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eceuropaeu.sharepoint.com/teams/GRP-Eurovignette/Shared Documents/General/Eurovignette_impl/CO2 variation/"/>
    </mc:Choice>
  </mc:AlternateContent>
  <xr:revisionPtr revIDLastSave="2" documentId="13_ncr:1_{D0FB27A8-C2D3-4704-B46C-3A5B728B8865}" xr6:coauthVersionLast="47" xr6:coauthVersionMax="47" xr10:uidLastSave="{CFCA34B5-2064-4F3E-8676-87DD78801D97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3" i="1" l="1"/>
  <c r="D292" i="1"/>
  <c r="D261" i="1"/>
  <c r="D230" i="1"/>
  <c r="D199" i="1"/>
  <c r="D168" i="1"/>
  <c r="D137" i="1"/>
  <c r="D106" i="1"/>
  <c r="D76" i="1"/>
  <c r="O322" i="1" l="1"/>
  <c r="O323" i="1" s="1"/>
  <c r="N322" i="1"/>
  <c r="N323" i="1" s="1"/>
  <c r="M322" i="1"/>
  <c r="M323" i="1" s="1"/>
  <c r="L322" i="1"/>
  <c r="L323" i="1" s="1"/>
  <c r="K322" i="1"/>
  <c r="K323" i="1" s="1"/>
  <c r="J322" i="1"/>
  <c r="J323" i="1" s="1"/>
  <c r="I322" i="1"/>
  <c r="I323" i="1" s="1"/>
  <c r="H322" i="1"/>
  <c r="G322" i="1"/>
  <c r="G323" i="1" s="1"/>
  <c r="F322" i="1"/>
  <c r="F323" i="1" s="1"/>
  <c r="E322" i="1"/>
  <c r="E323" i="1" s="1"/>
  <c r="D322" i="1"/>
  <c r="O291" i="1"/>
  <c r="O292" i="1" s="1"/>
  <c r="N291" i="1"/>
  <c r="N292" i="1" s="1"/>
  <c r="M291" i="1"/>
  <c r="M292" i="1" s="1"/>
  <c r="L291" i="1"/>
  <c r="L292" i="1" s="1"/>
  <c r="K291" i="1"/>
  <c r="K292" i="1" s="1"/>
  <c r="J291" i="1"/>
  <c r="J292" i="1" s="1"/>
  <c r="I291" i="1"/>
  <c r="I292" i="1" s="1"/>
  <c r="H291" i="1"/>
  <c r="H292" i="1" s="1"/>
  <c r="G291" i="1"/>
  <c r="G292" i="1" s="1"/>
  <c r="F291" i="1"/>
  <c r="F292" i="1" s="1"/>
  <c r="E291" i="1"/>
  <c r="E292" i="1" s="1"/>
  <c r="D291" i="1"/>
  <c r="O260" i="1"/>
  <c r="O261" i="1" s="1"/>
  <c r="N260" i="1"/>
  <c r="N261" i="1" s="1"/>
  <c r="M260" i="1"/>
  <c r="M261" i="1" s="1"/>
  <c r="L260" i="1"/>
  <c r="L261" i="1" s="1"/>
  <c r="K260" i="1"/>
  <c r="K261" i="1" s="1"/>
  <c r="J260" i="1"/>
  <c r="J261" i="1" s="1"/>
  <c r="I260" i="1"/>
  <c r="I261" i="1" s="1"/>
  <c r="H260" i="1"/>
  <c r="H261" i="1" s="1"/>
  <c r="G260" i="1"/>
  <c r="G261" i="1" s="1"/>
  <c r="F260" i="1"/>
  <c r="F261" i="1" s="1"/>
  <c r="E260" i="1"/>
  <c r="E261" i="1" s="1"/>
  <c r="D260" i="1"/>
  <c r="O229" i="1"/>
  <c r="O230" i="1" s="1"/>
  <c r="N229" i="1"/>
  <c r="N230" i="1" s="1"/>
  <c r="M229" i="1"/>
  <c r="M230" i="1" s="1"/>
  <c r="L229" i="1"/>
  <c r="L230" i="1" s="1"/>
  <c r="K229" i="1"/>
  <c r="K230" i="1" s="1"/>
  <c r="J229" i="1"/>
  <c r="J230" i="1" s="1"/>
  <c r="I229" i="1"/>
  <c r="I230" i="1" s="1"/>
  <c r="H229" i="1"/>
  <c r="H230" i="1" s="1"/>
  <c r="G229" i="1"/>
  <c r="G230" i="1" s="1"/>
  <c r="F229" i="1"/>
  <c r="F230" i="1" s="1"/>
  <c r="E229" i="1"/>
  <c r="E230" i="1" s="1"/>
  <c r="D229" i="1"/>
  <c r="O198" i="1"/>
  <c r="O199" i="1" s="1"/>
  <c r="N198" i="1"/>
  <c r="N199" i="1" s="1"/>
  <c r="M198" i="1"/>
  <c r="M199" i="1" s="1"/>
  <c r="L198" i="1"/>
  <c r="L199" i="1" s="1"/>
  <c r="K198" i="1"/>
  <c r="K199" i="1" s="1"/>
  <c r="J198" i="1"/>
  <c r="J199" i="1" s="1"/>
  <c r="I198" i="1"/>
  <c r="I199" i="1" s="1"/>
  <c r="H198" i="1"/>
  <c r="H199" i="1" s="1"/>
  <c r="G198" i="1"/>
  <c r="G199" i="1" s="1"/>
  <c r="F198" i="1"/>
  <c r="F199" i="1" s="1"/>
  <c r="E198" i="1"/>
  <c r="E199" i="1" s="1"/>
  <c r="D198" i="1"/>
  <c r="O167" i="1"/>
  <c r="O168" i="1" s="1"/>
  <c r="N167" i="1"/>
  <c r="N168" i="1" s="1"/>
  <c r="M167" i="1"/>
  <c r="M168" i="1" s="1"/>
  <c r="L167" i="1"/>
  <c r="L168" i="1" s="1"/>
  <c r="K167" i="1"/>
  <c r="K168" i="1" s="1"/>
  <c r="J167" i="1"/>
  <c r="J168" i="1" s="1"/>
  <c r="I167" i="1"/>
  <c r="I168" i="1" s="1"/>
  <c r="H167" i="1"/>
  <c r="H168" i="1" s="1"/>
  <c r="G167" i="1"/>
  <c r="G168" i="1" s="1"/>
  <c r="F167" i="1"/>
  <c r="F168" i="1" s="1"/>
  <c r="E167" i="1"/>
  <c r="E168" i="1" s="1"/>
  <c r="D167" i="1"/>
  <c r="O136" i="1"/>
  <c r="O137" i="1" s="1"/>
  <c r="N136" i="1"/>
  <c r="N137" i="1" s="1"/>
  <c r="M136" i="1"/>
  <c r="M137" i="1" s="1"/>
  <c r="L136" i="1"/>
  <c r="L137" i="1" s="1"/>
  <c r="K136" i="1"/>
  <c r="K137" i="1" s="1"/>
  <c r="J136" i="1"/>
  <c r="J137" i="1" s="1"/>
  <c r="I136" i="1"/>
  <c r="I137" i="1" s="1"/>
  <c r="H136" i="1"/>
  <c r="H137" i="1" s="1"/>
  <c r="G136" i="1"/>
  <c r="G137" i="1" s="1"/>
  <c r="F136" i="1"/>
  <c r="F137" i="1" s="1"/>
  <c r="E136" i="1"/>
  <c r="E137" i="1" s="1"/>
  <c r="D136" i="1"/>
  <c r="O105" i="1"/>
  <c r="O106" i="1" s="1"/>
  <c r="N105" i="1"/>
  <c r="N106" i="1" s="1"/>
  <c r="M105" i="1"/>
  <c r="M106" i="1" s="1"/>
  <c r="L105" i="1"/>
  <c r="L106" i="1" s="1"/>
  <c r="K105" i="1"/>
  <c r="K106" i="1" s="1"/>
  <c r="J105" i="1"/>
  <c r="J106" i="1" s="1"/>
  <c r="I105" i="1"/>
  <c r="I106" i="1" s="1"/>
  <c r="H105" i="1"/>
  <c r="H106" i="1" s="1"/>
  <c r="G105" i="1"/>
  <c r="G106" i="1" s="1"/>
  <c r="F105" i="1"/>
  <c r="F106" i="1" s="1"/>
  <c r="E105" i="1"/>
  <c r="E106" i="1" s="1"/>
  <c r="D105" i="1"/>
  <c r="L75" i="1"/>
  <c r="L76" i="1" s="1"/>
  <c r="M75" i="1"/>
  <c r="M76" i="1" s="1"/>
  <c r="N75" i="1"/>
  <c r="N76" i="1" s="1"/>
  <c r="O75" i="1"/>
  <c r="O76" i="1" s="1"/>
  <c r="K75" i="1"/>
  <c r="K76" i="1" s="1"/>
  <c r="E75" i="1"/>
  <c r="E76" i="1" s="1"/>
  <c r="F75" i="1"/>
  <c r="F76" i="1" s="1"/>
  <c r="G75" i="1"/>
  <c r="G76" i="1" s="1"/>
  <c r="H75" i="1"/>
  <c r="H76" i="1" s="1"/>
  <c r="I75" i="1"/>
  <c r="I76" i="1" s="1"/>
  <c r="J75" i="1"/>
  <c r="J76" i="1" s="1"/>
  <c r="D75" i="1"/>
  <c r="H323" i="1" l="1"/>
  <c r="H325" i="1" s="1"/>
  <c r="D77" i="1"/>
  <c r="F325" i="1"/>
  <c r="O171" i="1"/>
  <c r="O295" i="1"/>
  <c r="O263" i="1"/>
  <c r="I170" i="1"/>
  <c r="E294" i="1"/>
  <c r="I294" i="1"/>
  <c r="M293" i="1"/>
  <c r="E170" i="1"/>
  <c r="H108" i="1"/>
  <c r="H232" i="1"/>
  <c r="M170" i="1"/>
  <c r="O201" i="1"/>
  <c r="O139" i="1"/>
  <c r="E263" i="1"/>
  <c r="M263" i="1"/>
  <c r="E139" i="1"/>
  <c r="M139" i="1"/>
  <c r="O170" i="1"/>
  <c r="O294" i="1"/>
  <c r="H293" i="1"/>
  <c r="H263" i="1"/>
  <c r="O233" i="1"/>
  <c r="H170" i="1"/>
  <c r="H139" i="1"/>
  <c r="O109" i="1"/>
  <c r="O78" i="1"/>
  <c r="L294" i="1"/>
  <c r="I263" i="1"/>
  <c r="L170" i="1"/>
  <c r="I139" i="1"/>
  <c r="O108" i="1"/>
  <c r="O232" i="1"/>
  <c r="N325" i="1"/>
  <c r="O264" i="1"/>
  <c r="L262" i="1"/>
  <c r="L232" i="1"/>
  <c r="O140" i="1"/>
  <c r="L139" i="1"/>
  <c r="L108" i="1"/>
  <c r="H78" i="1"/>
  <c r="E232" i="1"/>
  <c r="M232" i="1"/>
  <c r="I201" i="1"/>
  <c r="E108" i="1"/>
  <c r="M108" i="1"/>
  <c r="M78" i="1"/>
  <c r="F294" i="1"/>
  <c r="J294" i="1"/>
  <c r="N294" i="1"/>
  <c r="F263" i="1"/>
  <c r="J263" i="1"/>
  <c r="N263" i="1"/>
  <c r="F232" i="1"/>
  <c r="J232" i="1"/>
  <c r="N232" i="1"/>
  <c r="F201" i="1"/>
  <c r="J201" i="1"/>
  <c r="N201" i="1"/>
  <c r="F170" i="1"/>
  <c r="J170" i="1"/>
  <c r="N170" i="1"/>
  <c r="F139" i="1"/>
  <c r="J139" i="1"/>
  <c r="N139" i="1"/>
  <c r="F108" i="1"/>
  <c r="J108" i="1"/>
  <c r="N108" i="1"/>
  <c r="F78" i="1"/>
  <c r="J78" i="1"/>
  <c r="N78" i="1"/>
  <c r="O202" i="1"/>
  <c r="H201" i="1"/>
  <c r="L201" i="1"/>
  <c r="O79" i="1"/>
  <c r="L78" i="1"/>
  <c r="I232" i="1"/>
  <c r="E201" i="1"/>
  <c r="M201" i="1"/>
  <c r="I108" i="1"/>
  <c r="E78" i="1"/>
  <c r="I78" i="1"/>
  <c r="L325" i="1"/>
  <c r="G294" i="1"/>
  <c r="K294" i="1"/>
  <c r="G263" i="1"/>
  <c r="K263" i="1"/>
  <c r="G232" i="1"/>
  <c r="K232" i="1"/>
  <c r="G201" i="1"/>
  <c r="K201" i="1"/>
  <c r="G170" i="1"/>
  <c r="K170" i="1"/>
  <c r="G139" i="1"/>
  <c r="K139" i="1"/>
  <c r="G108" i="1"/>
  <c r="K108" i="1"/>
  <c r="G78" i="1"/>
  <c r="K78" i="1"/>
  <c r="D263" i="1"/>
  <c r="O325" i="1"/>
  <c r="J325" i="1"/>
  <c r="O326" i="1"/>
  <c r="H324" i="1" l="1"/>
  <c r="K171" i="1"/>
  <c r="M79" i="1"/>
  <c r="H233" i="1"/>
  <c r="F171" i="1"/>
  <c r="D295" i="1"/>
  <c r="K233" i="1"/>
  <c r="M109" i="1"/>
  <c r="I293" i="1"/>
  <c r="D233" i="1"/>
  <c r="F264" i="1"/>
  <c r="D232" i="1"/>
  <c r="F262" i="1"/>
  <c r="H171" i="1"/>
  <c r="D171" i="1"/>
  <c r="M171" i="1"/>
  <c r="D170" i="1"/>
  <c r="I171" i="1"/>
  <c r="J171" i="1"/>
  <c r="D264" i="1"/>
  <c r="I264" i="1"/>
  <c r="I233" i="1"/>
  <c r="N233" i="1"/>
  <c r="O169" i="1"/>
  <c r="D262" i="1"/>
  <c r="E264" i="1"/>
  <c r="E233" i="1"/>
  <c r="J233" i="1"/>
  <c r="K79" i="1"/>
  <c r="N202" i="1"/>
  <c r="K264" i="1"/>
  <c r="N264" i="1"/>
  <c r="H264" i="1"/>
  <c r="E262" i="1"/>
  <c r="G233" i="1"/>
  <c r="M231" i="1"/>
  <c r="H231" i="1"/>
  <c r="F233" i="1"/>
  <c r="I138" i="1"/>
  <c r="O77" i="1"/>
  <c r="G264" i="1"/>
  <c r="J264" i="1"/>
  <c r="M264" i="1"/>
  <c r="L264" i="1"/>
  <c r="M233" i="1"/>
  <c r="L233" i="1"/>
  <c r="D231" i="1"/>
  <c r="J231" i="1"/>
  <c r="G171" i="1"/>
  <c r="E171" i="1"/>
  <c r="N171" i="1"/>
  <c r="L138" i="1"/>
  <c r="F324" i="1"/>
  <c r="L171" i="1"/>
  <c r="D169" i="1"/>
  <c r="J140" i="1"/>
  <c r="N295" i="1"/>
  <c r="I200" i="1"/>
  <c r="K295" i="1"/>
  <c r="G295" i="1"/>
  <c r="L295" i="1"/>
  <c r="J262" i="1"/>
  <c r="N79" i="1"/>
  <c r="K231" i="1"/>
  <c r="D139" i="1"/>
  <c r="D107" i="1"/>
  <c r="I169" i="1"/>
  <c r="E169" i="1"/>
  <c r="E295" i="1"/>
  <c r="J295" i="1"/>
  <c r="H295" i="1"/>
  <c r="F295" i="1"/>
  <c r="O200" i="1"/>
  <c r="E107" i="1"/>
  <c r="E293" i="1"/>
  <c r="H262" i="1"/>
  <c r="I140" i="1"/>
  <c r="I77" i="1"/>
  <c r="O262" i="1"/>
  <c r="E77" i="1"/>
  <c r="K293" i="1"/>
  <c r="I231" i="1"/>
  <c r="J200" i="1"/>
  <c r="J169" i="1"/>
  <c r="K109" i="1"/>
  <c r="D109" i="1"/>
  <c r="J77" i="1"/>
  <c r="N324" i="1"/>
  <c r="M295" i="1"/>
  <c r="D294" i="1"/>
  <c r="I295" i="1"/>
  <c r="D293" i="1"/>
  <c r="F200" i="1"/>
  <c r="M169" i="1"/>
  <c r="O138" i="1"/>
  <c r="E138" i="1"/>
  <c r="N109" i="1"/>
  <c r="H107" i="1"/>
  <c r="G77" i="1"/>
  <c r="F77" i="1"/>
  <c r="D200" i="1"/>
  <c r="F169" i="1"/>
  <c r="L107" i="1"/>
  <c r="L326" i="1"/>
  <c r="O293" i="1"/>
  <c r="M294" i="1"/>
  <c r="L263" i="1"/>
  <c r="J326" i="1"/>
  <c r="H326" i="1"/>
  <c r="K262" i="1"/>
  <c r="M262" i="1"/>
  <c r="I107" i="1"/>
  <c r="K77" i="1"/>
  <c r="N77" i="1"/>
  <c r="I79" i="1"/>
  <c r="E326" i="1"/>
  <c r="L293" i="1"/>
  <c r="K326" i="1"/>
  <c r="F293" i="1"/>
  <c r="K200" i="1"/>
  <c r="M202" i="1"/>
  <c r="H169" i="1"/>
  <c r="K138" i="1"/>
  <c r="O107" i="1"/>
  <c r="G262" i="1"/>
  <c r="G200" i="1"/>
  <c r="E200" i="1"/>
  <c r="L169" i="1"/>
  <c r="F140" i="1"/>
  <c r="E140" i="1"/>
  <c r="G109" i="1"/>
  <c r="I109" i="1"/>
  <c r="D108" i="1"/>
  <c r="O324" i="1"/>
  <c r="N293" i="1"/>
  <c r="H294" i="1"/>
  <c r="L231" i="1"/>
  <c r="H200" i="1"/>
  <c r="L200" i="1"/>
  <c r="K169" i="1"/>
  <c r="K140" i="1"/>
  <c r="G138" i="1"/>
  <c r="N138" i="1"/>
  <c r="M138" i="1"/>
  <c r="H140" i="1"/>
  <c r="H138" i="1"/>
  <c r="F109" i="1"/>
  <c r="E109" i="1"/>
  <c r="L109" i="1"/>
  <c r="H77" i="1"/>
  <c r="J324" i="1"/>
  <c r="E231" i="1"/>
  <c r="L140" i="1"/>
  <c r="J109" i="1"/>
  <c r="J293" i="1"/>
  <c r="N262" i="1"/>
  <c r="I262" i="1"/>
  <c r="O231" i="1"/>
  <c r="F231" i="1"/>
  <c r="N169" i="1"/>
  <c r="G140" i="1"/>
  <c r="N140" i="1"/>
  <c r="M140" i="1"/>
  <c r="D140" i="1"/>
  <c r="D138" i="1"/>
  <c r="K107" i="1"/>
  <c r="F107" i="1"/>
  <c r="M107" i="1"/>
  <c r="H109" i="1"/>
  <c r="G231" i="1"/>
  <c r="J202" i="1"/>
  <c r="I202" i="1"/>
  <c r="N107" i="1"/>
  <c r="L324" i="1"/>
  <c r="G202" i="1"/>
  <c r="D202" i="1"/>
  <c r="F202" i="1"/>
  <c r="H202" i="1"/>
  <c r="E202" i="1"/>
  <c r="L202" i="1"/>
  <c r="J138" i="1"/>
  <c r="J107" i="1"/>
  <c r="G79" i="1"/>
  <c r="H79" i="1"/>
  <c r="J79" i="1"/>
  <c r="E79" i="1"/>
  <c r="L79" i="1"/>
  <c r="G293" i="1"/>
  <c r="K202" i="1"/>
  <c r="G169" i="1"/>
  <c r="G107" i="1"/>
  <c r="G326" i="1"/>
  <c r="F326" i="1"/>
  <c r="N326" i="1"/>
  <c r="N231" i="1"/>
  <c r="N200" i="1"/>
  <c r="M200" i="1"/>
  <c r="D201" i="1"/>
  <c r="F138" i="1"/>
  <c r="D78" i="1"/>
  <c r="F79" i="1"/>
  <c r="D79" i="1"/>
  <c r="M77" i="1"/>
  <c r="L77" i="1"/>
  <c r="M326" i="1"/>
  <c r="D326" i="1"/>
  <c r="D324" i="1"/>
  <c r="I326" i="1"/>
  <c r="D325" i="1"/>
  <c r="K325" i="1"/>
  <c r="K324" i="1"/>
  <c r="I325" i="1"/>
  <c r="I324" i="1"/>
  <c r="G325" i="1"/>
  <c r="G324" i="1"/>
  <c r="E325" i="1"/>
  <c r="E324" i="1"/>
  <c r="M325" i="1"/>
  <c r="M324" i="1"/>
</calcChain>
</file>

<file path=xl/sharedStrings.xml><?xml version="1.0" encoding="utf-8"?>
<sst xmlns="http://schemas.openxmlformats.org/spreadsheetml/2006/main" count="278" uniqueCount="80">
  <si>
    <t>4-UD</t>
  </si>
  <si>
    <t>4-RD</t>
  </si>
  <si>
    <t>4-LH</t>
  </si>
  <si>
    <t>5-RD</t>
  </si>
  <si>
    <t>5-LH</t>
  </si>
  <si>
    <t>9-RD</t>
  </si>
  <si>
    <t>9-LH</t>
  </si>
  <si>
    <t>10-RD</t>
  </si>
  <si>
    <t>10-LH</t>
  </si>
  <si>
    <t>class 5</t>
  </si>
  <si>
    <t>ZEV</t>
  </si>
  <si>
    <t>(0)</t>
  </si>
  <si>
    <t>Sub-group 4-UD</t>
  </si>
  <si>
    <r>
      <t>rCO</t>
    </r>
    <r>
      <rPr>
        <vertAlign val="subscript"/>
        <sz val="11"/>
        <color theme="1"/>
        <rFont val="Calibri"/>
        <family val="2"/>
        <scheme val="minor"/>
      </rPr>
      <t>2sg</t>
    </r>
    <r>
      <rPr>
        <sz val="11"/>
        <color theme="1"/>
        <rFont val="Calibri"/>
        <family val="2"/>
        <scheme val="minor"/>
      </rPr>
      <t> in g/tkm</t>
    </r>
  </si>
  <si>
    <r>
      <t>Sub-group (</t>
    </r>
    <r>
      <rPr>
        <i/>
        <sz val="11"/>
        <color theme="1"/>
        <rFont val="Calibri"/>
        <family val="2"/>
        <scheme val="minor"/>
      </rPr>
      <t>sg)</t>
    </r>
  </si>
  <si>
    <r>
      <t>rCO</t>
    </r>
    <r>
      <rPr>
        <b/>
        <vertAlign val="subscript"/>
        <sz val="11"/>
        <color theme="1"/>
        <rFont val="Calibri"/>
        <family val="2"/>
        <scheme val="minor"/>
      </rPr>
      <t>2sg</t>
    </r>
  </si>
  <si>
    <r>
      <t>rCO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*50%</t>
    </r>
  </si>
  <si>
    <t>Sub-group 4-RD</t>
  </si>
  <si>
    <t>Sub-group 4-LH</t>
  </si>
  <si>
    <t>Sub-group 5-RD</t>
  </si>
  <si>
    <t>Sub-group 5-LH</t>
  </si>
  <si>
    <t>Sub-group 9-RD</t>
  </si>
  <si>
    <t>Sub-group 9-LH</t>
  </si>
  <si>
    <t>Sub-group 10-RD</t>
  </si>
  <si>
    <t>Sub-group 10-LH</t>
  </si>
  <si>
    <r>
      <t>The reference CO2 emissions (rCO</t>
    </r>
    <r>
      <rPr>
        <vertAlign val="subscript"/>
        <sz val="11"/>
        <color theme="1"/>
        <rFont val="Calibri"/>
        <family val="2"/>
        <scheme val="minor"/>
      </rPr>
      <t>2sg</t>
    </r>
    <r>
      <rPr>
        <sz val="11"/>
        <color theme="1"/>
        <rFont val="Calibri"/>
        <family val="2"/>
        <scheme val="minor"/>
      </rPr>
      <t>) for vehicle groups 4, 5, 9, 10 are laid down in Annex II to Commission Implementing Decision (EU) 2021/781</t>
    </r>
  </si>
  <si>
    <t>Y</t>
  </si>
  <si>
    <t>EUROPEAN COMMISSION</t>
  </si>
  <si>
    <t>DIRECTORATE-GENERAL FOR MOBILITY AND TRANSPORT</t>
  </si>
  <si>
    <t>Directorate C – Land</t>
  </si>
  <si>
    <t>C.1 – Road Transport</t>
  </si>
  <si>
    <t>Directive 1999/62/EC on the charging of vehicles for the use of road infrastructures</t>
  </si>
  <si>
    <t>Disclaimer</t>
  </si>
  <si>
    <t>Commission européenne/Europese Commissie, 1049 Bruxelles/Brussel, BELGIQUE/BELGIË</t>
  </si>
  <si>
    <t>MOVE-C1-EUROVIGNETTE@ec.europa.eu</t>
  </si>
  <si>
    <r>
      <t>R-ET</t>
    </r>
    <r>
      <rPr>
        <b/>
        <vertAlign val="subscript"/>
        <sz val="11"/>
        <color theme="1"/>
        <rFont val="Calibri"/>
        <family val="2"/>
        <scheme val="minor"/>
      </rPr>
      <t>Y</t>
    </r>
  </si>
  <si>
    <t>Cl. 2 and 3</t>
  </si>
  <si>
    <t>LEV</t>
  </si>
  <si>
    <t>for the reporting periods of the years Y from 2019 to 2025 is defined as:</t>
  </si>
  <si>
    <t>for the reporting periods of the years Y from 2026 to 2030 is defined as:</t>
  </si>
  <si>
    <r>
      <t>R-ET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= (1 - rf</t>
    </r>
    <r>
      <rPr>
        <vertAlign val="subscript"/>
        <sz val="11"/>
        <color theme="1"/>
        <rFont val="Calibri"/>
        <family val="2"/>
        <scheme val="minor"/>
      </rPr>
      <t>2025</t>
    </r>
    <r>
      <rPr>
        <sz val="11"/>
        <color theme="1"/>
        <rFont val="Calibri"/>
        <family val="2"/>
        <scheme val="minor"/>
      </rPr>
      <t>) + rf</t>
    </r>
    <r>
      <rPr>
        <vertAlign val="subscript"/>
        <sz val="11"/>
        <color theme="1"/>
        <rFont val="Calibri"/>
        <family val="2"/>
        <scheme val="minor"/>
      </rPr>
      <t>2025</t>
    </r>
    <r>
      <rPr>
        <sz val="11"/>
        <color theme="1"/>
        <rFont val="Calibri"/>
        <family val="2"/>
        <scheme val="minor"/>
      </rPr>
      <t xml:space="preserve"> X (2025 - Y) / 6</t>
    </r>
  </si>
  <si>
    <r>
      <t>R-ET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= (1 - rf</t>
    </r>
    <r>
      <rPr>
        <vertAlign val="subscript"/>
        <sz val="11"/>
        <color theme="1"/>
        <rFont val="Calibri"/>
        <family val="2"/>
        <scheme val="minor"/>
      </rPr>
      <t>2030</t>
    </r>
    <r>
      <rPr>
        <sz val="11"/>
        <color theme="1"/>
        <rFont val="Calibri"/>
        <family val="2"/>
        <scheme val="minor"/>
      </rPr>
      <t>) + (rf</t>
    </r>
    <r>
      <rPr>
        <vertAlign val="subscript"/>
        <sz val="11"/>
        <color theme="1"/>
        <rFont val="Calibri"/>
        <family val="2"/>
        <scheme val="minor"/>
      </rPr>
      <t>2030</t>
    </r>
    <r>
      <rPr>
        <sz val="11"/>
        <color theme="1"/>
        <rFont val="Calibri"/>
        <family val="2"/>
        <scheme val="minor"/>
      </rPr>
      <t xml:space="preserve"> - rf</t>
    </r>
    <r>
      <rPr>
        <vertAlign val="subscript"/>
        <sz val="11"/>
        <color theme="1"/>
        <rFont val="Calibri"/>
        <family val="2"/>
        <scheme val="minor"/>
      </rPr>
      <t>2025</t>
    </r>
    <r>
      <rPr>
        <sz val="11"/>
        <color theme="1"/>
        <rFont val="Calibri"/>
        <family val="2"/>
        <scheme val="minor"/>
      </rPr>
      <t>) X (20230 - Y) / 5</t>
    </r>
  </si>
  <si>
    <r>
      <t>ET</t>
    </r>
    <r>
      <rPr>
        <b/>
        <vertAlign val="subscript"/>
        <sz val="11"/>
        <color rgb="FF333333"/>
        <rFont val="Calibri"/>
        <family val="2"/>
        <scheme val="minor"/>
      </rPr>
      <t>Y,sg</t>
    </r>
  </si>
  <si>
    <r>
      <t>rf</t>
    </r>
    <r>
      <rPr>
        <vertAlign val="subscript"/>
        <sz val="11"/>
        <color theme="1"/>
        <rFont val="Calibri"/>
        <family val="2"/>
        <scheme val="minor"/>
      </rPr>
      <t>2025</t>
    </r>
    <r>
      <rPr>
        <sz val="11"/>
        <color theme="1"/>
        <rFont val="Calibri"/>
        <family val="2"/>
        <scheme val="minor"/>
      </rPr>
      <t xml:space="preserve"> and rf</t>
    </r>
    <r>
      <rPr>
        <vertAlign val="subscript"/>
        <sz val="11"/>
        <color theme="1"/>
        <rFont val="Calibri"/>
        <family val="2"/>
        <scheme val="minor"/>
      </rPr>
      <t>2030</t>
    </r>
    <r>
      <rPr>
        <sz val="11"/>
        <color theme="1"/>
        <rFont val="Calibri"/>
        <family val="2"/>
        <scheme val="minor"/>
      </rPr>
      <t xml:space="preserve"> are the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emissions reduction targets (in %) applicable for the reporting periods of the years 2025 and 2030, respectively. Article 1 of Regulation (EU) 2019/1242 sets rf</t>
    </r>
    <r>
      <rPr>
        <vertAlign val="subscript"/>
        <sz val="11"/>
        <color theme="1"/>
        <rFont val="Calibri"/>
        <family val="2"/>
        <scheme val="minor"/>
      </rPr>
      <t>2025</t>
    </r>
    <r>
      <rPr>
        <sz val="11"/>
        <color theme="1"/>
        <rFont val="Calibri"/>
        <family val="2"/>
        <scheme val="minor"/>
      </rPr>
      <t xml:space="preserve"> and rf</t>
    </r>
    <r>
      <rPr>
        <vertAlign val="subscript"/>
        <sz val="11"/>
        <color theme="1"/>
        <rFont val="Calibri"/>
        <family val="2"/>
        <scheme val="minor"/>
      </rPr>
      <t>2030</t>
    </r>
    <r>
      <rPr>
        <sz val="11"/>
        <color theme="1"/>
        <rFont val="Calibri"/>
        <family val="2"/>
        <scheme val="minor"/>
      </rPr>
      <t xml:space="preserve"> at 15% and 30%, respectively. </t>
    </r>
  </si>
  <si>
    <r>
      <t>Annual CO2 emissions reduction factor, in accordance with point 5.1 of Annex I to Regulation (EU) 2019/1242, as laid down in the 'emission reduction trajectory' definition of the Directive (see ET</t>
    </r>
    <r>
      <rPr>
        <vertAlign val="subscript"/>
        <sz val="11"/>
        <color theme="1"/>
        <rFont val="Calibri"/>
        <family val="2"/>
        <scheme val="minor"/>
      </rPr>
      <t xml:space="preserve">Y,sg </t>
    </r>
    <r>
      <rPr>
        <sz val="11"/>
        <color theme="1"/>
        <rFont val="Calibri"/>
        <family val="2"/>
        <scheme val="minor"/>
      </rPr>
      <t>below)</t>
    </r>
  </si>
  <si>
    <t>‘Reporting period of the year Y’ means the period from 1 July of the year Y to 30 June of the year Y+1</t>
  </si>
  <si>
    <t>Version</t>
  </si>
  <si>
    <t>Date</t>
  </si>
  <si>
    <t>Legend</t>
  </si>
  <si>
    <r>
      <t>ET</t>
    </r>
    <r>
      <rPr>
        <b/>
        <vertAlign val="subscript"/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,sg</t>
    </r>
  </si>
  <si>
    <t>This informative note is intended to assist the competent authorities, toll chargers, toll service providers, road transport undertakings and other relevant stakeholders in the application of Directive 1999/62/EC (in the document, "the Directive"). It has no legal effect and is intended for use as documentation only.</t>
  </si>
  <si>
    <t>'reference CO2 emissions of a vehicle group', as defined in point 38 of Article 2(1) of the Directive</t>
  </si>
  <si>
    <t>'emission reduction trajectory' of a vehicle group, as defined in point 37 of Article 2(1) of the Directive</t>
  </si>
  <si>
    <t>Thresholds of CO2 emission classes 2 and 3, as defined in Article 7ga(2)(b) and (c) of the Directive</t>
  </si>
  <si>
    <r>
      <t>R-ET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 = 0,70</t>
    </r>
  </si>
  <si>
    <t>for the reporting periods of the years Y &gt; 2030  is defined as:</t>
  </si>
  <si>
    <r>
      <t>ET</t>
    </r>
    <r>
      <rPr>
        <vertAlign val="subscript"/>
        <sz val="11"/>
        <color theme="1"/>
        <rFont val="Calibri"/>
        <family val="2"/>
        <scheme val="minor"/>
      </rPr>
      <t>Y,sg</t>
    </r>
    <r>
      <rPr>
        <sz val="11"/>
        <color theme="1"/>
        <rFont val="Calibri"/>
        <family val="2"/>
        <scheme val="minor"/>
      </rPr>
      <t xml:space="preserve"> = R-ET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X rCO</t>
    </r>
    <r>
      <rPr>
        <vertAlign val="subscript"/>
        <sz val="11"/>
        <color theme="1"/>
        <rFont val="Calibri"/>
        <family val="2"/>
        <scheme val="minor"/>
      </rPr>
      <t>2sg</t>
    </r>
  </si>
  <si>
    <t xml:space="preserve">is defined in point 37 of Article 2(1) of the Directive as: </t>
  </si>
  <si>
    <t>'reporting period of the year Y' as defined as defined in point 36 of Article 2(1) of the Directive</t>
  </si>
  <si>
    <t>'low-emission heavy-duty vehicle' as defined in point 30 of Article 2(1) of the Directive</t>
  </si>
  <si>
    <t>'zero-emission vehicle' as defined in point 29 of Article 2(1)(a) of the Directive</t>
  </si>
  <si>
    <t>'zero-emission vehicle' is defined in point 29 of Article 2(1)(a) of the Directive as: 'a zero-emission heavy-duty vehicle as defined in Article 3, point 11, of Regulation (EU) 2019/1242 of the European Parliament and of the Council'.
Article 3, point 11 of Regulation (EU) 2019/1242 defines 'zero-emission heavy-duty vehicle' as: ‘zero-emission heavy-duty vehicle’ means a heavy-duty vehicle without an internal combustion engine, or with an internal combustion engine that emits less than 1 g CO2/kWh as determined in accordance with Regulation (EC) No 595/2009 and its implementing measures, or which emits less than 1 g CO2/km as determined in accordance with Regulation (EC) No 715/2007 of the European Parliament and of the Council (16) and its implementing measures'</t>
  </si>
  <si>
    <t>This annex provides additional explanation of the items listed in the legend at the beginnig of the document</t>
  </si>
  <si>
    <t>'low-emission heavy-duty vehicle' is defined in point 30 of Article 2(1) of the Directive as: ‘low-emission heavy-duty vehicle’ means: (a) a low emission heavy-duty vehicle as defined in Article 3, point 12 of Regulation (EU) 2019/1242; or (b) a heavy-duty vehicle not covered by Article 2(1), points (a) to(d), of that Regulation, with CO2 emissions lower than 50 % of the reference CO2 emissions of its vehicle group, other than a zero-emission vehicle'. 
Article 3, point 12 of Regulation (EU) 2019/1242 defines 'low-emission heavy-duty vehicle' as: ‘low-emission heavy-duty vehicle’ means a heavy-duty vehicle, other than a zero-emission heavy-duty vehicle, with specific CO2 emissions of less than half of the reference CO2 emissions of all vehicles in the vehicle sub-group to which the heavy-duty vehicle belongs, as determined in accordance with point 2.3.3 of Annex I'</t>
  </si>
  <si>
    <r>
      <t>Thresholds of CO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emission classes</t>
    </r>
  </si>
  <si>
    <t>Cl 2 and 3</t>
  </si>
  <si>
    <t>class2 th.</t>
  </si>
  <si>
    <t>class 3 th.</t>
  </si>
  <si>
    <t>class 4 th.</t>
  </si>
  <si>
    <t>Annex I</t>
  </si>
  <si>
    <t>Further explanatory notes to this legend are provided in the Annex I at the end of this document</t>
  </si>
  <si>
    <t>Version 1.0</t>
  </si>
  <si>
    <t>First publication of the document</t>
  </si>
  <si>
    <t>Version 1.1</t>
  </si>
  <si>
    <r>
      <t>The table below is designed to present the thresholds for CO2 emission classes per year (Y) in grams of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tonne kilometre (g/tkm) for one 
(sub-)group (sg).</t>
    </r>
  </si>
  <si>
    <t>thresholds</t>
  </si>
  <si>
    <r>
      <t>Thresholds of CO2 emission classes 2 and 3 are respectively 5% and 8% below ET</t>
    </r>
    <r>
      <rPr>
        <vertAlign val="subscript"/>
        <sz val="11"/>
        <color theme="1"/>
        <rFont val="Calibri"/>
        <family val="2"/>
        <scheme val="minor"/>
      </rPr>
      <t xml:space="preserve">Y,sg </t>
    </r>
    <r>
      <rPr>
        <sz val="11"/>
        <color theme="1"/>
        <rFont val="Calibri"/>
        <family val="2"/>
        <scheme val="minor"/>
      </rPr>
      <t>, as laid down in Article 7ga(2)(b) and (c) of the Directive</t>
    </r>
  </si>
  <si>
    <t>Annex II</t>
  </si>
  <si>
    <t>Changes to integrate comments from the German national authorities on:
- The definition of thresholds for classes 2 and 3;
- The rounding of decimal values.
(ref. move.ddg2.c.1(2023)1096555)</t>
  </si>
  <si>
    <t>This annex provides the version history of this document and a list of all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</si>
</sst>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"/>
    <numFmt numFmtId="166" formatCode="0.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vertAlign val="subscript"/>
      <sz val="11"/>
      <color rgb="FF333333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indexed="64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-0.249977111117893"/>
      </left>
      <right style="thick">
        <color theme="3" tint="-0.249977111117893"/>
      </right>
      <top style="thick">
        <color theme="3" tint="-0.249977111117893"/>
      </top>
      <bottom style="thick">
        <color theme="3" tint="-0.249977111117893"/>
      </bottom>
      <diagonal/>
    </border>
    <border>
      <left/>
      <right/>
      <top style="thick">
        <color theme="3" tint="-0.249977111117893"/>
      </top>
      <bottom style="thick">
        <color theme="3" tint="-0.249977111117893"/>
      </bottom>
      <diagonal/>
    </border>
    <border>
      <left style="medium">
        <color indexed="64"/>
      </left>
      <right/>
      <top style="thick">
        <color theme="3" tint="-0.249977111117893"/>
      </top>
      <bottom style="thick">
        <color theme="3" tint="-0.249977111117893"/>
      </bottom>
      <diagonal/>
    </border>
    <border>
      <left/>
      <right style="thick">
        <color theme="3" tint="-0.249977111117893"/>
      </right>
      <top style="thick">
        <color theme="3" tint="-0.249977111117893"/>
      </top>
      <bottom style="thick">
        <color theme="3" tint="-0.249977111117893"/>
      </bottom>
      <diagonal/>
    </border>
    <border>
      <left/>
      <right style="thick">
        <color auto="1"/>
      </right>
      <top style="thick">
        <color theme="3" tint="0.39997558519241921"/>
      </top>
      <bottom/>
      <diagonal/>
    </border>
    <border>
      <left style="thick">
        <color theme="3" tint="0.39997558519241921"/>
      </left>
      <right style="thick">
        <color theme="3" tint="0.39994506668294322"/>
      </right>
      <top style="thick">
        <color theme="3" tint="0.39997558519241921"/>
      </top>
      <bottom style="thick">
        <color theme="3" tint="0.39997558519241921"/>
      </bottom>
      <diagonal/>
    </border>
    <border>
      <left/>
      <right style="thick">
        <color auto="1"/>
      </right>
      <top/>
      <bottom/>
      <diagonal/>
    </border>
    <border>
      <left style="thick">
        <color theme="3" tint="0.59999389629810485"/>
      </left>
      <right style="thick">
        <color theme="3" tint="0.59999389629810485"/>
      </right>
      <top style="thick">
        <color theme="3" tint="0.59999389629810485"/>
      </top>
      <bottom style="thick">
        <color theme="3" tint="0.59999389629810485"/>
      </bottom>
      <diagonal/>
    </border>
    <border>
      <left/>
      <right/>
      <top style="thick">
        <color theme="3" tint="0.59999389629810485"/>
      </top>
      <bottom style="thick">
        <color theme="3" tint="0.59999389629810485"/>
      </bottom>
      <diagonal/>
    </border>
    <border>
      <left style="medium">
        <color indexed="64"/>
      </left>
      <right/>
      <top style="thick">
        <color theme="3" tint="0.59999389629810485"/>
      </top>
      <bottom style="thick">
        <color theme="3" tint="0.59999389629810485"/>
      </bottom>
      <diagonal/>
    </border>
    <border>
      <left/>
      <right style="thick">
        <color theme="3" tint="0.59999389629810485"/>
      </right>
      <top style="thick">
        <color theme="3" tint="0.59999389629810485"/>
      </top>
      <bottom style="thick">
        <color theme="3" tint="0.59999389629810485"/>
      </bottom>
      <diagonal/>
    </border>
    <border>
      <left/>
      <right/>
      <top style="thick">
        <color theme="5" tint="-0.249977111117893"/>
      </top>
      <bottom/>
      <diagonal/>
    </border>
    <border>
      <left style="medium">
        <color indexed="64"/>
      </left>
      <right/>
      <top style="thick">
        <color theme="5" tint="-0.249977111117893"/>
      </top>
      <bottom/>
      <diagonal/>
    </border>
    <border>
      <left/>
      <right style="thick">
        <color theme="5" tint="-0.249977111117893"/>
      </right>
      <top style="thick">
        <color theme="5" tint="-0.249977111117893"/>
      </top>
      <bottom/>
      <diagonal/>
    </border>
    <border>
      <left/>
      <right/>
      <top/>
      <bottom style="thick">
        <color theme="5" tint="-0.249977111117893"/>
      </bottom>
      <diagonal/>
    </border>
    <border>
      <left style="medium">
        <color indexed="64"/>
      </left>
      <right/>
      <top/>
      <bottom style="thick">
        <color theme="5" tint="-0.249977111117893"/>
      </bottom>
      <diagonal/>
    </border>
    <border>
      <left/>
      <right style="thick">
        <color theme="5" tint="-0.249977111117893"/>
      </right>
      <top/>
      <bottom style="thick">
        <color theme="5" tint="-0.249977111117893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ck">
        <color theme="9" tint="0.39994506668294322"/>
      </left>
      <right style="thick">
        <color theme="9" tint="0.39994506668294322"/>
      </right>
      <top style="thick">
        <color theme="9" tint="0.39994506668294322"/>
      </top>
      <bottom style="thick">
        <color theme="9" tint="0.39994506668294322"/>
      </bottom>
      <diagonal/>
    </border>
    <border>
      <left/>
      <right/>
      <top style="thick">
        <color theme="9" tint="0.39994506668294322"/>
      </top>
      <bottom style="thick">
        <color theme="9" tint="0.39994506668294322"/>
      </bottom>
      <diagonal/>
    </border>
    <border>
      <left style="medium">
        <color indexed="64"/>
      </left>
      <right/>
      <top style="thick">
        <color theme="9" tint="0.39994506668294322"/>
      </top>
      <bottom style="thick">
        <color theme="9" tint="0.39994506668294322"/>
      </bottom>
      <diagonal/>
    </border>
    <border>
      <left/>
      <right style="thick">
        <color theme="9" tint="0.39994506668294322"/>
      </right>
      <top style="thick">
        <color theme="9" tint="0.39994506668294322"/>
      </top>
      <bottom style="thick">
        <color theme="9" tint="0.39994506668294322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 style="medium">
        <color indexed="64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3" tint="0.59999389629810485"/>
      </left>
      <right/>
      <top style="thick">
        <color theme="3" tint="0.59999389629810485"/>
      </top>
      <bottom style="thick">
        <color theme="3" tint="0.59999389629810485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5" tint="-0.249977111117893"/>
      </left>
      <right/>
      <top style="thick">
        <color theme="5" tint="-0.249977111117893"/>
      </top>
      <bottom/>
      <diagonal/>
    </border>
    <border>
      <left style="thick">
        <color theme="5" tint="-0.249977111117893"/>
      </left>
      <right/>
      <top/>
      <bottom style="thick">
        <color theme="5" tint="-0.249977111117893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 style="thick">
        <color theme="9" tint="0.3999450666829432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3" tint="0.39997558519241921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50">
    <xf numFmtId="0" fontId="0" fillId="0" borderId="0" xfId="0"/>
    <xf numFmtId="0" fontId="0" fillId="2" borderId="0" xfId="0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2" fillId="2" borderId="0" xfId="0" applyFont="1" applyFill="1" applyAlignment="1">
      <alignment horizontal="center" vertical="center"/>
    </xf>
    <xf numFmtId="0" fontId="0" fillId="2" borderId="0" xfId="0" applyFill="1" applyBorder="1"/>
    <xf numFmtId="2" fontId="0" fillId="4" borderId="5" xfId="0" applyNumberFormat="1" applyFill="1" applyBorder="1" applyAlignment="1">
      <alignment horizontal="center" vertical="center"/>
    </xf>
    <xf numFmtId="2" fontId="0" fillId="4" borderId="0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2" borderId="22" xfId="0" applyFill="1" applyBorder="1"/>
    <xf numFmtId="9" fontId="0" fillId="3" borderId="0" xfId="0" applyNumberFormat="1" applyFill="1" applyBorder="1" applyAlignment="1">
      <alignment horizontal="center" vertical="center"/>
    </xf>
    <xf numFmtId="9" fontId="0" fillId="4" borderId="0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9" fontId="1" fillId="2" borderId="27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0" fillId="2" borderId="0" xfId="0" quotePrefix="1" applyFill="1" applyAlignment="1">
      <alignment horizontal="left" vertical="top"/>
    </xf>
    <xf numFmtId="2" fontId="0" fillId="3" borderId="33" xfId="0" applyNumberFormat="1" applyFill="1" applyBorder="1" applyAlignment="1">
      <alignment horizontal="center" vertical="center"/>
    </xf>
    <xf numFmtId="2" fontId="0" fillId="3" borderId="34" xfId="0" applyNumberFormat="1" applyFill="1" applyBorder="1" applyAlignment="1">
      <alignment horizontal="center" vertical="center"/>
    </xf>
    <xf numFmtId="2" fontId="0" fillId="3" borderId="35" xfId="0" applyNumberFormat="1" applyFill="1" applyBorder="1" applyAlignment="1">
      <alignment horizontal="center" vertical="center"/>
    </xf>
    <xf numFmtId="2" fontId="0" fillId="3" borderId="36" xfId="0" applyNumberFormat="1" applyFill="1" applyBorder="1" applyAlignment="1">
      <alignment horizontal="center" vertical="center"/>
    </xf>
    <xf numFmtId="2" fontId="0" fillId="3" borderId="37" xfId="0" applyNumberFormat="1" applyFill="1" applyBorder="1" applyAlignment="1">
      <alignment horizontal="center" vertical="center"/>
    </xf>
    <xf numFmtId="2" fontId="0" fillId="3" borderId="38" xfId="0" applyNumberFormat="1" applyFill="1" applyBorder="1" applyAlignment="1">
      <alignment horizontal="center" vertical="center"/>
    </xf>
    <xf numFmtId="0" fontId="0" fillId="2" borderId="39" xfId="0" applyFill="1" applyBorder="1"/>
    <xf numFmtId="2" fontId="0" fillId="4" borderId="41" xfId="0" applyNumberFormat="1" applyFill="1" applyBorder="1" applyAlignment="1">
      <alignment horizontal="center" vertical="center"/>
    </xf>
    <xf numFmtId="2" fontId="0" fillId="4" borderId="42" xfId="0" applyNumberFormat="1" applyFill="1" applyBorder="1" applyAlignment="1">
      <alignment horizontal="center" vertical="center"/>
    </xf>
    <xf numFmtId="2" fontId="0" fillId="4" borderId="43" xfId="0" applyNumberFormat="1" applyFill="1" applyBorder="1" applyAlignment="1">
      <alignment horizontal="center" vertical="center"/>
    </xf>
    <xf numFmtId="0" fontId="0" fillId="2" borderId="40" xfId="0" applyFill="1" applyBorder="1"/>
    <xf numFmtId="49" fontId="0" fillId="4" borderId="45" xfId="0" applyNumberFormat="1" applyFill="1" applyBorder="1" applyAlignment="1">
      <alignment horizontal="center" vertical="center"/>
    </xf>
    <xf numFmtId="49" fontId="0" fillId="4" borderId="46" xfId="0" applyNumberFormat="1" applyFill="1" applyBorder="1" applyAlignment="1">
      <alignment horizontal="center" vertical="center"/>
    </xf>
    <xf numFmtId="49" fontId="0" fillId="4" borderId="47" xfId="0" applyNumberFormat="1" applyFill="1" applyBorder="1" applyAlignment="1">
      <alignment horizontal="center" vertical="center"/>
    </xf>
    <xf numFmtId="0" fontId="0" fillId="2" borderId="44" xfId="0" applyFill="1" applyBorder="1"/>
    <xf numFmtId="0" fontId="0" fillId="2" borderId="0" xfId="0" quotePrefix="1" applyFill="1"/>
    <xf numFmtId="0" fontId="11" fillId="2" borderId="0" xfId="0" applyFont="1" applyFill="1"/>
    <xf numFmtId="0" fontId="0" fillId="2" borderId="0" xfId="0" applyFont="1" applyFill="1" applyAlignment="1">
      <alignment horizontal="left"/>
    </xf>
    <xf numFmtId="0" fontId="0" fillId="2" borderId="0" xfId="0" quotePrefix="1" applyFill="1" applyAlignment="1"/>
    <xf numFmtId="9" fontId="1" fillId="2" borderId="0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left" vertical="center"/>
    </xf>
    <xf numFmtId="9" fontId="1" fillId="6" borderId="0" xfId="0" applyNumberFormat="1" applyFont="1" applyFill="1" applyBorder="1" applyAlignment="1">
      <alignment horizontal="center" vertical="center"/>
    </xf>
    <xf numFmtId="9" fontId="1" fillId="6" borderId="4" xfId="0" applyNumberFormat="1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9" fontId="1" fillId="6" borderId="28" xfId="0" applyNumberFormat="1" applyFont="1" applyFill="1" applyBorder="1" applyAlignment="1">
      <alignment horizontal="center" vertical="center"/>
    </xf>
    <xf numFmtId="9" fontId="1" fillId="6" borderId="19" xfId="0" applyNumberFormat="1" applyFont="1" applyFill="1" applyBorder="1" applyAlignment="1">
      <alignment horizontal="center" vertical="center"/>
    </xf>
    <xf numFmtId="9" fontId="1" fillId="6" borderId="20" xfId="0" applyNumberFormat="1" applyFont="1" applyFill="1" applyBorder="1" applyAlignment="1">
      <alignment horizontal="center" vertical="center"/>
    </xf>
    <xf numFmtId="9" fontId="1" fillId="6" borderId="21" xfId="0" applyNumberFormat="1" applyFont="1" applyFill="1" applyBorder="1" applyAlignment="1">
      <alignment horizontal="center" vertical="center"/>
    </xf>
    <xf numFmtId="9" fontId="1" fillId="6" borderId="26" xfId="0" applyNumberFormat="1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2" fontId="0" fillId="6" borderId="23" xfId="0" applyNumberFormat="1" applyFont="1" applyFill="1" applyBorder="1" applyAlignment="1">
      <alignment horizontal="center" vertical="center"/>
    </xf>
    <xf numFmtId="2" fontId="0" fillId="6" borderId="24" xfId="0" applyNumberFormat="1" applyFont="1" applyFill="1" applyBorder="1" applyAlignment="1">
      <alignment horizontal="center" vertical="center"/>
    </xf>
    <xf numFmtId="2" fontId="0" fillId="6" borderId="2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2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3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6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9" fontId="0" fillId="7" borderId="0" xfId="0" applyNumberFormat="1" applyFill="1" applyBorder="1" applyAlignment="1">
      <alignment horizontal="center" vertical="center"/>
    </xf>
    <xf numFmtId="9" fontId="0" fillId="7" borderId="5" xfId="0" applyNumberForma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9" fontId="0" fillId="8" borderId="5" xfId="0" applyNumberFormat="1" applyFill="1" applyBorder="1" applyAlignment="1">
      <alignment horizontal="center" vertical="center"/>
    </xf>
    <xf numFmtId="9" fontId="0" fillId="8" borderId="0" xfId="0" applyNumberForma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49" fontId="0" fillId="8" borderId="8" xfId="0" applyNumberFormat="1" applyFill="1" applyBorder="1" applyAlignment="1">
      <alignment horizontal="center" vertical="center"/>
    </xf>
    <xf numFmtId="49" fontId="0" fillId="8" borderId="7" xfId="0" applyNumberFormat="1" applyFill="1" applyBorder="1" applyAlignment="1">
      <alignment horizontal="center" vertical="center"/>
    </xf>
    <xf numFmtId="49" fontId="0" fillId="8" borderId="6" xfId="0" applyNumberForma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2" fontId="1" fillId="5" borderId="7" xfId="0" applyNumberFormat="1" applyFont="1" applyFill="1" applyBorder="1" applyAlignment="1">
      <alignment horizontal="center" vertical="center"/>
    </xf>
    <xf numFmtId="9" fontId="0" fillId="7" borderId="2" xfId="0" applyNumberForma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1" fillId="6" borderId="48" xfId="0" applyFont="1" applyFill="1" applyBorder="1" applyAlignment="1">
      <alignment horizontal="center" vertical="center"/>
    </xf>
    <xf numFmtId="9" fontId="1" fillId="6" borderId="49" xfId="0" applyNumberFormat="1" applyFont="1" applyFill="1" applyBorder="1" applyAlignment="1">
      <alignment horizontal="center" vertical="center"/>
    </xf>
    <xf numFmtId="2" fontId="0" fillId="3" borderId="50" xfId="0" applyNumberFormat="1" applyFill="1" applyBorder="1" applyAlignment="1">
      <alignment horizontal="center" vertical="center"/>
    </xf>
    <xf numFmtId="2" fontId="0" fillId="3" borderId="51" xfId="0" applyNumberFormat="1" applyFill="1" applyBorder="1" applyAlignment="1">
      <alignment horizontal="center" vertical="center"/>
    </xf>
    <xf numFmtId="2" fontId="0" fillId="4" borderId="52" xfId="0" applyNumberFormat="1" applyFill="1" applyBorder="1" applyAlignment="1">
      <alignment horizontal="center" vertical="center"/>
    </xf>
    <xf numFmtId="49" fontId="0" fillId="4" borderId="53" xfId="0" applyNumberFormat="1" applyFill="1" applyBorder="1" applyAlignment="1">
      <alignment horizontal="center" vertical="center"/>
    </xf>
    <xf numFmtId="0" fontId="1" fillId="6" borderId="54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/>
    </xf>
    <xf numFmtId="9" fontId="0" fillId="4" borderId="5" xfId="0" applyNumberForma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center" vertical="center"/>
    </xf>
    <xf numFmtId="164" fontId="1" fillId="5" borderId="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 wrapText="1"/>
    </xf>
    <xf numFmtId="0" fontId="16" fillId="2" borderId="0" xfId="1" applyFill="1"/>
    <xf numFmtId="165" fontId="0" fillId="5" borderId="7" xfId="0" applyNumberFormat="1" applyFont="1" applyFill="1" applyBorder="1" applyAlignment="1">
      <alignment horizontal="center" vertical="center"/>
    </xf>
    <xf numFmtId="165" fontId="0" fillId="5" borderId="8" xfId="0" applyNumberFormat="1" applyFont="1" applyFill="1" applyBorder="1" applyAlignment="1">
      <alignment horizontal="center" vertical="center"/>
    </xf>
    <xf numFmtId="165" fontId="0" fillId="5" borderId="6" xfId="0" applyNumberFormat="1" applyFont="1" applyFill="1" applyBorder="1" applyAlignment="1">
      <alignment horizontal="center" vertical="center"/>
    </xf>
    <xf numFmtId="165" fontId="0" fillId="7" borderId="0" xfId="0" applyNumberFormat="1" applyFill="1" applyBorder="1" applyAlignment="1">
      <alignment horizontal="center" vertical="center"/>
    </xf>
    <xf numFmtId="165" fontId="0" fillId="7" borderId="4" xfId="0" applyNumberFormat="1" applyFill="1" applyBorder="1" applyAlignment="1">
      <alignment horizontal="center" vertical="center"/>
    </xf>
    <xf numFmtId="165" fontId="0" fillId="7" borderId="5" xfId="0" applyNumberFormat="1" applyFill="1" applyBorder="1" applyAlignment="1">
      <alignment horizontal="center" vertical="center"/>
    </xf>
    <xf numFmtId="165" fontId="0" fillId="8" borderId="0" xfId="0" applyNumberFormat="1" applyFill="1" applyBorder="1" applyAlignment="1">
      <alignment horizontal="center" vertical="center"/>
    </xf>
    <xf numFmtId="165" fontId="0" fillId="8" borderId="4" xfId="0" applyNumberFormat="1" applyFill="1" applyBorder="1" applyAlignment="1">
      <alignment horizontal="center" vertical="center"/>
    </xf>
    <xf numFmtId="165" fontId="0" fillId="8" borderId="5" xfId="0" applyNumberFormat="1" applyFill="1" applyBorder="1" applyAlignment="1">
      <alignment horizontal="center" vertical="center"/>
    </xf>
    <xf numFmtId="166" fontId="0" fillId="7" borderId="0" xfId="0" applyNumberFormat="1" applyFill="1" applyBorder="1" applyAlignment="1">
      <alignment horizontal="center" vertical="center"/>
    </xf>
    <xf numFmtId="166" fontId="0" fillId="5" borderId="7" xfId="0" applyNumberFormat="1" applyFont="1" applyFill="1" applyBorder="1" applyAlignment="1">
      <alignment horizontal="center" vertical="center"/>
    </xf>
    <xf numFmtId="166" fontId="0" fillId="7" borderId="5" xfId="0" applyNumberFormat="1" applyFill="1" applyBorder="1" applyAlignment="1">
      <alignment horizontal="center" vertical="center"/>
    </xf>
    <xf numFmtId="166" fontId="0" fillId="7" borderId="4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14" fontId="0" fillId="2" borderId="0" xfId="0" applyNumberFormat="1" applyFill="1" applyAlignment="1">
      <alignment horizontal="left" vertical="top"/>
    </xf>
    <xf numFmtId="0" fontId="0" fillId="2" borderId="0" xfId="0" applyFill="1" applyAlignment="1">
      <alignment horizontal="left"/>
    </xf>
    <xf numFmtId="0" fontId="0" fillId="2" borderId="0" xfId="0" quotePrefix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14" fontId="0" fillId="2" borderId="0" xfId="0" applyNumberFormat="1" applyFill="1" applyAlignment="1">
      <alignment horizontal="left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613402</xdr:colOff>
      <xdr:row>5</xdr:row>
      <xdr:rowOff>0</xdr:rowOff>
    </xdr:to>
    <xdr:pic>
      <xdr:nvPicPr>
        <xdr:cNvPr id="4" name="Logo" descr="Logo of the European Commission, 12 yellow stars on a blue background arranged in a circle and framed by two light grey graphic elements representing the Berlaymont building, which is the headquarter of the European Commission.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30246" cy="845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VE-C1-EUROVIGNETTE@ec.europa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6"/>
  <sheetViews>
    <sheetView tabSelected="1" view="pageBreakPreview" topLeftCell="A59" zoomScale="120" zoomScaleNormal="110" zoomScaleSheetLayoutView="120" zoomScalePageLayoutView="80" workbookViewId="0">
      <selection activeCell="A413" sqref="A413"/>
    </sheetView>
  </sheetViews>
  <sheetFormatPr defaultColWidth="9.140625" defaultRowHeight="15" x14ac:dyDescent="0.25"/>
  <cols>
    <col min="1" max="2" width="9.140625" style="1" customWidth="1"/>
    <col min="3" max="3" width="1.42578125" style="1" customWidth="1"/>
    <col min="4" max="14" width="9.140625" style="1"/>
    <col min="15" max="15" width="9.140625" style="1" customWidth="1"/>
    <col min="16" max="16384" width="9.140625" style="1"/>
  </cols>
  <sheetData>
    <row r="1" spans="1:15" ht="15.75" x14ac:dyDescent="0.25">
      <c r="E1" s="27" t="s">
        <v>27</v>
      </c>
    </row>
    <row r="2" spans="1:15" x14ac:dyDescent="0.25">
      <c r="E2" s="28" t="s">
        <v>28</v>
      </c>
    </row>
    <row r="3" spans="1:15" ht="5.85" customHeight="1" x14ac:dyDescent="0.25"/>
    <row r="4" spans="1:15" x14ac:dyDescent="0.25">
      <c r="E4" s="28" t="s">
        <v>29</v>
      </c>
    </row>
    <row r="5" spans="1:15" x14ac:dyDescent="0.25">
      <c r="E5" s="29" t="s">
        <v>30</v>
      </c>
    </row>
    <row r="8" spans="1:15" ht="22.5" customHeight="1" x14ac:dyDescent="0.25"/>
    <row r="11" spans="1:15" x14ac:dyDescent="0.25">
      <c r="A11" s="148" t="s">
        <v>31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</row>
    <row r="12" spans="1:15" x14ac:dyDescent="0.2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5" spans="1:15" x14ac:dyDescent="0.25">
      <c r="A15" s="136" t="s">
        <v>64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</row>
    <row r="16" spans="1:15" x14ac:dyDescent="0.25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</row>
    <row r="24" spans="1:15" x14ac:dyDescent="0.25">
      <c r="A24" s="50" t="s">
        <v>32</v>
      </c>
    </row>
    <row r="25" spans="1:15" ht="15" customHeight="1" x14ac:dyDescent="0.25">
      <c r="A25" s="135" t="s">
        <v>50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</row>
    <row r="26" spans="1:15" x14ac:dyDescent="0.2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</row>
    <row r="27" spans="1:15" x14ac:dyDescent="0.25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</row>
    <row r="29" spans="1:15" ht="15" customHeight="1" x14ac:dyDescent="0.25">
      <c r="A29" s="1" t="s">
        <v>46</v>
      </c>
      <c r="B29" s="1">
        <v>1.1000000000000001</v>
      </c>
    </row>
    <row r="30" spans="1:15" x14ac:dyDescent="0.25">
      <c r="A30" s="1" t="s">
        <v>47</v>
      </c>
      <c r="B30" s="137">
        <v>44958</v>
      </c>
      <c r="C30" s="137"/>
      <c r="D30" s="137"/>
    </row>
    <row r="32" spans="1:15" x14ac:dyDescent="0.25">
      <c r="A32" s="28" t="s">
        <v>33</v>
      </c>
    </row>
    <row r="33" spans="1:15" x14ac:dyDescent="0.25">
      <c r="A33" s="117" t="s">
        <v>34</v>
      </c>
    </row>
    <row r="34" spans="1:15" x14ac:dyDescent="0.25">
      <c r="A34" s="149" t="s">
        <v>48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</row>
    <row r="35" spans="1:15" x14ac:dyDescent="0.2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</row>
    <row r="36" spans="1:15" ht="21" customHeight="1" x14ac:dyDescent="0.25">
      <c r="A36" s="135" t="s">
        <v>74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</row>
    <row r="37" spans="1:15" x14ac:dyDescent="0.25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</row>
    <row r="38" spans="1:15" ht="5.25" customHeight="1" thickBot="1" x14ac:dyDescent="0.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9.7" customHeight="1" thickTop="1" thickBot="1" x14ac:dyDescent="0.3">
      <c r="A39" s="140" t="s">
        <v>26</v>
      </c>
      <c r="B39" s="141"/>
      <c r="C39" s="79"/>
      <c r="D39" s="98"/>
      <c r="E39" s="60"/>
      <c r="F39" s="60"/>
      <c r="G39" s="60"/>
      <c r="H39" s="60"/>
      <c r="I39" s="60"/>
      <c r="J39" s="60"/>
      <c r="K39" s="61"/>
      <c r="L39" s="60"/>
      <c r="M39" s="60"/>
      <c r="N39" s="60"/>
      <c r="O39" s="62"/>
    </row>
    <row r="40" spans="1:15" ht="4.3499999999999996" customHeight="1" thickTop="1" thickBot="1" x14ac:dyDescent="0.3">
      <c r="A40" s="105"/>
      <c r="B40" s="57"/>
      <c r="C40" s="106"/>
      <c r="D40" s="58"/>
      <c r="E40" s="58"/>
      <c r="F40" s="58"/>
      <c r="G40" s="58"/>
      <c r="H40" s="58"/>
      <c r="I40" s="58"/>
      <c r="J40" s="58"/>
      <c r="K40" s="59"/>
      <c r="L40" s="58"/>
      <c r="M40" s="58"/>
      <c r="N40" s="58"/>
      <c r="O40" s="63"/>
    </row>
    <row r="41" spans="1:15" ht="19.7" customHeight="1" thickTop="1" thickBot="1" x14ac:dyDescent="0.3">
      <c r="A41" s="142" t="s">
        <v>35</v>
      </c>
      <c r="B41" s="143"/>
      <c r="C41" s="104"/>
      <c r="D41" s="99"/>
      <c r="E41" s="64"/>
      <c r="F41" s="64"/>
      <c r="G41" s="64"/>
      <c r="H41" s="64"/>
      <c r="I41" s="64"/>
      <c r="J41" s="64"/>
      <c r="K41" s="65"/>
      <c r="L41" s="64"/>
      <c r="M41" s="64"/>
      <c r="N41" s="64"/>
      <c r="O41" s="66"/>
    </row>
    <row r="42" spans="1:15" ht="4.3499999999999996" customHeight="1" thickTop="1" thickBot="1" x14ac:dyDescent="0.3">
      <c r="A42" s="105"/>
      <c r="B42" s="57"/>
      <c r="C42" s="106"/>
      <c r="D42" s="58"/>
      <c r="E42" s="58"/>
      <c r="F42" s="58"/>
      <c r="G42" s="58"/>
      <c r="H42" s="58"/>
      <c r="I42" s="58"/>
      <c r="J42" s="58"/>
      <c r="K42" s="59"/>
      <c r="L42" s="58"/>
      <c r="M42" s="58"/>
      <c r="N42" s="58"/>
      <c r="O42" s="67"/>
    </row>
    <row r="43" spans="1:15" ht="19.7" customHeight="1" thickTop="1" thickBot="1" x14ac:dyDescent="0.3">
      <c r="A43" s="142" t="s">
        <v>49</v>
      </c>
      <c r="B43" s="143"/>
      <c r="C43" s="69"/>
      <c r="D43" s="68"/>
      <c r="E43" s="70"/>
      <c r="F43" s="70"/>
      <c r="G43" s="70"/>
      <c r="H43" s="70"/>
      <c r="I43" s="70"/>
      <c r="J43" s="70"/>
      <c r="K43" s="71"/>
      <c r="L43" s="70"/>
      <c r="M43" s="70"/>
      <c r="N43" s="70"/>
      <c r="O43" s="72"/>
    </row>
    <row r="44" spans="1:15" ht="4.3499999999999996" customHeight="1" thickTop="1" thickBot="1" x14ac:dyDescent="0.3">
      <c r="A44" s="110"/>
      <c r="B44" s="111"/>
      <c r="C44" s="112"/>
      <c r="D44" s="58"/>
      <c r="E44" s="58"/>
      <c r="F44" s="58"/>
      <c r="G44" s="58"/>
      <c r="H44" s="58"/>
      <c r="I44" s="58"/>
      <c r="J44" s="58"/>
      <c r="K44" s="59"/>
      <c r="L44" s="58"/>
      <c r="M44" s="58"/>
      <c r="N44" s="58"/>
      <c r="O44" s="67"/>
    </row>
    <row r="45" spans="1:15" ht="19.7" customHeight="1" thickTop="1" x14ac:dyDescent="0.25">
      <c r="A45" s="80" t="s">
        <v>66</v>
      </c>
      <c r="B45" s="21">
        <v>-0.05</v>
      </c>
      <c r="C45" s="21"/>
      <c r="D45" s="100"/>
      <c r="E45" s="34"/>
      <c r="F45" s="34"/>
      <c r="G45" s="34"/>
      <c r="H45" s="34"/>
      <c r="I45" s="34"/>
      <c r="J45" s="34"/>
      <c r="K45" s="35"/>
      <c r="L45" s="34"/>
      <c r="M45" s="34"/>
      <c r="N45" s="34"/>
      <c r="O45" s="36"/>
    </row>
    <row r="46" spans="1:15" ht="19.7" customHeight="1" thickBot="1" x14ac:dyDescent="0.3">
      <c r="A46" s="80" t="s">
        <v>67</v>
      </c>
      <c r="B46" s="21">
        <v>-0.08</v>
      </c>
      <c r="C46" s="21"/>
      <c r="D46" s="101"/>
      <c r="E46" s="37"/>
      <c r="F46" s="37"/>
      <c r="G46" s="37"/>
      <c r="H46" s="37"/>
      <c r="I46" s="37"/>
      <c r="J46" s="37"/>
      <c r="K46" s="38"/>
      <c r="L46" s="37"/>
      <c r="M46" s="37"/>
      <c r="N46" s="37"/>
      <c r="O46" s="39"/>
    </row>
    <row r="47" spans="1:15" ht="4.3499999999999996" customHeight="1" thickTop="1" thickBot="1" x14ac:dyDescent="0.3">
      <c r="A47" s="107"/>
      <c r="B47" s="22"/>
      <c r="C47" s="108"/>
      <c r="D47" s="17"/>
      <c r="E47" s="17"/>
      <c r="F47" s="17"/>
      <c r="G47" s="17"/>
      <c r="H47" s="17"/>
      <c r="I47" s="17"/>
      <c r="J47" s="17"/>
      <c r="K47" s="18"/>
      <c r="L47" s="17"/>
      <c r="M47" s="17"/>
      <c r="N47" s="17"/>
      <c r="O47" s="16"/>
    </row>
    <row r="48" spans="1:15" ht="19.7" customHeight="1" thickTop="1" thickBot="1" x14ac:dyDescent="0.3">
      <c r="A48" s="107" t="s">
        <v>68</v>
      </c>
      <c r="B48" s="22" t="s">
        <v>16</v>
      </c>
      <c r="C48" s="22"/>
      <c r="D48" s="102"/>
      <c r="E48" s="41"/>
      <c r="F48" s="41"/>
      <c r="G48" s="41"/>
      <c r="H48" s="41"/>
      <c r="I48" s="41"/>
      <c r="J48" s="41"/>
      <c r="K48" s="42"/>
      <c r="L48" s="41"/>
      <c r="M48" s="41"/>
      <c r="N48" s="41"/>
      <c r="O48" s="43"/>
    </row>
    <row r="49" spans="1:15" ht="4.3499999999999996" customHeight="1" thickTop="1" thickBot="1" x14ac:dyDescent="0.3">
      <c r="A49" s="107"/>
      <c r="B49" s="22"/>
      <c r="C49" s="108"/>
      <c r="D49" s="17"/>
      <c r="E49" s="17"/>
      <c r="F49" s="17"/>
      <c r="G49" s="17"/>
      <c r="H49" s="17"/>
      <c r="I49" s="17"/>
      <c r="J49" s="17"/>
      <c r="K49" s="18"/>
      <c r="L49" s="17"/>
      <c r="M49" s="17"/>
      <c r="N49" s="17"/>
      <c r="O49" s="16"/>
    </row>
    <row r="50" spans="1:15" ht="19.7" customHeight="1" thickTop="1" thickBot="1" x14ac:dyDescent="0.3">
      <c r="A50" s="109" t="s">
        <v>9</v>
      </c>
      <c r="B50" s="23" t="s">
        <v>10</v>
      </c>
      <c r="C50" s="23"/>
      <c r="D50" s="103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7"/>
    </row>
    <row r="51" spans="1:15" ht="15.75" thickBot="1" x14ac:dyDescent="0.3"/>
    <row r="52" spans="1:15" ht="15" customHeight="1" thickTop="1" thickBot="1" x14ac:dyDescent="0.3">
      <c r="A52" s="26"/>
      <c r="B52" s="30" t="s">
        <v>26</v>
      </c>
      <c r="D52" s="33" t="s">
        <v>58</v>
      </c>
      <c r="E52" s="32"/>
      <c r="F52" s="32"/>
      <c r="G52" s="32"/>
      <c r="H52" s="32"/>
      <c r="I52" s="32"/>
    </row>
    <row r="53" spans="1:15" ht="16.5" thickTop="1" thickBot="1" x14ac:dyDescent="0.3">
      <c r="B53" s="31"/>
    </row>
    <row r="54" spans="1:15" ht="15" customHeight="1" thickTop="1" thickBot="1" x14ac:dyDescent="0.4">
      <c r="A54" s="25"/>
      <c r="B54" s="30" t="s">
        <v>35</v>
      </c>
      <c r="D54" s="135" t="s">
        <v>44</v>
      </c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</row>
    <row r="55" spans="1:15" ht="16.5" thickTop="1" thickBot="1" x14ac:dyDescent="0.3">
      <c r="A55" s="53"/>
      <c r="B55" s="30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</row>
    <row r="56" spans="1:15" ht="15" customHeight="1" thickTop="1" thickBot="1" x14ac:dyDescent="0.4">
      <c r="A56" s="19"/>
      <c r="B56" s="30" t="s">
        <v>15</v>
      </c>
      <c r="C56" s="24"/>
      <c r="D56" s="52" t="s">
        <v>51</v>
      </c>
      <c r="E56" s="15"/>
    </row>
    <row r="57" spans="1:15" ht="16.5" thickTop="1" thickBot="1" x14ac:dyDescent="0.3">
      <c r="B57" s="31"/>
    </row>
    <row r="58" spans="1:15" ht="15" customHeight="1" thickTop="1" thickBot="1" x14ac:dyDescent="0.4">
      <c r="A58" s="20"/>
      <c r="B58" s="73" t="s">
        <v>42</v>
      </c>
      <c r="C58" s="15"/>
      <c r="D58" s="49" t="s">
        <v>52</v>
      </c>
    </row>
    <row r="59" spans="1:15" ht="16.5" thickTop="1" thickBot="1" x14ac:dyDescent="0.3"/>
    <row r="60" spans="1:15" ht="15" customHeight="1" thickTop="1" thickBot="1" x14ac:dyDescent="0.3">
      <c r="A60" s="40"/>
      <c r="B60" s="75" t="s">
        <v>36</v>
      </c>
      <c r="D60" s="1" t="s">
        <v>53</v>
      </c>
    </row>
    <row r="61" spans="1:15" ht="15.75" thickTop="1" x14ac:dyDescent="0.25">
      <c r="B61" s="31" t="s">
        <v>75</v>
      </c>
    </row>
    <row r="62" spans="1:15" ht="15.75" thickBot="1" x14ac:dyDescent="0.3">
      <c r="B62" s="30"/>
    </row>
    <row r="63" spans="1:15" ht="15" customHeight="1" thickTop="1" thickBot="1" x14ac:dyDescent="0.3">
      <c r="A63" s="44"/>
      <c r="B63" s="30" t="s">
        <v>37</v>
      </c>
      <c r="D63" s="49" t="s">
        <v>59</v>
      </c>
    </row>
    <row r="64" spans="1:15" ht="16.5" thickTop="1" thickBot="1" x14ac:dyDescent="0.3">
      <c r="B64" s="30"/>
    </row>
    <row r="65" spans="1:15" ht="15" customHeight="1" thickTop="1" thickBot="1" x14ac:dyDescent="0.3">
      <c r="A65" s="48"/>
      <c r="B65" s="30" t="s">
        <v>10</v>
      </c>
      <c r="D65" s="49" t="s">
        <v>60</v>
      </c>
    </row>
    <row r="66" spans="1:15" ht="15.75" thickTop="1" x14ac:dyDescent="0.25"/>
    <row r="67" spans="1:15" x14ac:dyDescent="0.25">
      <c r="A67" s="1" t="s">
        <v>70</v>
      </c>
    </row>
    <row r="68" spans="1:15" x14ac:dyDescent="0.25">
      <c r="A68" s="136" t="s">
        <v>12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</row>
    <row r="69" spans="1:15" x14ac:dyDescent="0.2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</row>
    <row r="73" spans="1:15" ht="15.75" thickBot="1" x14ac:dyDescent="0.3"/>
    <row r="74" spans="1:15" ht="19.7" customHeight="1" x14ac:dyDescent="0.25">
      <c r="A74" s="146" t="s">
        <v>26</v>
      </c>
      <c r="B74" s="147"/>
      <c r="C74" s="96"/>
      <c r="D74" s="55">
        <v>2019</v>
      </c>
      <c r="E74" s="55">
        <v>2020</v>
      </c>
      <c r="F74" s="55">
        <v>2021</v>
      </c>
      <c r="G74" s="55">
        <v>2022</v>
      </c>
      <c r="H74" s="55">
        <v>2023</v>
      </c>
      <c r="I74" s="55">
        <v>2024</v>
      </c>
      <c r="J74" s="54">
        <v>2025</v>
      </c>
      <c r="K74" s="56">
        <v>2026</v>
      </c>
      <c r="L74" s="55">
        <v>2027</v>
      </c>
      <c r="M74" s="55">
        <v>2028</v>
      </c>
      <c r="N74" s="55">
        <v>2029</v>
      </c>
      <c r="O74" s="54">
        <v>2030</v>
      </c>
    </row>
    <row r="75" spans="1:15" ht="19.7" customHeight="1" x14ac:dyDescent="0.25">
      <c r="A75" s="144" t="s">
        <v>35</v>
      </c>
      <c r="B75" s="145"/>
      <c r="C75" s="97"/>
      <c r="D75" s="113">
        <f>0.85+0.15*(2025-D74)/6</f>
        <v>1</v>
      </c>
      <c r="E75" s="113">
        <f t="shared" ref="E75:J75" si="0">0.85+0.15*(2025-E74)/6</f>
        <v>0.97499999999999998</v>
      </c>
      <c r="F75" s="113">
        <f t="shared" si="0"/>
        <v>0.95</v>
      </c>
      <c r="G75" s="113">
        <f t="shared" si="0"/>
        <v>0.92499999999999993</v>
      </c>
      <c r="H75" s="113">
        <f t="shared" si="0"/>
        <v>0.9</v>
      </c>
      <c r="I75" s="113">
        <f t="shared" si="0"/>
        <v>0.875</v>
      </c>
      <c r="J75" s="114">
        <f t="shared" si="0"/>
        <v>0.85</v>
      </c>
      <c r="K75" s="115">
        <f>0.7+(0.3-0.15)*(2030-K74)/5</f>
        <v>0.82</v>
      </c>
      <c r="L75" s="113">
        <f t="shared" ref="L75:O75" si="1">0.7+(0.3-0.15)*(2030-L74)/5</f>
        <v>0.78999999999999992</v>
      </c>
      <c r="M75" s="113">
        <f t="shared" si="1"/>
        <v>0.76</v>
      </c>
      <c r="N75" s="113">
        <f t="shared" si="1"/>
        <v>0.73</v>
      </c>
      <c r="O75" s="114">
        <f t="shared" si="1"/>
        <v>0.7</v>
      </c>
    </row>
    <row r="76" spans="1:15" ht="19.7" customHeight="1" thickBot="1" x14ac:dyDescent="0.3">
      <c r="A76" s="138" t="s">
        <v>49</v>
      </c>
      <c r="B76" s="139"/>
      <c r="C76" s="93"/>
      <c r="D76" s="94">
        <f>$F$361</f>
        <v>307.23</v>
      </c>
      <c r="E76" s="118">
        <f>$D76*E75</f>
        <v>299.54925000000003</v>
      </c>
      <c r="F76" s="118">
        <f t="shared" ref="F76:O76" si="2">$D76*F75</f>
        <v>291.86849999999998</v>
      </c>
      <c r="G76" s="118">
        <f t="shared" si="2"/>
        <v>284.18774999999999</v>
      </c>
      <c r="H76" s="118">
        <f t="shared" si="2"/>
        <v>276.50700000000001</v>
      </c>
      <c r="I76" s="118">
        <f t="shared" si="2"/>
        <v>268.82625000000002</v>
      </c>
      <c r="J76" s="119">
        <f t="shared" si="2"/>
        <v>261.14550000000003</v>
      </c>
      <c r="K76" s="120">
        <f t="shared" si="2"/>
        <v>251.92859999999999</v>
      </c>
      <c r="L76" s="118">
        <f t="shared" si="2"/>
        <v>242.71169999999998</v>
      </c>
      <c r="M76" s="118">
        <f t="shared" si="2"/>
        <v>233.49480000000003</v>
      </c>
      <c r="N76" s="118">
        <f t="shared" si="2"/>
        <v>224.27790000000002</v>
      </c>
      <c r="O76" s="119">
        <f t="shared" si="2"/>
        <v>215.06100000000001</v>
      </c>
    </row>
    <row r="77" spans="1:15" ht="19.7" customHeight="1" x14ac:dyDescent="0.25">
      <c r="A77" s="81" t="s">
        <v>66</v>
      </c>
      <c r="B77" s="95">
        <v>-0.05</v>
      </c>
      <c r="C77" s="83"/>
      <c r="D77" s="121">
        <f>D76*0.95</f>
        <v>291.86849999999998</v>
      </c>
      <c r="E77" s="121">
        <f t="shared" ref="E77" si="3">E76*0.95</f>
        <v>284.57178750000003</v>
      </c>
      <c r="F77" s="121">
        <f t="shared" ref="F77" si="4">F76*0.95</f>
        <v>277.27507499999996</v>
      </c>
      <c r="G77" s="121">
        <f t="shared" ref="G77" si="5">G76*0.95</f>
        <v>269.9783625</v>
      </c>
      <c r="H77" s="121">
        <f t="shared" ref="H77" si="6">H76*0.95</f>
        <v>262.68164999999999</v>
      </c>
      <c r="I77" s="121">
        <f t="shared" ref="I77" si="7">I76*0.95</f>
        <v>255.38493750000001</v>
      </c>
      <c r="J77" s="121">
        <f t="shared" ref="J77" si="8">J76*0.95</f>
        <v>248.08822500000002</v>
      </c>
      <c r="K77" s="122">
        <f t="shared" ref="K77" si="9">K76*0.95</f>
        <v>239.33216999999999</v>
      </c>
      <c r="L77" s="121">
        <f t="shared" ref="L77" si="10">L76*0.95</f>
        <v>230.57611499999996</v>
      </c>
      <c r="M77" s="127">
        <f t="shared" ref="M77" si="11">M76*0.95</f>
        <v>221.82006000000001</v>
      </c>
      <c r="N77" s="121">
        <f t="shared" ref="N77" si="12">N76*0.95</f>
        <v>213.06400500000001</v>
      </c>
      <c r="O77" s="123">
        <f t="shared" ref="O77" si="13">O76*0.95</f>
        <v>204.30795000000001</v>
      </c>
    </row>
    <row r="78" spans="1:15" ht="19.7" customHeight="1" x14ac:dyDescent="0.25">
      <c r="A78" s="81" t="s">
        <v>67</v>
      </c>
      <c r="B78" s="82">
        <v>-0.08</v>
      </c>
      <c r="C78" s="83"/>
      <c r="D78" s="121">
        <f>D76*0.92</f>
        <v>282.65160000000003</v>
      </c>
      <c r="E78" s="121">
        <f t="shared" ref="E78:O78" si="14">E76*0.92</f>
        <v>275.58531000000005</v>
      </c>
      <c r="F78" s="121">
        <f t="shared" si="14"/>
        <v>268.51902000000001</v>
      </c>
      <c r="G78" s="121">
        <f t="shared" si="14"/>
        <v>261.45273000000003</v>
      </c>
      <c r="H78" s="121">
        <f t="shared" si="14"/>
        <v>254.38644000000002</v>
      </c>
      <c r="I78" s="127">
        <f t="shared" si="14"/>
        <v>247.32015000000001</v>
      </c>
      <c r="J78" s="121">
        <f t="shared" si="14"/>
        <v>240.25386000000003</v>
      </c>
      <c r="K78" s="122">
        <f t="shared" si="14"/>
        <v>231.77431200000001</v>
      </c>
      <c r="L78" s="121">
        <f t="shared" si="14"/>
        <v>223.29476399999999</v>
      </c>
      <c r="M78" s="121">
        <f t="shared" si="14"/>
        <v>214.81521600000002</v>
      </c>
      <c r="N78" s="121">
        <f t="shared" si="14"/>
        <v>206.33566800000003</v>
      </c>
      <c r="O78" s="123">
        <f t="shared" si="14"/>
        <v>197.85612</v>
      </c>
    </row>
    <row r="79" spans="1:15" ht="19.7" customHeight="1" x14ac:dyDescent="0.25">
      <c r="A79" s="84" t="s">
        <v>68</v>
      </c>
      <c r="B79" s="86" t="s">
        <v>16</v>
      </c>
      <c r="C79" s="85"/>
      <c r="D79" s="124">
        <f t="shared" ref="D79:O79" si="15">$D76*0.5</f>
        <v>153.61500000000001</v>
      </c>
      <c r="E79" s="124">
        <f t="shared" si="15"/>
        <v>153.61500000000001</v>
      </c>
      <c r="F79" s="124">
        <f t="shared" si="15"/>
        <v>153.61500000000001</v>
      </c>
      <c r="G79" s="124">
        <f t="shared" si="15"/>
        <v>153.61500000000001</v>
      </c>
      <c r="H79" s="124">
        <f t="shared" si="15"/>
        <v>153.61500000000001</v>
      </c>
      <c r="I79" s="124">
        <f t="shared" si="15"/>
        <v>153.61500000000001</v>
      </c>
      <c r="J79" s="124">
        <f t="shared" si="15"/>
        <v>153.61500000000001</v>
      </c>
      <c r="K79" s="125">
        <f t="shared" si="15"/>
        <v>153.61500000000001</v>
      </c>
      <c r="L79" s="124">
        <f t="shared" si="15"/>
        <v>153.61500000000001</v>
      </c>
      <c r="M79" s="124">
        <f t="shared" si="15"/>
        <v>153.61500000000001</v>
      </c>
      <c r="N79" s="124">
        <f t="shared" si="15"/>
        <v>153.61500000000001</v>
      </c>
      <c r="O79" s="126">
        <f t="shared" si="15"/>
        <v>153.61500000000001</v>
      </c>
    </row>
    <row r="80" spans="1:15" ht="19.7" customHeight="1" thickBot="1" x14ac:dyDescent="0.3">
      <c r="A80" s="87" t="s">
        <v>9</v>
      </c>
      <c r="B80" s="89" t="s">
        <v>10</v>
      </c>
      <c r="C80" s="88"/>
      <c r="D80" s="91" t="s">
        <v>11</v>
      </c>
      <c r="E80" s="91" t="s">
        <v>11</v>
      </c>
      <c r="F80" s="91" t="s">
        <v>11</v>
      </c>
      <c r="G80" s="91" t="s">
        <v>11</v>
      </c>
      <c r="H80" s="91" t="s">
        <v>11</v>
      </c>
      <c r="I80" s="91" t="s">
        <v>11</v>
      </c>
      <c r="J80" s="91" t="s">
        <v>11</v>
      </c>
      <c r="K80" s="92" t="s">
        <v>11</v>
      </c>
      <c r="L80" s="91" t="s">
        <v>11</v>
      </c>
      <c r="M80" s="91" t="s">
        <v>11</v>
      </c>
      <c r="N80" s="91" t="s">
        <v>11</v>
      </c>
      <c r="O80" s="90" t="s">
        <v>11</v>
      </c>
    </row>
    <row r="97" spans="1:15" ht="21" customHeight="1" x14ac:dyDescent="0.25"/>
    <row r="98" spans="1:15" x14ac:dyDescent="0.25">
      <c r="A98" s="136" t="s">
        <v>17</v>
      </c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</row>
    <row r="99" spans="1:15" x14ac:dyDescent="0.25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</row>
    <row r="103" spans="1:15" ht="15.75" thickBot="1" x14ac:dyDescent="0.3"/>
    <row r="104" spans="1:15" ht="19.7" customHeight="1" x14ac:dyDescent="0.25">
      <c r="A104" s="146" t="s">
        <v>26</v>
      </c>
      <c r="B104" s="147"/>
      <c r="C104" s="96"/>
      <c r="D104" s="55">
        <v>2019</v>
      </c>
      <c r="E104" s="55">
        <v>2020</v>
      </c>
      <c r="F104" s="55">
        <v>2021</v>
      </c>
      <c r="G104" s="55">
        <v>2022</v>
      </c>
      <c r="H104" s="55">
        <v>2023</v>
      </c>
      <c r="I104" s="55">
        <v>2024</v>
      </c>
      <c r="J104" s="54">
        <v>2025</v>
      </c>
      <c r="K104" s="56">
        <v>2026</v>
      </c>
      <c r="L104" s="55">
        <v>2027</v>
      </c>
      <c r="M104" s="55">
        <v>2028</v>
      </c>
      <c r="N104" s="55">
        <v>2029</v>
      </c>
      <c r="O104" s="54">
        <v>2030</v>
      </c>
    </row>
    <row r="105" spans="1:15" ht="19.7" customHeight="1" x14ac:dyDescent="0.25">
      <c r="A105" s="144" t="s">
        <v>35</v>
      </c>
      <c r="B105" s="145"/>
      <c r="C105" s="97"/>
      <c r="D105" s="113">
        <f>0.85+0.15*(2025-D104)/6</f>
        <v>1</v>
      </c>
      <c r="E105" s="113">
        <f t="shared" ref="E105" si="16">0.85+0.15*(2025-E104)/6</f>
        <v>0.97499999999999998</v>
      </c>
      <c r="F105" s="113">
        <f t="shared" ref="F105" si="17">0.85+0.15*(2025-F104)/6</f>
        <v>0.95</v>
      </c>
      <c r="G105" s="113">
        <f t="shared" ref="G105" si="18">0.85+0.15*(2025-G104)/6</f>
        <v>0.92499999999999993</v>
      </c>
      <c r="H105" s="113">
        <f t="shared" ref="H105" si="19">0.85+0.15*(2025-H104)/6</f>
        <v>0.9</v>
      </c>
      <c r="I105" s="113">
        <f t="shared" ref="I105" si="20">0.85+0.15*(2025-I104)/6</f>
        <v>0.875</v>
      </c>
      <c r="J105" s="114">
        <f t="shared" ref="J105" si="21">0.85+0.15*(2025-J104)/6</f>
        <v>0.85</v>
      </c>
      <c r="K105" s="115">
        <f>0.7+(0.3-0.15)*(2030-K104)/5</f>
        <v>0.82</v>
      </c>
      <c r="L105" s="113">
        <f t="shared" ref="L105" si="22">0.7+(0.3-0.15)*(2030-L104)/5</f>
        <v>0.78999999999999992</v>
      </c>
      <c r="M105" s="113">
        <f t="shared" ref="M105" si="23">0.7+(0.3-0.15)*(2030-M104)/5</f>
        <v>0.76</v>
      </c>
      <c r="N105" s="113">
        <f t="shared" ref="N105" si="24">0.7+(0.3-0.15)*(2030-N104)/5</f>
        <v>0.73</v>
      </c>
      <c r="O105" s="114">
        <f t="shared" ref="O105" si="25">0.7+(0.3-0.15)*(2030-O104)/5</f>
        <v>0.7</v>
      </c>
    </row>
    <row r="106" spans="1:15" ht="19.7" customHeight="1" thickBot="1" x14ac:dyDescent="0.3">
      <c r="A106" s="138" t="s">
        <v>49</v>
      </c>
      <c r="B106" s="139"/>
      <c r="C106" s="93"/>
      <c r="D106" s="94">
        <f>$F$362</f>
        <v>197.16</v>
      </c>
      <c r="E106" s="118">
        <f>$D106*E105</f>
        <v>192.23099999999999</v>
      </c>
      <c r="F106" s="118">
        <f t="shared" ref="F106:O106" si="26">$D106*F105</f>
        <v>187.30199999999999</v>
      </c>
      <c r="G106" s="118">
        <f t="shared" si="26"/>
        <v>182.37299999999999</v>
      </c>
      <c r="H106" s="118">
        <f t="shared" si="26"/>
        <v>177.44399999999999</v>
      </c>
      <c r="I106" s="118">
        <f t="shared" si="26"/>
        <v>172.51499999999999</v>
      </c>
      <c r="J106" s="119">
        <f t="shared" si="26"/>
        <v>167.58599999999998</v>
      </c>
      <c r="K106" s="120">
        <f t="shared" si="26"/>
        <v>161.6712</v>
      </c>
      <c r="L106" s="118">
        <f t="shared" si="26"/>
        <v>155.75639999999999</v>
      </c>
      <c r="M106" s="118">
        <f t="shared" si="26"/>
        <v>149.8416</v>
      </c>
      <c r="N106" s="118">
        <f t="shared" si="26"/>
        <v>143.92679999999999</v>
      </c>
      <c r="O106" s="119">
        <f t="shared" si="26"/>
        <v>138.012</v>
      </c>
    </row>
    <row r="107" spans="1:15" ht="19.7" customHeight="1" x14ac:dyDescent="0.25">
      <c r="A107" s="81" t="s">
        <v>66</v>
      </c>
      <c r="B107" s="95">
        <v>-0.05</v>
      </c>
      <c r="C107" s="83"/>
      <c r="D107" s="121">
        <f>D106*0.95</f>
        <v>187.30199999999999</v>
      </c>
      <c r="E107" s="121">
        <f t="shared" ref="E107" si="27">E106*0.95</f>
        <v>182.61944999999997</v>
      </c>
      <c r="F107" s="121">
        <f t="shared" ref="F107" si="28">F106*0.95</f>
        <v>177.93689999999998</v>
      </c>
      <c r="G107" s="121">
        <f t="shared" ref="G107" si="29">G106*0.95</f>
        <v>173.25434999999999</v>
      </c>
      <c r="H107" s="121">
        <f t="shared" ref="H107" si="30">H106*0.95</f>
        <v>168.57179999999997</v>
      </c>
      <c r="I107" s="121">
        <f t="shared" ref="I107" si="31">I106*0.95</f>
        <v>163.88924999999998</v>
      </c>
      <c r="J107" s="121">
        <f t="shared" ref="J107" si="32">J106*0.95</f>
        <v>159.20669999999998</v>
      </c>
      <c r="K107" s="122">
        <f t="shared" ref="K107" si="33">K106*0.95</f>
        <v>153.58763999999999</v>
      </c>
      <c r="L107" s="121">
        <f t="shared" ref="L107" si="34">L106*0.95</f>
        <v>147.96857999999997</v>
      </c>
      <c r="M107" s="127">
        <f t="shared" ref="M107" si="35">M106*0.95</f>
        <v>142.34951999999998</v>
      </c>
      <c r="N107" s="127">
        <f t="shared" ref="N107" si="36">N106*0.95</f>
        <v>136.73045999999999</v>
      </c>
      <c r="O107" s="123">
        <f t="shared" ref="O107" si="37">O106*0.95</f>
        <v>131.1114</v>
      </c>
    </row>
    <row r="108" spans="1:15" ht="19.7" customHeight="1" x14ac:dyDescent="0.25">
      <c r="A108" s="81" t="s">
        <v>67</v>
      </c>
      <c r="B108" s="82">
        <v>-0.08</v>
      </c>
      <c r="C108" s="83"/>
      <c r="D108" s="121">
        <f>D106*0.92</f>
        <v>181.38720000000001</v>
      </c>
      <c r="E108" s="121">
        <f t="shared" ref="E108:O108" si="38">E106*0.92</f>
        <v>176.85252</v>
      </c>
      <c r="F108" s="121">
        <f t="shared" si="38"/>
        <v>172.31783999999999</v>
      </c>
      <c r="G108" s="121">
        <f t="shared" si="38"/>
        <v>167.78316000000001</v>
      </c>
      <c r="H108" s="121">
        <f t="shared" si="38"/>
        <v>163.24848</v>
      </c>
      <c r="I108" s="121">
        <f t="shared" si="38"/>
        <v>158.71379999999999</v>
      </c>
      <c r="J108" s="121">
        <f t="shared" si="38"/>
        <v>154.17911999999998</v>
      </c>
      <c r="K108" s="122">
        <f t="shared" si="38"/>
        <v>148.737504</v>
      </c>
      <c r="L108" s="121">
        <f t="shared" si="38"/>
        <v>143.29588799999999</v>
      </c>
      <c r="M108" s="121">
        <f t="shared" si="38"/>
        <v>137.85427200000001</v>
      </c>
      <c r="N108" s="121">
        <f t="shared" si="38"/>
        <v>132.412656</v>
      </c>
      <c r="O108" s="123">
        <f t="shared" si="38"/>
        <v>126.97104</v>
      </c>
    </row>
    <row r="109" spans="1:15" ht="19.7" customHeight="1" x14ac:dyDescent="0.25">
      <c r="A109" s="84" t="s">
        <v>68</v>
      </c>
      <c r="B109" s="86" t="s">
        <v>16</v>
      </c>
      <c r="C109" s="85"/>
      <c r="D109" s="124">
        <f>$D106*0.5</f>
        <v>98.58</v>
      </c>
      <c r="E109" s="124">
        <f t="shared" ref="E109:O109" si="39">$D106*0.5</f>
        <v>98.58</v>
      </c>
      <c r="F109" s="124">
        <f t="shared" si="39"/>
        <v>98.58</v>
      </c>
      <c r="G109" s="124">
        <f t="shared" si="39"/>
        <v>98.58</v>
      </c>
      <c r="H109" s="124">
        <f t="shared" si="39"/>
        <v>98.58</v>
      </c>
      <c r="I109" s="124">
        <f t="shared" si="39"/>
        <v>98.58</v>
      </c>
      <c r="J109" s="124">
        <f t="shared" si="39"/>
        <v>98.58</v>
      </c>
      <c r="K109" s="125">
        <f t="shared" si="39"/>
        <v>98.58</v>
      </c>
      <c r="L109" s="124">
        <f t="shared" si="39"/>
        <v>98.58</v>
      </c>
      <c r="M109" s="124">
        <f t="shared" si="39"/>
        <v>98.58</v>
      </c>
      <c r="N109" s="124">
        <f t="shared" si="39"/>
        <v>98.58</v>
      </c>
      <c r="O109" s="126">
        <f t="shared" si="39"/>
        <v>98.58</v>
      </c>
    </row>
    <row r="110" spans="1:15" ht="19.7" customHeight="1" thickBot="1" x14ac:dyDescent="0.3">
      <c r="A110" s="87" t="s">
        <v>9</v>
      </c>
      <c r="B110" s="89" t="s">
        <v>10</v>
      </c>
      <c r="C110" s="88"/>
      <c r="D110" s="91" t="s">
        <v>11</v>
      </c>
      <c r="E110" s="91" t="s">
        <v>11</v>
      </c>
      <c r="F110" s="91" t="s">
        <v>11</v>
      </c>
      <c r="G110" s="91" t="s">
        <v>11</v>
      </c>
      <c r="H110" s="91" t="s">
        <v>11</v>
      </c>
      <c r="I110" s="91" t="s">
        <v>11</v>
      </c>
      <c r="J110" s="91" t="s">
        <v>11</v>
      </c>
      <c r="K110" s="92" t="s">
        <v>11</v>
      </c>
      <c r="L110" s="91" t="s">
        <v>11</v>
      </c>
      <c r="M110" s="91" t="s">
        <v>11</v>
      </c>
      <c r="N110" s="91" t="s">
        <v>11</v>
      </c>
      <c r="O110" s="90" t="s">
        <v>11</v>
      </c>
    </row>
    <row r="129" spans="1:15" x14ac:dyDescent="0.25">
      <c r="A129" s="136" t="s">
        <v>18</v>
      </c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</row>
    <row r="130" spans="1:15" x14ac:dyDescent="0.25">
      <c r="A130" s="136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</row>
    <row r="134" spans="1:15" ht="15.75" thickBot="1" x14ac:dyDescent="0.3"/>
    <row r="135" spans="1:15" ht="19.7" customHeight="1" x14ac:dyDescent="0.25">
      <c r="A135" s="146" t="s">
        <v>26</v>
      </c>
      <c r="B135" s="147"/>
      <c r="C135" s="96"/>
      <c r="D135" s="55">
        <v>2019</v>
      </c>
      <c r="E135" s="55">
        <v>2020</v>
      </c>
      <c r="F135" s="55">
        <v>2021</v>
      </c>
      <c r="G135" s="55">
        <v>2022</v>
      </c>
      <c r="H135" s="55">
        <v>2023</v>
      </c>
      <c r="I135" s="55">
        <v>2024</v>
      </c>
      <c r="J135" s="54">
        <v>2025</v>
      </c>
      <c r="K135" s="56">
        <v>2026</v>
      </c>
      <c r="L135" s="55">
        <v>2027</v>
      </c>
      <c r="M135" s="55">
        <v>2028</v>
      </c>
      <c r="N135" s="55">
        <v>2029</v>
      </c>
      <c r="O135" s="54">
        <v>2030</v>
      </c>
    </row>
    <row r="136" spans="1:15" ht="19.7" customHeight="1" x14ac:dyDescent="0.25">
      <c r="A136" s="144" t="s">
        <v>35</v>
      </c>
      <c r="B136" s="145"/>
      <c r="C136" s="97"/>
      <c r="D136" s="113">
        <f>0.85+0.15*(2025-D135)/6</f>
        <v>1</v>
      </c>
      <c r="E136" s="113">
        <f t="shared" ref="E136" si="40">0.85+0.15*(2025-E135)/6</f>
        <v>0.97499999999999998</v>
      </c>
      <c r="F136" s="113">
        <f t="shared" ref="F136" si="41">0.85+0.15*(2025-F135)/6</f>
        <v>0.95</v>
      </c>
      <c r="G136" s="113">
        <f t="shared" ref="G136" si="42">0.85+0.15*(2025-G135)/6</f>
        <v>0.92499999999999993</v>
      </c>
      <c r="H136" s="113">
        <f t="shared" ref="H136" si="43">0.85+0.15*(2025-H135)/6</f>
        <v>0.9</v>
      </c>
      <c r="I136" s="113">
        <f t="shared" ref="I136" si="44">0.85+0.15*(2025-I135)/6</f>
        <v>0.875</v>
      </c>
      <c r="J136" s="114">
        <f t="shared" ref="J136" si="45">0.85+0.15*(2025-J135)/6</f>
        <v>0.85</v>
      </c>
      <c r="K136" s="115">
        <f>0.7+(0.3-0.15)*(2030-K135)/5</f>
        <v>0.82</v>
      </c>
      <c r="L136" s="113">
        <f t="shared" ref="L136" si="46">0.7+(0.3-0.15)*(2030-L135)/5</f>
        <v>0.78999999999999992</v>
      </c>
      <c r="M136" s="113">
        <f t="shared" ref="M136" si="47">0.7+(0.3-0.15)*(2030-M135)/5</f>
        <v>0.76</v>
      </c>
      <c r="N136" s="113">
        <f t="shared" ref="N136" si="48">0.7+(0.3-0.15)*(2030-N135)/5</f>
        <v>0.73</v>
      </c>
      <c r="O136" s="114">
        <f t="shared" ref="O136" si="49">0.7+(0.3-0.15)*(2030-O135)/5</f>
        <v>0.7</v>
      </c>
    </row>
    <row r="137" spans="1:15" ht="19.7" customHeight="1" thickBot="1" x14ac:dyDescent="0.3">
      <c r="A137" s="138" t="s">
        <v>49</v>
      </c>
      <c r="B137" s="139"/>
      <c r="C137" s="93"/>
      <c r="D137" s="94">
        <f>$F$363</f>
        <v>105.96</v>
      </c>
      <c r="E137" s="118">
        <f>$D137*E136</f>
        <v>103.31099999999999</v>
      </c>
      <c r="F137" s="118">
        <f t="shared" ref="F137:O137" si="50">$D137*F136</f>
        <v>100.66199999999999</v>
      </c>
      <c r="G137" s="118">
        <f t="shared" si="50"/>
        <v>98.012999999999991</v>
      </c>
      <c r="H137" s="118">
        <f t="shared" si="50"/>
        <v>95.36399999999999</v>
      </c>
      <c r="I137" s="118">
        <f t="shared" si="50"/>
        <v>92.714999999999989</v>
      </c>
      <c r="J137" s="119">
        <f t="shared" si="50"/>
        <v>90.065999999999988</v>
      </c>
      <c r="K137" s="120">
        <f t="shared" si="50"/>
        <v>86.887199999999993</v>
      </c>
      <c r="L137" s="118">
        <f t="shared" si="50"/>
        <v>83.708399999999983</v>
      </c>
      <c r="M137" s="128">
        <f t="shared" si="50"/>
        <v>80.529600000000002</v>
      </c>
      <c r="N137" s="118">
        <f t="shared" si="50"/>
        <v>77.350799999999992</v>
      </c>
      <c r="O137" s="119">
        <f t="shared" si="50"/>
        <v>74.171999999999997</v>
      </c>
    </row>
    <row r="138" spans="1:15" ht="19.7" customHeight="1" x14ac:dyDescent="0.25">
      <c r="A138" s="81" t="s">
        <v>66</v>
      </c>
      <c r="B138" s="95">
        <v>-0.05</v>
      </c>
      <c r="C138" s="83"/>
      <c r="D138" s="121">
        <f>D137*0.95</f>
        <v>100.66199999999999</v>
      </c>
      <c r="E138" s="121">
        <f t="shared" ref="E138" si="51">E137*0.95</f>
        <v>98.145449999999983</v>
      </c>
      <c r="F138" s="121">
        <f t="shared" ref="F138" si="52">F137*0.95</f>
        <v>95.628899999999987</v>
      </c>
      <c r="G138" s="121">
        <f t="shared" ref="G138" si="53">G137*0.95</f>
        <v>93.112349999999992</v>
      </c>
      <c r="H138" s="121">
        <f t="shared" ref="H138" si="54">H137*0.95</f>
        <v>90.595799999999983</v>
      </c>
      <c r="I138" s="121">
        <f t="shared" ref="I138" si="55">I137*0.95</f>
        <v>88.079249999999988</v>
      </c>
      <c r="J138" s="121">
        <f t="shared" ref="J138" si="56">J137*0.95</f>
        <v>85.562699999999978</v>
      </c>
      <c r="K138" s="122">
        <f t="shared" ref="K138" si="57">K137*0.95</f>
        <v>82.542839999999984</v>
      </c>
      <c r="L138" s="121">
        <f t="shared" ref="L138" si="58">L137*0.95</f>
        <v>79.522979999999976</v>
      </c>
      <c r="M138" s="121">
        <f t="shared" ref="M138" si="59">M137*0.95</f>
        <v>76.503119999999996</v>
      </c>
      <c r="N138" s="121">
        <f t="shared" ref="N138" si="60">N137*0.95</f>
        <v>73.483259999999987</v>
      </c>
      <c r="O138" s="123">
        <f t="shared" ref="O138" si="61">O137*0.95</f>
        <v>70.463399999999993</v>
      </c>
    </row>
    <row r="139" spans="1:15" ht="19.7" customHeight="1" x14ac:dyDescent="0.25">
      <c r="A139" s="81" t="s">
        <v>67</v>
      </c>
      <c r="B139" s="82">
        <v>-0.08</v>
      </c>
      <c r="C139" s="83"/>
      <c r="D139" s="121">
        <f>D137*0.92</f>
        <v>97.483199999999997</v>
      </c>
      <c r="E139" s="121">
        <f t="shared" ref="E139:O139" si="62">E137*0.92</f>
        <v>95.046120000000002</v>
      </c>
      <c r="F139" s="121">
        <f t="shared" si="62"/>
        <v>92.609039999999993</v>
      </c>
      <c r="G139" s="121">
        <f t="shared" si="62"/>
        <v>90.171959999999999</v>
      </c>
      <c r="H139" s="121">
        <f t="shared" si="62"/>
        <v>87.73487999999999</v>
      </c>
      <c r="I139" s="121">
        <f t="shared" si="62"/>
        <v>85.297799999999995</v>
      </c>
      <c r="J139" s="121">
        <f t="shared" si="62"/>
        <v>82.860719999999986</v>
      </c>
      <c r="K139" s="122">
        <f t="shared" si="62"/>
        <v>79.936223999999996</v>
      </c>
      <c r="L139" s="121">
        <f t="shared" si="62"/>
        <v>77.011727999999991</v>
      </c>
      <c r="M139" s="121">
        <f t="shared" si="62"/>
        <v>74.087232</v>
      </c>
      <c r="N139" s="121">
        <f t="shared" si="62"/>
        <v>71.162735999999995</v>
      </c>
      <c r="O139" s="123">
        <f t="shared" si="62"/>
        <v>68.238240000000005</v>
      </c>
    </row>
    <row r="140" spans="1:15" ht="19.7" customHeight="1" x14ac:dyDescent="0.25">
      <c r="A140" s="84" t="s">
        <v>68</v>
      </c>
      <c r="B140" s="86" t="s">
        <v>16</v>
      </c>
      <c r="C140" s="85"/>
      <c r="D140" s="124">
        <f>$D137*0.5</f>
        <v>52.98</v>
      </c>
      <c r="E140" s="124">
        <f t="shared" ref="E140:O140" si="63">$D137*0.5</f>
        <v>52.98</v>
      </c>
      <c r="F140" s="124">
        <f t="shared" si="63"/>
        <v>52.98</v>
      </c>
      <c r="G140" s="124">
        <f t="shared" si="63"/>
        <v>52.98</v>
      </c>
      <c r="H140" s="124">
        <f t="shared" si="63"/>
        <v>52.98</v>
      </c>
      <c r="I140" s="124">
        <f t="shared" si="63"/>
        <v>52.98</v>
      </c>
      <c r="J140" s="124">
        <f t="shared" si="63"/>
        <v>52.98</v>
      </c>
      <c r="K140" s="125">
        <f t="shared" si="63"/>
        <v>52.98</v>
      </c>
      <c r="L140" s="124">
        <f t="shared" si="63"/>
        <v>52.98</v>
      </c>
      <c r="M140" s="124">
        <f t="shared" si="63"/>
        <v>52.98</v>
      </c>
      <c r="N140" s="124">
        <f t="shared" si="63"/>
        <v>52.98</v>
      </c>
      <c r="O140" s="126">
        <f t="shared" si="63"/>
        <v>52.98</v>
      </c>
    </row>
    <row r="141" spans="1:15" ht="19.7" customHeight="1" thickBot="1" x14ac:dyDescent="0.3">
      <c r="A141" s="87" t="s">
        <v>9</v>
      </c>
      <c r="B141" s="89" t="s">
        <v>10</v>
      </c>
      <c r="C141" s="88"/>
      <c r="D141" s="91" t="s">
        <v>11</v>
      </c>
      <c r="E141" s="91" t="s">
        <v>11</v>
      </c>
      <c r="F141" s="91" t="s">
        <v>11</v>
      </c>
      <c r="G141" s="91" t="s">
        <v>11</v>
      </c>
      <c r="H141" s="91" t="s">
        <v>11</v>
      </c>
      <c r="I141" s="91" t="s">
        <v>11</v>
      </c>
      <c r="J141" s="91" t="s">
        <v>11</v>
      </c>
      <c r="K141" s="92" t="s">
        <v>11</v>
      </c>
      <c r="L141" s="91" t="s">
        <v>11</v>
      </c>
      <c r="M141" s="91" t="s">
        <v>11</v>
      </c>
      <c r="N141" s="91" t="s">
        <v>11</v>
      </c>
      <c r="O141" s="90" t="s">
        <v>11</v>
      </c>
    </row>
    <row r="160" spans="1:15" x14ac:dyDescent="0.25">
      <c r="A160" s="136" t="s">
        <v>19</v>
      </c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</row>
    <row r="161" spans="1:15" x14ac:dyDescent="0.25">
      <c r="A161" s="136"/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</row>
    <row r="165" spans="1:15" ht="15.75" thickBot="1" x14ac:dyDescent="0.3"/>
    <row r="166" spans="1:15" ht="19.7" customHeight="1" x14ac:dyDescent="0.25">
      <c r="A166" s="146" t="s">
        <v>26</v>
      </c>
      <c r="B166" s="147"/>
      <c r="C166" s="96"/>
      <c r="D166" s="55">
        <v>2019</v>
      </c>
      <c r="E166" s="55">
        <v>2020</v>
      </c>
      <c r="F166" s="55">
        <v>2021</v>
      </c>
      <c r="G166" s="55">
        <v>2022</v>
      </c>
      <c r="H166" s="55">
        <v>2023</v>
      </c>
      <c r="I166" s="55">
        <v>2024</v>
      </c>
      <c r="J166" s="54">
        <v>2025</v>
      </c>
      <c r="K166" s="56">
        <v>2026</v>
      </c>
      <c r="L166" s="55">
        <v>2027</v>
      </c>
      <c r="M166" s="55">
        <v>2028</v>
      </c>
      <c r="N166" s="55">
        <v>2029</v>
      </c>
      <c r="O166" s="54">
        <v>2030</v>
      </c>
    </row>
    <row r="167" spans="1:15" ht="19.7" customHeight="1" x14ac:dyDescent="0.25">
      <c r="A167" s="144" t="s">
        <v>35</v>
      </c>
      <c r="B167" s="145"/>
      <c r="C167" s="97"/>
      <c r="D167" s="113">
        <f>0.85+0.15*(2025-D166)/6</f>
        <v>1</v>
      </c>
      <c r="E167" s="113">
        <f t="shared" ref="E167" si="64">0.85+0.15*(2025-E166)/6</f>
        <v>0.97499999999999998</v>
      </c>
      <c r="F167" s="113">
        <f t="shared" ref="F167" si="65">0.85+0.15*(2025-F166)/6</f>
        <v>0.95</v>
      </c>
      <c r="G167" s="113">
        <f t="shared" ref="G167" si="66">0.85+0.15*(2025-G166)/6</f>
        <v>0.92499999999999993</v>
      </c>
      <c r="H167" s="113">
        <f t="shared" ref="H167" si="67">0.85+0.15*(2025-H166)/6</f>
        <v>0.9</v>
      </c>
      <c r="I167" s="113">
        <f t="shared" ref="I167" si="68">0.85+0.15*(2025-I166)/6</f>
        <v>0.875</v>
      </c>
      <c r="J167" s="114">
        <f t="shared" ref="J167" si="69">0.85+0.15*(2025-J166)/6</f>
        <v>0.85</v>
      </c>
      <c r="K167" s="115">
        <f>0.7+(0.3-0.15)*(2030-K166)/5</f>
        <v>0.82</v>
      </c>
      <c r="L167" s="113">
        <f t="shared" ref="L167" si="70">0.7+(0.3-0.15)*(2030-L166)/5</f>
        <v>0.78999999999999992</v>
      </c>
      <c r="M167" s="113">
        <f t="shared" ref="M167" si="71">0.7+(0.3-0.15)*(2030-M166)/5</f>
        <v>0.76</v>
      </c>
      <c r="N167" s="113">
        <f t="shared" ref="N167" si="72">0.7+(0.3-0.15)*(2030-N166)/5</f>
        <v>0.73</v>
      </c>
      <c r="O167" s="114">
        <f t="shared" ref="O167" si="73">0.7+(0.3-0.15)*(2030-O166)/5</f>
        <v>0.7</v>
      </c>
    </row>
    <row r="168" spans="1:15" ht="19.7" customHeight="1" thickBot="1" x14ac:dyDescent="0.3">
      <c r="A168" s="138" t="s">
        <v>49</v>
      </c>
      <c r="B168" s="139"/>
      <c r="C168" s="93"/>
      <c r="D168" s="94">
        <f>$F$364</f>
        <v>84</v>
      </c>
      <c r="E168" s="118">
        <f>$D168*E167</f>
        <v>81.899999999999991</v>
      </c>
      <c r="F168" s="118">
        <f t="shared" ref="F168:O168" si="74">$D168*F167</f>
        <v>79.8</v>
      </c>
      <c r="G168" s="118">
        <f t="shared" si="74"/>
        <v>77.699999999999989</v>
      </c>
      <c r="H168" s="118">
        <f t="shared" si="74"/>
        <v>75.600000000000009</v>
      </c>
      <c r="I168" s="118">
        <f t="shared" si="74"/>
        <v>73.5</v>
      </c>
      <c r="J168" s="119">
        <f t="shared" si="74"/>
        <v>71.399999999999991</v>
      </c>
      <c r="K168" s="120">
        <f t="shared" si="74"/>
        <v>68.88</v>
      </c>
      <c r="L168" s="118">
        <f t="shared" si="74"/>
        <v>66.36</v>
      </c>
      <c r="M168" s="118">
        <f t="shared" si="74"/>
        <v>63.84</v>
      </c>
      <c r="N168" s="118">
        <f t="shared" si="74"/>
        <v>61.32</v>
      </c>
      <c r="O168" s="119">
        <f t="shared" si="74"/>
        <v>58.8</v>
      </c>
    </row>
    <row r="169" spans="1:15" ht="19.7" customHeight="1" x14ac:dyDescent="0.25">
      <c r="A169" s="81" t="s">
        <v>66</v>
      </c>
      <c r="B169" s="95">
        <v>-0.05</v>
      </c>
      <c r="C169" s="83"/>
      <c r="D169" s="121">
        <f>D168*0.95</f>
        <v>79.8</v>
      </c>
      <c r="E169" s="121">
        <f t="shared" ref="E169" si="75">E168*0.95</f>
        <v>77.804999999999993</v>
      </c>
      <c r="F169" s="121">
        <f t="shared" ref="F169" si="76">F168*0.95</f>
        <v>75.809999999999988</v>
      </c>
      <c r="G169" s="121">
        <f t="shared" ref="G169" si="77">G168*0.95</f>
        <v>73.814999999999984</v>
      </c>
      <c r="H169" s="121">
        <f t="shared" ref="H169" si="78">H168*0.95</f>
        <v>71.820000000000007</v>
      </c>
      <c r="I169" s="121">
        <f t="shared" ref="I169" si="79">I168*0.95</f>
        <v>69.825000000000003</v>
      </c>
      <c r="J169" s="121">
        <f t="shared" ref="J169" si="80">J168*0.95</f>
        <v>67.829999999999984</v>
      </c>
      <c r="K169" s="122">
        <f t="shared" ref="K169" si="81">K168*0.95</f>
        <v>65.435999999999993</v>
      </c>
      <c r="L169" s="121">
        <f t="shared" ref="L169" si="82">L168*0.95</f>
        <v>63.041999999999994</v>
      </c>
      <c r="M169" s="121">
        <f t="shared" ref="M169" si="83">M168*0.95</f>
        <v>60.648000000000003</v>
      </c>
      <c r="N169" s="121">
        <f t="shared" ref="N169" si="84">N168*0.95</f>
        <v>58.253999999999998</v>
      </c>
      <c r="O169" s="123">
        <f t="shared" ref="O169" si="85">O168*0.95</f>
        <v>55.859999999999992</v>
      </c>
    </row>
    <row r="170" spans="1:15" ht="19.7" customHeight="1" x14ac:dyDescent="0.25">
      <c r="A170" s="81" t="s">
        <v>67</v>
      </c>
      <c r="B170" s="82">
        <v>-0.08</v>
      </c>
      <c r="C170" s="83"/>
      <c r="D170" s="121">
        <f>D168*0.92</f>
        <v>77.28</v>
      </c>
      <c r="E170" s="121">
        <f t="shared" ref="E170:O170" si="86">E168*0.92</f>
        <v>75.347999999999999</v>
      </c>
      <c r="F170" s="121">
        <f t="shared" si="86"/>
        <v>73.415999999999997</v>
      </c>
      <c r="G170" s="121">
        <f t="shared" si="86"/>
        <v>71.483999999999995</v>
      </c>
      <c r="H170" s="121">
        <f t="shared" si="86"/>
        <v>69.552000000000007</v>
      </c>
      <c r="I170" s="121">
        <f t="shared" si="86"/>
        <v>67.62</v>
      </c>
      <c r="J170" s="121">
        <f t="shared" si="86"/>
        <v>65.687999999999988</v>
      </c>
      <c r="K170" s="130">
        <f t="shared" si="86"/>
        <v>63.369599999999998</v>
      </c>
      <c r="L170" s="121">
        <f t="shared" si="86"/>
        <v>61.051200000000001</v>
      </c>
      <c r="M170" s="121">
        <f t="shared" si="86"/>
        <v>58.732800000000005</v>
      </c>
      <c r="N170" s="121">
        <f t="shared" si="86"/>
        <v>56.414400000000001</v>
      </c>
      <c r="O170" s="123">
        <f t="shared" si="86"/>
        <v>54.095999999999997</v>
      </c>
    </row>
    <row r="171" spans="1:15" ht="19.7" customHeight="1" x14ac:dyDescent="0.25">
      <c r="A171" s="84" t="s">
        <v>68</v>
      </c>
      <c r="B171" s="86" t="s">
        <v>16</v>
      </c>
      <c r="C171" s="85"/>
      <c r="D171" s="124">
        <f>$D168*0.5</f>
        <v>42</v>
      </c>
      <c r="E171" s="124">
        <f t="shared" ref="E171:O171" si="87">$D168*0.5</f>
        <v>42</v>
      </c>
      <c r="F171" s="124">
        <f t="shared" si="87"/>
        <v>42</v>
      </c>
      <c r="G171" s="124">
        <f t="shared" si="87"/>
        <v>42</v>
      </c>
      <c r="H171" s="124">
        <f t="shared" si="87"/>
        <v>42</v>
      </c>
      <c r="I171" s="124">
        <f t="shared" si="87"/>
        <v>42</v>
      </c>
      <c r="J171" s="124">
        <f t="shared" si="87"/>
        <v>42</v>
      </c>
      <c r="K171" s="125">
        <f t="shared" si="87"/>
        <v>42</v>
      </c>
      <c r="L171" s="124">
        <f t="shared" si="87"/>
        <v>42</v>
      </c>
      <c r="M171" s="124">
        <f t="shared" si="87"/>
        <v>42</v>
      </c>
      <c r="N171" s="124">
        <f t="shared" si="87"/>
        <v>42</v>
      </c>
      <c r="O171" s="126">
        <f t="shared" si="87"/>
        <v>42</v>
      </c>
    </row>
    <row r="172" spans="1:15" ht="19.7" customHeight="1" thickBot="1" x14ac:dyDescent="0.3">
      <c r="A172" s="87" t="s">
        <v>9</v>
      </c>
      <c r="B172" s="89" t="s">
        <v>10</v>
      </c>
      <c r="C172" s="88"/>
      <c r="D172" s="91" t="s">
        <v>11</v>
      </c>
      <c r="E172" s="91" t="s">
        <v>11</v>
      </c>
      <c r="F172" s="91" t="s">
        <v>11</v>
      </c>
      <c r="G172" s="91" t="s">
        <v>11</v>
      </c>
      <c r="H172" s="91" t="s">
        <v>11</v>
      </c>
      <c r="I172" s="91" t="s">
        <v>11</v>
      </c>
      <c r="J172" s="91" t="s">
        <v>11</v>
      </c>
      <c r="K172" s="92" t="s">
        <v>11</v>
      </c>
      <c r="L172" s="91" t="s">
        <v>11</v>
      </c>
      <c r="M172" s="91" t="s">
        <v>11</v>
      </c>
      <c r="N172" s="91" t="s">
        <v>11</v>
      </c>
      <c r="O172" s="90" t="s">
        <v>11</v>
      </c>
    </row>
    <row r="191" spans="1:15" ht="15" customHeight="1" x14ac:dyDescent="0.25">
      <c r="A191" s="136" t="s">
        <v>20</v>
      </c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</row>
    <row r="192" spans="1:15" ht="15" customHeight="1" x14ac:dyDescent="0.25">
      <c r="A192" s="136"/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</row>
    <row r="196" spans="1:15" ht="15.75" thickBot="1" x14ac:dyDescent="0.3"/>
    <row r="197" spans="1:15" ht="19.7" customHeight="1" x14ac:dyDescent="0.25">
      <c r="A197" s="146" t="s">
        <v>26</v>
      </c>
      <c r="B197" s="147"/>
      <c r="C197" s="96"/>
      <c r="D197" s="55">
        <v>2019</v>
      </c>
      <c r="E197" s="55">
        <v>2020</v>
      </c>
      <c r="F197" s="55">
        <v>2021</v>
      </c>
      <c r="G197" s="55">
        <v>2022</v>
      </c>
      <c r="H197" s="55">
        <v>2023</v>
      </c>
      <c r="I197" s="55">
        <v>2024</v>
      </c>
      <c r="J197" s="54">
        <v>2025</v>
      </c>
      <c r="K197" s="56">
        <v>2026</v>
      </c>
      <c r="L197" s="55">
        <v>2027</v>
      </c>
      <c r="M197" s="55">
        <v>2028</v>
      </c>
      <c r="N197" s="55">
        <v>2029</v>
      </c>
      <c r="O197" s="54">
        <v>2030</v>
      </c>
    </row>
    <row r="198" spans="1:15" ht="19.7" customHeight="1" x14ac:dyDescent="0.25">
      <c r="A198" s="144" t="s">
        <v>35</v>
      </c>
      <c r="B198" s="145"/>
      <c r="C198" s="97"/>
      <c r="D198" s="113">
        <f>0.85+0.15*(2025-D197)/6</f>
        <v>1</v>
      </c>
      <c r="E198" s="113">
        <f t="shared" ref="E198" si="88">0.85+0.15*(2025-E197)/6</f>
        <v>0.97499999999999998</v>
      </c>
      <c r="F198" s="113">
        <f t="shared" ref="F198" si="89">0.85+0.15*(2025-F197)/6</f>
        <v>0.95</v>
      </c>
      <c r="G198" s="113">
        <f t="shared" ref="G198" si="90">0.85+0.15*(2025-G197)/6</f>
        <v>0.92499999999999993</v>
      </c>
      <c r="H198" s="113">
        <f t="shared" ref="H198" si="91">0.85+0.15*(2025-H197)/6</f>
        <v>0.9</v>
      </c>
      <c r="I198" s="113">
        <f t="shared" ref="I198" si="92">0.85+0.15*(2025-I197)/6</f>
        <v>0.875</v>
      </c>
      <c r="J198" s="114">
        <f t="shared" ref="J198" si="93">0.85+0.15*(2025-J197)/6</f>
        <v>0.85</v>
      </c>
      <c r="K198" s="115">
        <f>0.7+(0.3-0.15)*(2030-K197)/5</f>
        <v>0.82</v>
      </c>
      <c r="L198" s="113">
        <f t="shared" ref="L198" si="94">0.7+(0.3-0.15)*(2030-L197)/5</f>
        <v>0.78999999999999992</v>
      </c>
      <c r="M198" s="113">
        <f t="shared" ref="M198" si="95">0.7+(0.3-0.15)*(2030-M197)/5</f>
        <v>0.76</v>
      </c>
      <c r="N198" s="113">
        <f t="shared" ref="N198" si="96">0.7+(0.3-0.15)*(2030-N197)/5</f>
        <v>0.73</v>
      </c>
      <c r="O198" s="114">
        <f t="shared" ref="O198" si="97">0.7+(0.3-0.15)*(2030-O197)/5</f>
        <v>0.7</v>
      </c>
    </row>
    <row r="199" spans="1:15" ht="19.7" customHeight="1" thickBot="1" x14ac:dyDescent="0.3">
      <c r="A199" s="138" t="s">
        <v>49</v>
      </c>
      <c r="B199" s="139"/>
      <c r="C199" s="93"/>
      <c r="D199" s="94">
        <f>$F$365</f>
        <v>56.6</v>
      </c>
      <c r="E199" s="118">
        <f>$D199*E198</f>
        <v>55.185000000000002</v>
      </c>
      <c r="F199" s="118">
        <f t="shared" ref="F199:O199" si="98">$D199*F198</f>
        <v>53.769999999999996</v>
      </c>
      <c r="G199" s="118">
        <f t="shared" si="98"/>
        <v>52.354999999999997</v>
      </c>
      <c r="H199" s="118">
        <f t="shared" si="98"/>
        <v>50.940000000000005</v>
      </c>
      <c r="I199" s="118">
        <f t="shared" si="98"/>
        <v>49.524999999999999</v>
      </c>
      <c r="J199" s="119">
        <f t="shared" si="98"/>
        <v>48.11</v>
      </c>
      <c r="K199" s="120">
        <f t="shared" si="98"/>
        <v>46.411999999999999</v>
      </c>
      <c r="L199" s="118">
        <f t="shared" si="98"/>
        <v>44.713999999999999</v>
      </c>
      <c r="M199" s="118">
        <f t="shared" si="98"/>
        <v>43.015999999999998</v>
      </c>
      <c r="N199" s="118">
        <f t="shared" si="98"/>
        <v>41.317999999999998</v>
      </c>
      <c r="O199" s="119">
        <f t="shared" si="98"/>
        <v>39.619999999999997</v>
      </c>
    </row>
    <row r="200" spans="1:15" ht="19.7" customHeight="1" x14ac:dyDescent="0.25">
      <c r="A200" s="81" t="s">
        <v>66</v>
      </c>
      <c r="B200" s="95">
        <v>-0.05</v>
      </c>
      <c r="C200" s="83"/>
      <c r="D200" s="121">
        <f>D199*0.95</f>
        <v>53.769999999999996</v>
      </c>
      <c r="E200" s="121">
        <f t="shared" ref="E200" si="99">E199*0.95</f>
        <v>52.425750000000001</v>
      </c>
      <c r="F200" s="121">
        <f t="shared" ref="F200" si="100">F199*0.95</f>
        <v>51.081499999999991</v>
      </c>
      <c r="G200" s="121">
        <f t="shared" ref="G200" si="101">G199*0.95</f>
        <v>49.737249999999996</v>
      </c>
      <c r="H200" s="121">
        <f t="shared" ref="H200" si="102">H199*0.95</f>
        <v>48.393000000000001</v>
      </c>
      <c r="I200" s="121">
        <f t="shared" ref="I200" si="103">I199*0.95</f>
        <v>47.048749999999998</v>
      </c>
      <c r="J200" s="121">
        <f t="shared" ref="J200" si="104">J199*0.95</f>
        <v>45.704499999999996</v>
      </c>
      <c r="K200" s="122">
        <f t="shared" ref="K200" si="105">K199*0.95</f>
        <v>44.0914</v>
      </c>
      <c r="L200" s="121">
        <f t="shared" ref="L200" si="106">L199*0.95</f>
        <v>42.478299999999997</v>
      </c>
      <c r="M200" s="121">
        <f t="shared" ref="M200" si="107">M199*0.95</f>
        <v>40.865199999999994</v>
      </c>
      <c r="N200" s="121">
        <f t="shared" ref="N200" si="108">N199*0.95</f>
        <v>39.252099999999999</v>
      </c>
      <c r="O200" s="123">
        <f t="shared" ref="O200" si="109">O199*0.95</f>
        <v>37.638999999999996</v>
      </c>
    </row>
    <row r="201" spans="1:15" ht="19.7" customHeight="1" x14ac:dyDescent="0.25">
      <c r="A201" s="81" t="s">
        <v>67</v>
      </c>
      <c r="B201" s="82">
        <v>-0.08</v>
      </c>
      <c r="C201" s="83"/>
      <c r="D201" s="121">
        <f>D199*0.92</f>
        <v>52.072000000000003</v>
      </c>
      <c r="E201" s="127">
        <f t="shared" ref="E201:O201" si="110">E199*0.92</f>
        <v>50.770200000000003</v>
      </c>
      <c r="F201" s="121">
        <f t="shared" si="110"/>
        <v>49.468399999999995</v>
      </c>
      <c r="G201" s="121">
        <f t="shared" si="110"/>
        <v>48.166600000000003</v>
      </c>
      <c r="H201" s="121">
        <f t="shared" si="110"/>
        <v>46.86480000000001</v>
      </c>
      <c r="I201" s="121">
        <f t="shared" si="110"/>
        <v>45.563000000000002</v>
      </c>
      <c r="J201" s="121">
        <f t="shared" si="110"/>
        <v>44.261200000000002</v>
      </c>
      <c r="K201" s="122">
        <f t="shared" si="110"/>
        <v>42.699040000000004</v>
      </c>
      <c r="L201" s="121">
        <f t="shared" si="110"/>
        <v>41.136879999999998</v>
      </c>
      <c r="M201" s="121">
        <f t="shared" si="110"/>
        <v>39.574719999999999</v>
      </c>
      <c r="N201" s="121">
        <f t="shared" si="110"/>
        <v>38.012560000000001</v>
      </c>
      <c r="O201" s="129">
        <f t="shared" si="110"/>
        <v>36.450400000000002</v>
      </c>
    </row>
    <row r="202" spans="1:15" ht="19.7" customHeight="1" x14ac:dyDescent="0.25">
      <c r="A202" s="84" t="s">
        <v>68</v>
      </c>
      <c r="B202" s="86" t="s">
        <v>16</v>
      </c>
      <c r="C202" s="85"/>
      <c r="D202" s="124">
        <f>$D199*0.5</f>
        <v>28.3</v>
      </c>
      <c r="E202" s="124">
        <f t="shared" ref="E202:O202" si="111">$D199*0.5</f>
        <v>28.3</v>
      </c>
      <c r="F202" s="124">
        <f t="shared" si="111"/>
        <v>28.3</v>
      </c>
      <c r="G202" s="124">
        <f t="shared" si="111"/>
        <v>28.3</v>
      </c>
      <c r="H202" s="124">
        <f t="shared" si="111"/>
        <v>28.3</v>
      </c>
      <c r="I202" s="124">
        <f t="shared" si="111"/>
        <v>28.3</v>
      </c>
      <c r="J202" s="124">
        <f t="shared" si="111"/>
        <v>28.3</v>
      </c>
      <c r="K202" s="125">
        <f t="shared" si="111"/>
        <v>28.3</v>
      </c>
      <c r="L202" s="124">
        <f t="shared" si="111"/>
        <v>28.3</v>
      </c>
      <c r="M202" s="124">
        <f t="shared" si="111"/>
        <v>28.3</v>
      </c>
      <c r="N202" s="124">
        <f t="shared" si="111"/>
        <v>28.3</v>
      </c>
      <c r="O202" s="126">
        <f t="shared" si="111"/>
        <v>28.3</v>
      </c>
    </row>
    <row r="203" spans="1:15" ht="19.7" customHeight="1" thickBot="1" x14ac:dyDescent="0.3">
      <c r="A203" s="87" t="s">
        <v>9</v>
      </c>
      <c r="B203" s="89" t="s">
        <v>10</v>
      </c>
      <c r="C203" s="88"/>
      <c r="D203" s="91" t="s">
        <v>11</v>
      </c>
      <c r="E203" s="91" t="s">
        <v>11</v>
      </c>
      <c r="F203" s="91" t="s">
        <v>11</v>
      </c>
      <c r="G203" s="91" t="s">
        <v>11</v>
      </c>
      <c r="H203" s="91" t="s">
        <v>11</v>
      </c>
      <c r="I203" s="91" t="s">
        <v>11</v>
      </c>
      <c r="J203" s="91" t="s">
        <v>11</v>
      </c>
      <c r="K203" s="92" t="s">
        <v>11</v>
      </c>
      <c r="L203" s="91" t="s">
        <v>11</v>
      </c>
      <c r="M203" s="91" t="s">
        <v>11</v>
      </c>
      <c r="N203" s="91" t="s">
        <v>11</v>
      </c>
      <c r="O203" s="90" t="s">
        <v>11</v>
      </c>
    </row>
    <row r="222" spans="1:15" ht="15" customHeight="1" x14ac:dyDescent="0.25">
      <c r="A222" s="136" t="s">
        <v>21</v>
      </c>
      <c r="B222" s="136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</row>
    <row r="223" spans="1:15" ht="15" customHeight="1" x14ac:dyDescent="0.25">
      <c r="A223" s="136"/>
      <c r="B223" s="136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</row>
    <row r="227" spans="1:15" ht="15.75" thickBot="1" x14ac:dyDescent="0.3"/>
    <row r="228" spans="1:15" ht="19.7" customHeight="1" x14ac:dyDescent="0.25">
      <c r="A228" s="146" t="s">
        <v>26</v>
      </c>
      <c r="B228" s="147"/>
      <c r="C228" s="96"/>
      <c r="D228" s="55">
        <v>2019</v>
      </c>
      <c r="E228" s="55">
        <v>2020</v>
      </c>
      <c r="F228" s="55">
        <v>2021</v>
      </c>
      <c r="G228" s="55">
        <v>2022</v>
      </c>
      <c r="H228" s="55">
        <v>2023</v>
      </c>
      <c r="I228" s="55">
        <v>2024</v>
      </c>
      <c r="J228" s="54">
        <v>2025</v>
      </c>
      <c r="K228" s="56">
        <v>2026</v>
      </c>
      <c r="L228" s="55">
        <v>2027</v>
      </c>
      <c r="M228" s="55">
        <v>2028</v>
      </c>
      <c r="N228" s="55">
        <v>2029</v>
      </c>
      <c r="O228" s="54">
        <v>2030</v>
      </c>
    </row>
    <row r="229" spans="1:15" ht="19.7" customHeight="1" x14ac:dyDescent="0.25">
      <c r="A229" s="144" t="s">
        <v>35</v>
      </c>
      <c r="B229" s="145"/>
      <c r="C229" s="97"/>
      <c r="D229" s="113">
        <f>0.85+0.15*(2025-D228)/6</f>
        <v>1</v>
      </c>
      <c r="E229" s="113">
        <f t="shared" ref="E229" si="112">0.85+0.15*(2025-E228)/6</f>
        <v>0.97499999999999998</v>
      </c>
      <c r="F229" s="113">
        <f t="shared" ref="F229" si="113">0.85+0.15*(2025-F228)/6</f>
        <v>0.95</v>
      </c>
      <c r="G229" s="113">
        <f t="shared" ref="G229" si="114">0.85+0.15*(2025-G228)/6</f>
        <v>0.92499999999999993</v>
      </c>
      <c r="H229" s="113">
        <f t="shared" ref="H229" si="115">0.85+0.15*(2025-H228)/6</f>
        <v>0.9</v>
      </c>
      <c r="I229" s="113">
        <f t="shared" ref="I229" si="116">0.85+0.15*(2025-I228)/6</f>
        <v>0.875</v>
      </c>
      <c r="J229" s="114">
        <f t="shared" ref="J229" si="117">0.85+0.15*(2025-J228)/6</f>
        <v>0.85</v>
      </c>
      <c r="K229" s="115">
        <f>0.7+(0.3-0.15)*(2030-K228)/5</f>
        <v>0.82</v>
      </c>
      <c r="L229" s="113">
        <f t="shared" ref="L229" si="118">0.7+(0.3-0.15)*(2030-L228)/5</f>
        <v>0.78999999999999992</v>
      </c>
      <c r="M229" s="113">
        <f t="shared" ref="M229" si="119">0.7+(0.3-0.15)*(2030-M228)/5</f>
        <v>0.76</v>
      </c>
      <c r="N229" s="113">
        <f t="shared" ref="N229" si="120">0.7+(0.3-0.15)*(2030-N228)/5</f>
        <v>0.73</v>
      </c>
      <c r="O229" s="114">
        <f t="shared" ref="O229" si="121">0.7+(0.3-0.15)*(2030-O228)/5</f>
        <v>0.7</v>
      </c>
    </row>
    <row r="230" spans="1:15" ht="19.7" customHeight="1" thickBot="1" x14ac:dyDescent="0.3">
      <c r="A230" s="138" t="s">
        <v>49</v>
      </c>
      <c r="B230" s="139"/>
      <c r="C230" s="93"/>
      <c r="D230" s="94">
        <f>$F$366</f>
        <v>110.98</v>
      </c>
      <c r="E230" s="118">
        <f>$D230*E229</f>
        <v>108.2055</v>
      </c>
      <c r="F230" s="118">
        <f t="shared" ref="F230:O230" si="122">$D230*F229</f>
        <v>105.431</v>
      </c>
      <c r="G230" s="118">
        <f t="shared" si="122"/>
        <v>102.65649999999999</v>
      </c>
      <c r="H230" s="118">
        <f t="shared" si="122"/>
        <v>99.882000000000005</v>
      </c>
      <c r="I230" s="118">
        <f t="shared" si="122"/>
        <v>97.107500000000002</v>
      </c>
      <c r="J230" s="119">
        <f t="shared" si="122"/>
        <v>94.332999999999998</v>
      </c>
      <c r="K230" s="120">
        <f t="shared" si="122"/>
        <v>91.003599999999992</v>
      </c>
      <c r="L230" s="118">
        <f t="shared" si="122"/>
        <v>87.674199999999999</v>
      </c>
      <c r="M230" s="118">
        <f t="shared" si="122"/>
        <v>84.344800000000006</v>
      </c>
      <c r="N230" s="118">
        <f t="shared" si="122"/>
        <v>81.0154</v>
      </c>
      <c r="O230" s="119">
        <f t="shared" si="122"/>
        <v>77.685999999999993</v>
      </c>
    </row>
    <row r="231" spans="1:15" ht="19.7" customHeight="1" x14ac:dyDescent="0.25">
      <c r="A231" s="81" t="s">
        <v>66</v>
      </c>
      <c r="B231" s="95">
        <v>-0.05</v>
      </c>
      <c r="C231" s="83"/>
      <c r="D231" s="121">
        <f>D230*0.95</f>
        <v>105.431</v>
      </c>
      <c r="E231" s="121">
        <f t="shared" ref="E231" si="123">E230*0.95</f>
        <v>102.795225</v>
      </c>
      <c r="F231" s="121">
        <f t="shared" ref="F231" si="124">F230*0.95</f>
        <v>100.15944999999999</v>
      </c>
      <c r="G231" s="121">
        <f t="shared" ref="G231" si="125">G230*0.95</f>
        <v>97.523674999999983</v>
      </c>
      <c r="H231" s="121">
        <f t="shared" ref="H231" si="126">H230*0.95</f>
        <v>94.887900000000002</v>
      </c>
      <c r="I231" s="121">
        <f t="shared" ref="I231" si="127">I230*0.95</f>
        <v>92.252124999999992</v>
      </c>
      <c r="J231" s="121">
        <f t="shared" ref="J231" si="128">J230*0.95</f>
        <v>89.616349999999997</v>
      </c>
      <c r="K231" s="122">
        <f t="shared" ref="K231" si="129">K230*0.95</f>
        <v>86.453419999999994</v>
      </c>
      <c r="L231" s="127">
        <f t="shared" ref="L231" si="130">L230*0.95</f>
        <v>83.290489999999991</v>
      </c>
      <c r="M231" s="121">
        <f t="shared" ref="M231" si="131">M230*0.95</f>
        <v>80.127560000000003</v>
      </c>
      <c r="N231" s="121">
        <f t="shared" ref="N231" si="132">N230*0.95</f>
        <v>76.96463</v>
      </c>
      <c r="O231" s="123">
        <f t="shared" ref="O231" si="133">O230*0.95</f>
        <v>73.801699999999997</v>
      </c>
    </row>
    <row r="232" spans="1:15" ht="19.7" customHeight="1" x14ac:dyDescent="0.25">
      <c r="A232" s="81" t="s">
        <v>67</v>
      </c>
      <c r="B232" s="82">
        <v>-0.08</v>
      </c>
      <c r="C232" s="83"/>
      <c r="D232" s="121">
        <f>D230*0.92</f>
        <v>102.1016</v>
      </c>
      <c r="E232" s="121">
        <f t="shared" ref="E232:O232" si="134">E230*0.92</f>
        <v>99.549060000000011</v>
      </c>
      <c r="F232" s="121">
        <f t="shared" si="134"/>
        <v>96.996520000000004</v>
      </c>
      <c r="G232" s="121">
        <f t="shared" si="134"/>
        <v>94.443979999999996</v>
      </c>
      <c r="H232" s="121">
        <f t="shared" si="134"/>
        <v>91.891440000000003</v>
      </c>
      <c r="I232" s="121">
        <f t="shared" si="134"/>
        <v>89.33890000000001</v>
      </c>
      <c r="J232" s="121">
        <f t="shared" si="134"/>
        <v>86.786360000000002</v>
      </c>
      <c r="K232" s="122">
        <f t="shared" si="134"/>
        <v>83.723311999999993</v>
      </c>
      <c r="L232" s="127">
        <f t="shared" si="134"/>
        <v>80.660263999999998</v>
      </c>
      <c r="M232" s="121">
        <f t="shared" si="134"/>
        <v>77.597216000000003</v>
      </c>
      <c r="N232" s="121">
        <f t="shared" si="134"/>
        <v>74.534168000000008</v>
      </c>
      <c r="O232" s="123">
        <f t="shared" si="134"/>
        <v>71.471119999999999</v>
      </c>
    </row>
    <row r="233" spans="1:15" ht="19.7" customHeight="1" x14ac:dyDescent="0.25">
      <c r="A233" s="84" t="s">
        <v>68</v>
      </c>
      <c r="B233" s="86" t="s">
        <v>16</v>
      </c>
      <c r="C233" s="85"/>
      <c r="D233" s="124">
        <f>$D230*0.5</f>
        <v>55.49</v>
      </c>
      <c r="E233" s="124">
        <f t="shared" ref="E233:O233" si="135">$D230*0.5</f>
        <v>55.49</v>
      </c>
      <c r="F233" s="124">
        <f t="shared" si="135"/>
        <v>55.49</v>
      </c>
      <c r="G233" s="124">
        <f t="shared" si="135"/>
        <v>55.49</v>
      </c>
      <c r="H233" s="124">
        <f t="shared" si="135"/>
        <v>55.49</v>
      </c>
      <c r="I233" s="124">
        <f t="shared" si="135"/>
        <v>55.49</v>
      </c>
      <c r="J233" s="124">
        <f t="shared" si="135"/>
        <v>55.49</v>
      </c>
      <c r="K233" s="125">
        <f t="shared" si="135"/>
        <v>55.49</v>
      </c>
      <c r="L233" s="124">
        <f t="shared" si="135"/>
        <v>55.49</v>
      </c>
      <c r="M233" s="124">
        <f t="shared" si="135"/>
        <v>55.49</v>
      </c>
      <c r="N233" s="124">
        <f t="shared" si="135"/>
        <v>55.49</v>
      </c>
      <c r="O233" s="126">
        <f t="shared" si="135"/>
        <v>55.49</v>
      </c>
    </row>
    <row r="234" spans="1:15" ht="19.7" customHeight="1" thickBot="1" x14ac:dyDescent="0.3">
      <c r="A234" s="87" t="s">
        <v>9</v>
      </c>
      <c r="B234" s="89" t="s">
        <v>10</v>
      </c>
      <c r="C234" s="88"/>
      <c r="D234" s="91" t="s">
        <v>11</v>
      </c>
      <c r="E234" s="91" t="s">
        <v>11</v>
      </c>
      <c r="F234" s="91" t="s">
        <v>11</v>
      </c>
      <c r="G234" s="91" t="s">
        <v>11</v>
      </c>
      <c r="H234" s="91" t="s">
        <v>11</v>
      </c>
      <c r="I234" s="91" t="s">
        <v>11</v>
      </c>
      <c r="J234" s="91" t="s">
        <v>11</v>
      </c>
      <c r="K234" s="92" t="s">
        <v>11</v>
      </c>
      <c r="L234" s="91" t="s">
        <v>11</v>
      </c>
      <c r="M234" s="91" t="s">
        <v>11</v>
      </c>
      <c r="N234" s="91" t="s">
        <v>11</v>
      </c>
      <c r="O234" s="90" t="s">
        <v>11</v>
      </c>
    </row>
    <row r="253" spans="1:15" x14ac:dyDescent="0.25">
      <c r="A253" s="136" t="s">
        <v>22</v>
      </c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</row>
    <row r="254" spans="1:15" x14ac:dyDescent="0.25">
      <c r="A254" s="136"/>
      <c r="B254" s="136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</row>
    <row r="258" spans="1:15" ht="15.75" thickBot="1" x14ac:dyDescent="0.3"/>
    <row r="259" spans="1:15" ht="19.7" customHeight="1" x14ac:dyDescent="0.25">
      <c r="A259" s="146" t="s">
        <v>26</v>
      </c>
      <c r="B259" s="147"/>
      <c r="C259" s="96"/>
      <c r="D259" s="55">
        <v>2019</v>
      </c>
      <c r="E259" s="55">
        <v>2020</v>
      </c>
      <c r="F259" s="55">
        <v>2021</v>
      </c>
      <c r="G259" s="55">
        <v>2022</v>
      </c>
      <c r="H259" s="55">
        <v>2023</v>
      </c>
      <c r="I259" s="55">
        <v>2024</v>
      </c>
      <c r="J259" s="54">
        <v>2025</v>
      </c>
      <c r="K259" s="56">
        <v>2026</v>
      </c>
      <c r="L259" s="55">
        <v>2027</v>
      </c>
      <c r="M259" s="55">
        <v>2028</v>
      </c>
      <c r="N259" s="55">
        <v>2029</v>
      </c>
      <c r="O259" s="54">
        <v>2030</v>
      </c>
    </row>
    <row r="260" spans="1:15" ht="19.7" customHeight="1" x14ac:dyDescent="0.25">
      <c r="A260" s="144" t="s">
        <v>35</v>
      </c>
      <c r="B260" s="145"/>
      <c r="C260" s="97"/>
      <c r="D260" s="113">
        <f>0.85+0.15*(2025-D259)/6</f>
        <v>1</v>
      </c>
      <c r="E260" s="113">
        <f t="shared" ref="E260" si="136">0.85+0.15*(2025-E259)/6</f>
        <v>0.97499999999999998</v>
      </c>
      <c r="F260" s="113">
        <f t="shared" ref="F260" si="137">0.85+0.15*(2025-F259)/6</f>
        <v>0.95</v>
      </c>
      <c r="G260" s="113">
        <f t="shared" ref="G260" si="138">0.85+0.15*(2025-G259)/6</f>
        <v>0.92499999999999993</v>
      </c>
      <c r="H260" s="113">
        <f t="shared" ref="H260" si="139">0.85+0.15*(2025-H259)/6</f>
        <v>0.9</v>
      </c>
      <c r="I260" s="113">
        <f t="shared" ref="I260" si="140">0.85+0.15*(2025-I259)/6</f>
        <v>0.875</v>
      </c>
      <c r="J260" s="114">
        <f t="shared" ref="J260" si="141">0.85+0.15*(2025-J259)/6</f>
        <v>0.85</v>
      </c>
      <c r="K260" s="115">
        <f>0.7+(0.3-0.15)*(2030-K259)/5</f>
        <v>0.82</v>
      </c>
      <c r="L260" s="113">
        <f t="shared" ref="L260" si="142">0.7+(0.3-0.15)*(2030-L259)/5</f>
        <v>0.78999999999999992</v>
      </c>
      <c r="M260" s="113">
        <f t="shared" ref="M260" si="143">0.7+(0.3-0.15)*(2030-M259)/5</f>
        <v>0.76</v>
      </c>
      <c r="N260" s="113">
        <f t="shared" ref="N260" si="144">0.7+(0.3-0.15)*(2030-N259)/5</f>
        <v>0.73</v>
      </c>
      <c r="O260" s="114">
        <f t="shared" ref="O260" si="145">0.7+(0.3-0.15)*(2030-O259)/5</f>
        <v>0.7</v>
      </c>
    </row>
    <row r="261" spans="1:15" ht="19.7" customHeight="1" thickBot="1" x14ac:dyDescent="0.3">
      <c r="A261" s="138" t="s">
        <v>49</v>
      </c>
      <c r="B261" s="139"/>
      <c r="C261" s="93"/>
      <c r="D261" s="94">
        <f>$F$367</f>
        <v>65.16</v>
      </c>
      <c r="E261" s="118">
        <f>$D261*E260</f>
        <v>63.530999999999992</v>
      </c>
      <c r="F261" s="118">
        <f t="shared" ref="F261:O261" si="146">$D261*F260</f>
        <v>61.901999999999994</v>
      </c>
      <c r="G261" s="118">
        <f t="shared" si="146"/>
        <v>60.272999999999989</v>
      </c>
      <c r="H261" s="118">
        <f t="shared" si="146"/>
        <v>58.643999999999998</v>
      </c>
      <c r="I261" s="118">
        <f t="shared" si="146"/>
        <v>57.015000000000001</v>
      </c>
      <c r="J261" s="119">
        <f t="shared" si="146"/>
        <v>55.385999999999996</v>
      </c>
      <c r="K261" s="120">
        <f t="shared" si="146"/>
        <v>53.431199999999997</v>
      </c>
      <c r="L261" s="118">
        <f t="shared" si="146"/>
        <v>51.476399999999991</v>
      </c>
      <c r="M261" s="118">
        <f t="shared" si="146"/>
        <v>49.521599999999999</v>
      </c>
      <c r="N261" s="118">
        <f t="shared" si="146"/>
        <v>47.566799999999994</v>
      </c>
      <c r="O261" s="119">
        <f t="shared" si="146"/>
        <v>45.611999999999995</v>
      </c>
    </row>
    <row r="262" spans="1:15" ht="19.7" customHeight="1" x14ac:dyDescent="0.25">
      <c r="A262" s="81" t="s">
        <v>66</v>
      </c>
      <c r="B262" s="95">
        <v>-0.05</v>
      </c>
      <c r="C262" s="83"/>
      <c r="D262" s="121">
        <f>D261*0.95</f>
        <v>61.901999999999994</v>
      </c>
      <c r="E262" s="121">
        <f t="shared" ref="E262" si="147">E261*0.95</f>
        <v>60.354449999999993</v>
      </c>
      <c r="F262" s="121">
        <f t="shared" ref="F262" si="148">F261*0.95</f>
        <v>58.806899999999992</v>
      </c>
      <c r="G262" s="121">
        <f t="shared" ref="G262" si="149">G261*0.95</f>
        <v>57.259349999999984</v>
      </c>
      <c r="H262" s="121">
        <f t="shared" ref="H262" si="150">H261*0.95</f>
        <v>55.711799999999997</v>
      </c>
      <c r="I262" s="121">
        <f t="shared" ref="I262" si="151">I261*0.95</f>
        <v>54.164249999999996</v>
      </c>
      <c r="J262" s="121">
        <f t="shared" ref="J262" si="152">J261*0.95</f>
        <v>52.616699999999994</v>
      </c>
      <c r="K262" s="130">
        <f t="shared" ref="K262" si="153">K261*0.95</f>
        <v>50.759639999999997</v>
      </c>
      <c r="L262" s="121">
        <f t="shared" ref="L262" si="154">L261*0.95</f>
        <v>48.902579999999986</v>
      </c>
      <c r="M262" s="121">
        <f t="shared" ref="M262" si="155">M261*0.95</f>
        <v>47.045519999999996</v>
      </c>
      <c r="N262" s="121">
        <f t="shared" ref="N262" si="156">N261*0.95</f>
        <v>45.188459999999992</v>
      </c>
      <c r="O262" s="123">
        <f t="shared" ref="O262" si="157">O261*0.95</f>
        <v>43.331399999999995</v>
      </c>
    </row>
    <row r="263" spans="1:15" ht="19.7" customHeight="1" x14ac:dyDescent="0.25">
      <c r="A263" s="81" t="s">
        <v>67</v>
      </c>
      <c r="B263" s="82">
        <v>-0.08</v>
      </c>
      <c r="C263" s="83"/>
      <c r="D263" s="121">
        <f>D261*0.92</f>
        <v>59.947200000000002</v>
      </c>
      <c r="E263" s="121">
        <f t="shared" ref="E263:O263" si="158">E261*0.92</f>
        <v>58.448519999999995</v>
      </c>
      <c r="F263" s="127">
        <f t="shared" si="158"/>
        <v>56.949839999999995</v>
      </c>
      <c r="G263" s="121">
        <f t="shared" si="158"/>
        <v>55.451159999999994</v>
      </c>
      <c r="H263" s="121">
        <f t="shared" si="158"/>
        <v>53.952480000000001</v>
      </c>
      <c r="I263" s="121">
        <f t="shared" si="158"/>
        <v>52.453800000000001</v>
      </c>
      <c r="J263" s="121">
        <f t="shared" si="158"/>
        <v>50.955120000000001</v>
      </c>
      <c r="K263" s="122">
        <f t="shared" si="158"/>
        <v>49.156703999999998</v>
      </c>
      <c r="L263" s="121">
        <f t="shared" si="158"/>
        <v>47.358287999999995</v>
      </c>
      <c r="M263" s="127">
        <f t="shared" si="158"/>
        <v>45.559871999999999</v>
      </c>
      <c r="N263" s="121">
        <f t="shared" si="158"/>
        <v>43.761455999999995</v>
      </c>
      <c r="O263" s="123">
        <f t="shared" si="158"/>
        <v>41.963039999999999</v>
      </c>
    </row>
    <row r="264" spans="1:15" ht="19.7" customHeight="1" x14ac:dyDescent="0.25">
      <c r="A264" s="84" t="s">
        <v>68</v>
      </c>
      <c r="B264" s="86" t="s">
        <v>16</v>
      </c>
      <c r="C264" s="85"/>
      <c r="D264" s="124">
        <f>$D261*0.5</f>
        <v>32.58</v>
      </c>
      <c r="E264" s="124">
        <f t="shared" ref="E264:O264" si="159">$D261*0.5</f>
        <v>32.58</v>
      </c>
      <c r="F264" s="124">
        <f t="shared" si="159"/>
        <v>32.58</v>
      </c>
      <c r="G264" s="124">
        <f t="shared" si="159"/>
        <v>32.58</v>
      </c>
      <c r="H264" s="124">
        <f t="shared" si="159"/>
        <v>32.58</v>
      </c>
      <c r="I264" s="124">
        <f t="shared" si="159"/>
        <v>32.58</v>
      </c>
      <c r="J264" s="124">
        <f t="shared" si="159"/>
        <v>32.58</v>
      </c>
      <c r="K264" s="125">
        <f t="shared" si="159"/>
        <v>32.58</v>
      </c>
      <c r="L264" s="124">
        <f t="shared" si="159"/>
        <v>32.58</v>
      </c>
      <c r="M264" s="124">
        <f t="shared" si="159"/>
        <v>32.58</v>
      </c>
      <c r="N264" s="124">
        <f t="shared" si="159"/>
        <v>32.58</v>
      </c>
      <c r="O264" s="126">
        <f t="shared" si="159"/>
        <v>32.58</v>
      </c>
    </row>
    <row r="265" spans="1:15" ht="19.7" customHeight="1" thickBot="1" x14ac:dyDescent="0.3">
      <c r="A265" s="87" t="s">
        <v>9</v>
      </c>
      <c r="B265" s="89" t="s">
        <v>10</v>
      </c>
      <c r="C265" s="88"/>
      <c r="D265" s="91" t="s">
        <v>11</v>
      </c>
      <c r="E265" s="91" t="s">
        <v>11</v>
      </c>
      <c r="F265" s="91" t="s">
        <v>11</v>
      </c>
      <c r="G265" s="91" t="s">
        <v>11</v>
      </c>
      <c r="H265" s="91" t="s">
        <v>11</v>
      </c>
      <c r="I265" s="91" t="s">
        <v>11</v>
      </c>
      <c r="J265" s="91" t="s">
        <v>11</v>
      </c>
      <c r="K265" s="92" t="s">
        <v>11</v>
      </c>
      <c r="L265" s="91" t="s">
        <v>11</v>
      </c>
      <c r="M265" s="91" t="s">
        <v>11</v>
      </c>
      <c r="N265" s="91" t="s">
        <v>11</v>
      </c>
      <c r="O265" s="90" t="s">
        <v>11</v>
      </c>
    </row>
    <row r="284" spans="1:15" x14ac:dyDescent="0.25">
      <c r="A284" s="136" t="s">
        <v>23</v>
      </c>
      <c r="B284" s="136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</row>
    <row r="285" spans="1:15" x14ac:dyDescent="0.25">
      <c r="A285" s="136"/>
      <c r="B285" s="136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</row>
    <row r="289" spans="1:15" ht="15.75" thickBot="1" x14ac:dyDescent="0.3"/>
    <row r="290" spans="1:15" ht="19.7" customHeight="1" x14ac:dyDescent="0.25">
      <c r="A290" s="146" t="s">
        <v>26</v>
      </c>
      <c r="B290" s="147"/>
      <c r="C290" s="96"/>
      <c r="D290" s="55">
        <v>2019</v>
      </c>
      <c r="E290" s="55">
        <v>2020</v>
      </c>
      <c r="F290" s="55">
        <v>2021</v>
      </c>
      <c r="G290" s="55">
        <v>2022</v>
      </c>
      <c r="H290" s="55">
        <v>2023</v>
      </c>
      <c r="I290" s="55">
        <v>2024</v>
      </c>
      <c r="J290" s="54">
        <v>2025</v>
      </c>
      <c r="K290" s="56">
        <v>2026</v>
      </c>
      <c r="L290" s="55">
        <v>2027</v>
      </c>
      <c r="M290" s="55">
        <v>2028</v>
      </c>
      <c r="N290" s="55">
        <v>2029</v>
      </c>
      <c r="O290" s="54">
        <v>2030</v>
      </c>
    </row>
    <row r="291" spans="1:15" ht="19.7" customHeight="1" x14ac:dyDescent="0.25">
      <c r="A291" s="144" t="s">
        <v>35</v>
      </c>
      <c r="B291" s="145"/>
      <c r="C291" s="97"/>
      <c r="D291" s="113">
        <f>0.85+0.15*(2025-D290)/6</f>
        <v>1</v>
      </c>
      <c r="E291" s="113">
        <f t="shared" ref="E291" si="160">0.85+0.15*(2025-E290)/6</f>
        <v>0.97499999999999998</v>
      </c>
      <c r="F291" s="113">
        <f t="shared" ref="F291" si="161">0.85+0.15*(2025-F290)/6</f>
        <v>0.95</v>
      </c>
      <c r="G291" s="113">
        <f t="shared" ref="G291" si="162">0.85+0.15*(2025-G290)/6</f>
        <v>0.92499999999999993</v>
      </c>
      <c r="H291" s="113">
        <f t="shared" ref="H291" si="163">0.85+0.15*(2025-H290)/6</f>
        <v>0.9</v>
      </c>
      <c r="I291" s="113">
        <f t="shared" ref="I291" si="164">0.85+0.15*(2025-I290)/6</f>
        <v>0.875</v>
      </c>
      <c r="J291" s="114">
        <f t="shared" ref="J291" si="165">0.85+0.15*(2025-J290)/6</f>
        <v>0.85</v>
      </c>
      <c r="K291" s="115">
        <f>0.7+(0.3-0.15)*(2030-K290)/5</f>
        <v>0.82</v>
      </c>
      <c r="L291" s="113">
        <f t="shared" ref="L291" si="166">0.7+(0.3-0.15)*(2030-L290)/5</f>
        <v>0.78999999999999992</v>
      </c>
      <c r="M291" s="113">
        <f t="shared" ref="M291" si="167">0.7+(0.3-0.15)*(2030-M290)/5</f>
        <v>0.76</v>
      </c>
      <c r="N291" s="113">
        <f t="shared" ref="N291" si="168">0.7+(0.3-0.15)*(2030-N290)/5</f>
        <v>0.73</v>
      </c>
      <c r="O291" s="114">
        <f t="shared" ref="O291" si="169">0.7+(0.3-0.15)*(2030-O290)/5</f>
        <v>0.7</v>
      </c>
    </row>
    <row r="292" spans="1:15" ht="19.7" customHeight="1" thickBot="1" x14ac:dyDescent="0.3">
      <c r="A292" s="138" t="s">
        <v>49</v>
      </c>
      <c r="B292" s="139"/>
      <c r="C292" s="93"/>
      <c r="D292" s="94">
        <f>$F$368</f>
        <v>83.26</v>
      </c>
      <c r="E292" s="118">
        <f>$D292*E291</f>
        <v>81.1785</v>
      </c>
      <c r="F292" s="118">
        <f t="shared" ref="F292:O292" si="170">$D292*F291</f>
        <v>79.096999999999994</v>
      </c>
      <c r="G292" s="118">
        <f t="shared" si="170"/>
        <v>77.015500000000003</v>
      </c>
      <c r="H292" s="118">
        <f t="shared" si="170"/>
        <v>74.934000000000012</v>
      </c>
      <c r="I292" s="118">
        <f t="shared" si="170"/>
        <v>72.852500000000006</v>
      </c>
      <c r="J292" s="119">
        <f t="shared" si="170"/>
        <v>70.771000000000001</v>
      </c>
      <c r="K292" s="120">
        <f t="shared" si="170"/>
        <v>68.273200000000003</v>
      </c>
      <c r="L292" s="118">
        <f t="shared" si="170"/>
        <v>65.775400000000005</v>
      </c>
      <c r="M292" s="118">
        <f t="shared" si="170"/>
        <v>63.277600000000007</v>
      </c>
      <c r="N292" s="128">
        <f t="shared" si="170"/>
        <v>60.779800000000002</v>
      </c>
      <c r="O292" s="119">
        <f t="shared" si="170"/>
        <v>58.281999999999996</v>
      </c>
    </row>
    <row r="293" spans="1:15" ht="19.7" customHeight="1" x14ac:dyDescent="0.25">
      <c r="A293" s="81" t="s">
        <v>66</v>
      </c>
      <c r="B293" s="95">
        <v>-0.05</v>
      </c>
      <c r="C293" s="83"/>
      <c r="D293" s="121">
        <f>D292*0.95</f>
        <v>79.096999999999994</v>
      </c>
      <c r="E293" s="127">
        <f t="shared" ref="E293" si="171">E292*0.95</f>
        <v>77.119574999999998</v>
      </c>
      <c r="F293" s="121">
        <f t="shared" ref="F293" si="172">F292*0.95</f>
        <v>75.142149999999987</v>
      </c>
      <c r="G293" s="121">
        <f t="shared" ref="G293" si="173">G292*0.95</f>
        <v>73.164725000000004</v>
      </c>
      <c r="H293" s="121">
        <f t="shared" ref="H293" si="174">H292*0.95</f>
        <v>71.187300000000008</v>
      </c>
      <c r="I293" s="127">
        <f t="shared" ref="I293" si="175">I292*0.95</f>
        <v>69.209874999999997</v>
      </c>
      <c r="J293" s="121">
        <f t="shared" ref="J293" si="176">J292*0.95</f>
        <v>67.23245</v>
      </c>
      <c r="K293" s="130">
        <f t="shared" ref="K293" si="177">K292*0.95</f>
        <v>64.859539999999996</v>
      </c>
      <c r="L293" s="121">
        <f t="shared" ref="L293" si="178">L292*0.95</f>
        <v>62.486629999999998</v>
      </c>
      <c r="M293" s="121">
        <f t="shared" ref="M293" si="179">M292*0.95</f>
        <v>60.113720000000001</v>
      </c>
      <c r="N293" s="121">
        <f t="shared" ref="N293" si="180">N292*0.95</f>
        <v>57.740809999999996</v>
      </c>
      <c r="O293" s="123">
        <f t="shared" ref="O293" si="181">O292*0.95</f>
        <v>55.367899999999992</v>
      </c>
    </row>
    <row r="294" spans="1:15" ht="19.7" customHeight="1" x14ac:dyDescent="0.25">
      <c r="A294" s="81" t="s">
        <v>67</v>
      </c>
      <c r="B294" s="82">
        <v>-0.08</v>
      </c>
      <c r="C294" s="83"/>
      <c r="D294" s="121">
        <f>D292*0.92</f>
        <v>76.59920000000001</v>
      </c>
      <c r="E294" s="121">
        <f t="shared" ref="E294:O294" si="182">E292*0.92</f>
        <v>74.684219999999996</v>
      </c>
      <c r="F294" s="121">
        <f t="shared" si="182"/>
        <v>72.769239999999996</v>
      </c>
      <c r="G294" s="121">
        <f t="shared" si="182"/>
        <v>70.854260000000011</v>
      </c>
      <c r="H294" s="121">
        <f t="shared" si="182"/>
        <v>68.939280000000011</v>
      </c>
      <c r="I294" s="121">
        <f t="shared" si="182"/>
        <v>67.024300000000011</v>
      </c>
      <c r="J294" s="121">
        <f t="shared" si="182"/>
        <v>65.109319999999997</v>
      </c>
      <c r="K294" s="122">
        <f t="shared" si="182"/>
        <v>62.811344000000005</v>
      </c>
      <c r="L294" s="121">
        <f t="shared" si="182"/>
        <v>60.513368000000007</v>
      </c>
      <c r="M294" s="121">
        <f t="shared" si="182"/>
        <v>58.215392000000008</v>
      </c>
      <c r="N294" s="121">
        <f t="shared" si="182"/>
        <v>55.917416000000003</v>
      </c>
      <c r="O294" s="123">
        <f t="shared" si="182"/>
        <v>53.619439999999997</v>
      </c>
    </row>
    <row r="295" spans="1:15" ht="19.7" customHeight="1" x14ac:dyDescent="0.25">
      <c r="A295" s="84" t="s">
        <v>68</v>
      </c>
      <c r="B295" s="86" t="s">
        <v>16</v>
      </c>
      <c r="C295" s="85"/>
      <c r="D295" s="124">
        <f>$D292*0.5</f>
        <v>41.63</v>
      </c>
      <c r="E295" s="124">
        <f t="shared" ref="E295:O295" si="183">$D292*0.5</f>
        <v>41.63</v>
      </c>
      <c r="F295" s="124">
        <f t="shared" si="183"/>
        <v>41.63</v>
      </c>
      <c r="G295" s="124">
        <f t="shared" si="183"/>
        <v>41.63</v>
      </c>
      <c r="H295" s="124">
        <f t="shared" si="183"/>
        <v>41.63</v>
      </c>
      <c r="I295" s="124">
        <f t="shared" si="183"/>
        <v>41.63</v>
      </c>
      <c r="J295" s="124">
        <f t="shared" si="183"/>
        <v>41.63</v>
      </c>
      <c r="K295" s="125">
        <f t="shared" si="183"/>
        <v>41.63</v>
      </c>
      <c r="L295" s="124">
        <f t="shared" si="183"/>
        <v>41.63</v>
      </c>
      <c r="M295" s="124">
        <f t="shared" si="183"/>
        <v>41.63</v>
      </c>
      <c r="N295" s="124">
        <f t="shared" si="183"/>
        <v>41.63</v>
      </c>
      <c r="O295" s="126">
        <f t="shared" si="183"/>
        <v>41.63</v>
      </c>
    </row>
    <row r="296" spans="1:15" ht="19.7" customHeight="1" thickBot="1" x14ac:dyDescent="0.3">
      <c r="A296" s="87" t="s">
        <v>9</v>
      </c>
      <c r="B296" s="89" t="s">
        <v>10</v>
      </c>
      <c r="C296" s="88"/>
      <c r="D296" s="91" t="s">
        <v>11</v>
      </c>
      <c r="E296" s="91" t="s">
        <v>11</v>
      </c>
      <c r="F296" s="91" t="s">
        <v>11</v>
      </c>
      <c r="G296" s="91" t="s">
        <v>11</v>
      </c>
      <c r="H296" s="91" t="s">
        <v>11</v>
      </c>
      <c r="I296" s="91" t="s">
        <v>11</v>
      </c>
      <c r="J296" s="91" t="s">
        <v>11</v>
      </c>
      <c r="K296" s="92" t="s">
        <v>11</v>
      </c>
      <c r="L296" s="91" t="s">
        <v>11</v>
      </c>
      <c r="M296" s="91" t="s">
        <v>11</v>
      </c>
      <c r="N296" s="91" t="s">
        <v>11</v>
      </c>
      <c r="O296" s="90" t="s">
        <v>11</v>
      </c>
    </row>
    <row r="315" spans="1:15" x14ac:dyDescent="0.25">
      <c r="A315" s="136" t="s">
        <v>24</v>
      </c>
      <c r="B315" s="136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</row>
    <row r="316" spans="1:15" x14ac:dyDescent="0.25">
      <c r="A316" s="136"/>
      <c r="B316" s="136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</row>
    <row r="320" spans="1:15" ht="15.75" thickBot="1" x14ac:dyDescent="0.3"/>
    <row r="321" spans="1:15" ht="19.7" customHeight="1" x14ac:dyDescent="0.25">
      <c r="A321" s="146" t="s">
        <v>26</v>
      </c>
      <c r="B321" s="147"/>
      <c r="C321" s="96"/>
      <c r="D321" s="55">
        <v>2019</v>
      </c>
      <c r="E321" s="55">
        <v>2020</v>
      </c>
      <c r="F321" s="55">
        <v>2021</v>
      </c>
      <c r="G321" s="55">
        <v>2022</v>
      </c>
      <c r="H321" s="55">
        <v>2023</v>
      </c>
      <c r="I321" s="55">
        <v>2024</v>
      </c>
      <c r="J321" s="54">
        <v>2025</v>
      </c>
      <c r="K321" s="56">
        <v>2026</v>
      </c>
      <c r="L321" s="55">
        <v>2027</v>
      </c>
      <c r="M321" s="55">
        <v>2028</v>
      </c>
      <c r="N321" s="55">
        <v>2029</v>
      </c>
      <c r="O321" s="54">
        <v>2030</v>
      </c>
    </row>
    <row r="322" spans="1:15" ht="19.7" customHeight="1" x14ac:dyDescent="0.25">
      <c r="A322" s="144" t="s">
        <v>35</v>
      </c>
      <c r="B322" s="145"/>
      <c r="C322" s="97"/>
      <c r="D322" s="113">
        <f>0.85+0.15*(2025-D321)/6</f>
        <v>1</v>
      </c>
      <c r="E322" s="113">
        <f t="shared" ref="E322" si="184">0.85+0.15*(2025-E321)/6</f>
        <v>0.97499999999999998</v>
      </c>
      <c r="F322" s="113">
        <f t="shared" ref="F322" si="185">0.85+0.15*(2025-F321)/6</f>
        <v>0.95</v>
      </c>
      <c r="G322" s="113">
        <f t="shared" ref="G322" si="186">0.85+0.15*(2025-G321)/6</f>
        <v>0.92499999999999993</v>
      </c>
      <c r="H322" s="113">
        <f t="shared" ref="H322" si="187">0.85+0.15*(2025-H321)/6</f>
        <v>0.9</v>
      </c>
      <c r="I322" s="113">
        <f t="shared" ref="I322" si="188">0.85+0.15*(2025-I321)/6</f>
        <v>0.875</v>
      </c>
      <c r="J322" s="114">
        <f t="shared" ref="J322" si="189">0.85+0.15*(2025-J321)/6</f>
        <v>0.85</v>
      </c>
      <c r="K322" s="115">
        <f>0.7+(0.3-0.15)*(2030-K321)/5</f>
        <v>0.82</v>
      </c>
      <c r="L322" s="113">
        <f t="shared" ref="L322" si="190">0.7+(0.3-0.15)*(2030-L321)/5</f>
        <v>0.78999999999999992</v>
      </c>
      <c r="M322" s="113">
        <f t="shared" ref="M322" si="191">0.7+(0.3-0.15)*(2030-M321)/5</f>
        <v>0.76</v>
      </c>
      <c r="N322" s="113">
        <f t="shared" ref="N322" si="192">0.7+(0.3-0.15)*(2030-N321)/5</f>
        <v>0.73</v>
      </c>
      <c r="O322" s="114">
        <f t="shared" ref="O322" si="193">0.7+(0.3-0.15)*(2030-O321)/5</f>
        <v>0.7</v>
      </c>
    </row>
    <row r="323" spans="1:15" ht="19.7" customHeight="1" thickBot="1" x14ac:dyDescent="0.3">
      <c r="A323" s="138" t="s">
        <v>49</v>
      </c>
      <c r="B323" s="139"/>
      <c r="C323" s="93"/>
      <c r="D323" s="94">
        <f>$F$369</f>
        <v>58.26</v>
      </c>
      <c r="E323" s="118">
        <f>$D323*E322</f>
        <v>56.8035</v>
      </c>
      <c r="F323" s="118">
        <f t="shared" ref="F323:O323" si="194">$D323*F322</f>
        <v>55.346999999999994</v>
      </c>
      <c r="G323" s="118">
        <f t="shared" si="194"/>
        <v>53.890499999999996</v>
      </c>
      <c r="H323" s="118">
        <f t="shared" si="194"/>
        <v>52.433999999999997</v>
      </c>
      <c r="I323" s="118">
        <f t="shared" si="194"/>
        <v>50.977499999999999</v>
      </c>
      <c r="J323" s="119">
        <f t="shared" si="194"/>
        <v>49.520999999999994</v>
      </c>
      <c r="K323" s="120">
        <f t="shared" si="194"/>
        <v>47.773199999999996</v>
      </c>
      <c r="L323" s="118">
        <f t="shared" si="194"/>
        <v>46.025399999999991</v>
      </c>
      <c r="M323" s="118">
        <f t="shared" si="194"/>
        <v>44.2776</v>
      </c>
      <c r="N323" s="128">
        <f t="shared" si="194"/>
        <v>42.529799999999994</v>
      </c>
      <c r="O323" s="119">
        <f t="shared" si="194"/>
        <v>40.781999999999996</v>
      </c>
    </row>
    <row r="324" spans="1:15" ht="19.7" customHeight="1" x14ac:dyDescent="0.25">
      <c r="A324" s="81" t="s">
        <v>66</v>
      </c>
      <c r="B324" s="95">
        <v>-0.05</v>
      </c>
      <c r="C324" s="83"/>
      <c r="D324" s="121">
        <f>D323*0.95</f>
        <v>55.346999999999994</v>
      </c>
      <c r="E324" s="121">
        <f t="shared" ref="E324" si="195">E323*0.95</f>
        <v>53.963324999999998</v>
      </c>
      <c r="F324" s="127">
        <f t="shared" ref="F324" si="196">F323*0.95</f>
        <v>52.579649999999994</v>
      </c>
      <c r="G324" s="121">
        <f t="shared" ref="G324" si="197">G323*0.95</f>
        <v>51.195974999999997</v>
      </c>
      <c r="H324" s="121">
        <f t="shared" ref="H324" si="198">H323*0.95</f>
        <v>49.812299999999993</v>
      </c>
      <c r="I324" s="121">
        <f t="shared" ref="I324" si="199">I323*0.95</f>
        <v>48.428624999999997</v>
      </c>
      <c r="J324" s="121">
        <f t="shared" ref="J324" si="200">J323*0.95</f>
        <v>47.044949999999993</v>
      </c>
      <c r="K324" s="122">
        <f t="shared" ref="K324" si="201">K323*0.95</f>
        <v>45.384539999999994</v>
      </c>
      <c r="L324" s="121">
        <f t="shared" ref="L324" si="202">L323*0.95</f>
        <v>43.724129999999988</v>
      </c>
      <c r="M324" s="121">
        <f t="shared" ref="M324" si="203">M323*0.95</f>
        <v>42.063719999999996</v>
      </c>
      <c r="N324" s="121">
        <f t="shared" ref="N324" si="204">N323*0.95</f>
        <v>40.403309999999991</v>
      </c>
      <c r="O324" s="123">
        <f t="shared" ref="O324" si="205">O323*0.95</f>
        <v>38.742899999999992</v>
      </c>
    </row>
    <row r="325" spans="1:15" ht="19.7" customHeight="1" x14ac:dyDescent="0.25">
      <c r="A325" s="81" t="s">
        <v>67</v>
      </c>
      <c r="B325" s="82">
        <v>-0.08</v>
      </c>
      <c r="C325" s="83"/>
      <c r="D325" s="121">
        <f>D323*0.92</f>
        <v>53.599200000000003</v>
      </c>
      <c r="E325" s="121">
        <f t="shared" ref="E325:O325" si="206">E323*0.92</f>
        <v>52.259219999999999</v>
      </c>
      <c r="F325" s="121">
        <f t="shared" si="206"/>
        <v>50.919239999999995</v>
      </c>
      <c r="G325" s="121">
        <f t="shared" si="206"/>
        <v>49.579259999999998</v>
      </c>
      <c r="H325" s="121">
        <f t="shared" si="206"/>
        <v>48.239280000000001</v>
      </c>
      <c r="I325" s="121">
        <f t="shared" si="206"/>
        <v>46.899300000000004</v>
      </c>
      <c r="J325" s="121">
        <f t="shared" si="206"/>
        <v>45.55932</v>
      </c>
      <c r="K325" s="122">
        <f t="shared" si="206"/>
        <v>43.951343999999999</v>
      </c>
      <c r="L325" s="121">
        <f t="shared" si="206"/>
        <v>42.343367999999991</v>
      </c>
      <c r="M325" s="121">
        <f t="shared" si="206"/>
        <v>40.735392000000004</v>
      </c>
      <c r="N325" s="121">
        <f t="shared" si="206"/>
        <v>39.127415999999997</v>
      </c>
      <c r="O325" s="123">
        <f t="shared" si="206"/>
        <v>37.519439999999996</v>
      </c>
    </row>
    <row r="326" spans="1:15" ht="19.7" customHeight="1" x14ac:dyDescent="0.25">
      <c r="A326" s="84" t="s">
        <v>68</v>
      </c>
      <c r="B326" s="86" t="s">
        <v>16</v>
      </c>
      <c r="C326" s="85"/>
      <c r="D326" s="124">
        <f>$D323*0.5</f>
        <v>29.13</v>
      </c>
      <c r="E326" s="124">
        <f t="shared" ref="E326:O326" si="207">$D323*0.5</f>
        <v>29.13</v>
      </c>
      <c r="F326" s="124">
        <f t="shared" si="207"/>
        <v>29.13</v>
      </c>
      <c r="G326" s="124">
        <f t="shared" si="207"/>
        <v>29.13</v>
      </c>
      <c r="H326" s="124">
        <f t="shared" si="207"/>
        <v>29.13</v>
      </c>
      <c r="I326" s="124">
        <f t="shared" si="207"/>
        <v>29.13</v>
      </c>
      <c r="J326" s="124">
        <f t="shared" si="207"/>
        <v>29.13</v>
      </c>
      <c r="K326" s="125">
        <f t="shared" si="207"/>
        <v>29.13</v>
      </c>
      <c r="L326" s="124">
        <f t="shared" si="207"/>
        <v>29.13</v>
      </c>
      <c r="M326" s="124">
        <f t="shared" si="207"/>
        <v>29.13</v>
      </c>
      <c r="N326" s="124">
        <f t="shared" si="207"/>
        <v>29.13</v>
      </c>
      <c r="O326" s="126">
        <f t="shared" si="207"/>
        <v>29.13</v>
      </c>
    </row>
    <row r="327" spans="1:15" ht="19.7" customHeight="1" thickBot="1" x14ac:dyDescent="0.3">
      <c r="A327" s="87" t="s">
        <v>9</v>
      </c>
      <c r="B327" s="89" t="s">
        <v>10</v>
      </c>
      <c r="C327" s="88"/>
      <c r="D327" s="91" t="s">
        <v>11</v>
      </c>
      <c r="E327" s="91" t="s">
        <v>11</v>
      </c>
      <c r="F327" s="91" t="s">
        <v>11</v>
      </c>
      <c r="G327" s="91" t="s">
        <v>11</v>
      </c>
      <c r="H327" s="91" t="s">
        <v>11</v>
      </c>
      <c r="I327" s="91" t="s">
        <v>11</v>
      </c>
      <c r="J327" s="91" t="s">
        <v>11</v>
      </c>
      <c r="K327" s="92" t="s">
        <v>11</v>
      </c>
      <c r="L327" s="91" t="s">
        <v>11</v>
      </c>
      <c r="M327" s="91" t="s">
        <v>11</v>
      </c>
      <c r="N327" s="91" t="s">
        <v>11</v>
      </c>
      <c r="O327" s="90" t="s">
        <v>11</v>
      </c>
    </row>
    <row r="346" spans="1:15" x14ac:dyDescent="0.25">
      <c r="A346" s="136" t="s">
        <v>69</v>
      </c>
      <c r="B346" s="136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</row>
    <row r="347" spans="1:15" x14ac:dyDescent="0.25">
      <c r="A347" s="136"/>
      <c r="B347" s="136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</row>
    <row r="348" spans="1:15" x14ac:dyDescent="0.25">
      <c r="A348" s="31" t="s">
        <v>62</v>
      </c>
    </row>
    <row r="349" spans="1:15" x14ac:dyDescent="0.25">
      <c r="A349" s="75"/>
    </row>
    <row r="350" spans="1:15" x14ac:dyDescent="0.25">
      <c r="A350" s="75" t="s">
        <v>26</v>
      </c>
      <c r="B350" s="1" t="s">
        <v>45</v>
      </c>
    </row>
    <row r="351" spans="1:15" x14ac:dyDescent="0.25">
      <c r="A351" s="75"/>
    </row>
    <row r="352" spans="1:15" ht="18" x14ac:dyDescent="0.35">
      <c r="A352" s="75" t="s">
        <v>35</v>
      </c>
      <c r="B352" s="1" t="s">
        <v>38</v>
      </c>
      <c r="J352" s="51" t="s">
        <v>40</v>
      </c>
    </row>
    <row r="353" spans="1:15" ht="18" x14ac:dyDescent="0.35">
      <c r="A353" s="75"/>
      <c r="B353" s="1" t="s">
        <v>39</v>
      </c>
      <c r="J353" s="51" t="s">
        <v>41</v>
      </c>
    </row>
    <row r="354" spans="1:15" ht="18" x14ac:dyDescent="0.35">
      <c r="A354" s="75"/>
      <c r="B354" s="1" t="s">
        <v>55</v>
      </c>
      <c r="I354" s="51"/>
      <c r="J354" s="1" t="s">
        <v>54</v>
      </c>
    </row>
    <row r="355" spans="1:15" ht="18" customHeight="1" x14ac:dyDescent="0.25">
      <c r="A355" s="75"/>
      <c r="B355" s="135" t="s">
        <v>43</v>
      </c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</row>
    <row r="356" spans="1:15" ht="18.75" customHeight="1" x14ac:dyDescent="0.25">
      <c r="A356" s="75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</row>
    <row r="357" spans="1:15" x14ac:dyDescent="0.25">
      <c r="A357" s="75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</row>
    <row r="358" spans="1:15" ht="18" x14ac:dyDescent="0.25">
      <c r="A358" s="78" t="s">
        <v>15</v>
      </c>
      <c r="B358" s="135" t="s">
        <v>25</v>
      </c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</row>
    <row r="359" spans="1:15" ht="15.75" thickBot="1" x14ac:dyDescent="0.3">
      <c r="A359" s="76"/>
    </row>
    <row r="360" spans="1:15" ht="18.75" thickBot="1" x14ac:dyDescent="0.4">
      <c r="A360" s="76"/>
      <c r="B360" s="5" t="s">
        <v>14</v>
      </c>
      <c r="C360" s="6"/>
      <c r="D360" s="6"/>
      <c r="E360" s="5" t="s">
        <v>13</v>
      </c>
      <c r="F360" s="7"/>
    </row>
    <row r="361" spans="1:15" x14ac:dyDescent="0.25">
      <c r="A361" s="76"/>
      <c r="B361" s="8" t="s">
        <v>0</v>
      </c>
      <c r="C361" s="9"/>
      <c r="D361" s="9"/>
      <c r="E361" s="8"/>
      <c r="F361" s="10">
        <v>307.23</v>
      </c>
    </row>
    <row r="362" spans="1:15" x14ac:dyDescent="0.25">
      <c r="A362" s="76"/>
      <c r="B362" s="11" t="s">
        <v>1</v>
      </c>
      <c r="C362" s="12"/>
      <c r="D362" s="12"/>
      <c r="E362" s="11"/>
      <c r="F362" s="13">
        <v>197.16</v>
      </c>
    </row>
    <row r="363" spans="1:15" x14ac:dyDescent="0.25">
      <c r="A363" s="76"/>
      <c r="B363" s="11" t="s">
        <v>2</v>
      </c>
      <c r="C363" s="12"/>
      <c r="D363" s="12"/>
      <c r="E363" s="11"/>
      <c r="F363" s="13">
        <v>105.96</v>
      </c>
    </row>
    <row r="364" spans="1:15" x14ac:dyDescent="0.25">
      <c r="A364" s="76"/>
      <c r="B364" s="11" t="s">
        <v>3</v>
      </c>
      <c r="C364" s="12"/>
      <c r="D364" s="12"/>
      <c r="E364" s="11"/>
      <c r="F364" s="13">
        <v>84</v>
      </c>
    </row>
    <row r="365" spans="1:15" x14ac:dyDescent="0.25">
      <c r="A365" s="76"/>
      <c r="B365" s="11" t="s">
        <v>4</v>
      </c>
      <c r="C365" s="12"/>
      <c r="D365" s="12"/>
      <c r="E365" s="11"/>
      <c r="F365" s="13">
        <v>56.6</v>
      </c>
    </row>
    <row r="366" spans="1:15" x14ac:dyDescent="0.25">
      <c r="A366" s="76"/>
      <c r="B366" s="11" t="s">
        <v>5</v>
      </c>
      <c r="C366" s="12"/>
      <c r="D366" s="12"/>
      <c r="E366" s="11"/>
      <c r="F366" s="13">
        <v>110.98</v>
      </c>
    </row>
    <row r="367" spans="1:15" x14ac:dyDescent="0.25">
      <c r="A367" s="76"/>
      <c r="B367" s="11" t="s">
        <v>6</v>
      </c>
      <c r="C367" s="12"/>
      <c r="D367" s="12"/>
      <c r="E367" s="11"/>
      <c r="F367" s="13">
        <v>65.16</v>
      </c>
    </row>
    <row r="368" spans="1:15" x14ac:dyDescent="0.25">
      <c r="A368" s="76"/>
      <c r="B368" s="11" t="s">
        <v>7</v>
      </c>
      <c r="C368" s="12"/>
      <c r="D368" s="12"/>
      <c r="E368" s="11"/>
      <c r="F368" s="13">
        <v>83.26</v>
      </c>
    </row>
    <row r="369" spans="1:15" ht="15.75" thickBot="1" x14ac:dyDescent="0.3">
      <c r="A369" s="76"/>
      <c r="B369" s="2" t="s">
        <v>8</v>
      </c>
      <c r="C369" s="3"/>
      <c r="D369" s="3"/>
      <c r="E369" s="2"/>
      <c r="F369" s="4">
        <v>58.26</v>
      </c>
    </row>
    <row r="370" spans="1:15" x14ac:dyDescent="0.25">
      <c r="A370" s="76"/>
    </row>
    <row r="371" spans="1:15" ht="18" x14ac:dyDescent="0.35">
      <c r="A371" s="77" t="s">
        <v>42</v>
      </c>
      <c r="B371" s="74" t="s">
        <v>57</v>
      </c>
      <c r="I371" s="1" t="s">
        <v>56</v>
      </c>
    </row>
    <row r="372" spans="1:15" x14ac:dyDescent="0.25">
      <c r="A372" s="77"/>
      <c r="B372" s="74"/>
    </row>
    <row r="373" spans="1:15" ht="17.25" customHeight="1" x14ac:dyDescent="0.25">
      <c r="A373" s="75" t="s">
        <v>65</v>
      </c>
      <c r="B373" s="135" t="s">
        <v>76</v>
      </c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</row>
    <row r="374" spans="1:15" ht="17.25" customHeight="1" x14ac:dyDescent="0.25">
      <c r="A374" s="31" t="s">
        <v>75</v>
      </c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</row>
    <row r="375" spans="1:15" ht="17.25" customHeight="1" x14ac:dyDescent="0.25">
      <c r="A375" s="31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</row>
    <row r="376" spans="1:15" x14ac:dyDescent="0.25">
      <c r="A376" s="76"/>
    </row>
    <row r="377" spans="1:15" ht="15" customHeight="1" x14ac:dyDescent="0.25">
      <c r="A377" s="75" t="s">
        <v>37</v>
      </c>
      <c r="B377" s="134" t="s">
        <v>63</v>
      </c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</row>
    <row r="378" spans="1:15" x14ac:dyDescent="0.25"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</row>
    <row r="379" spans="1:15" x14ac:dyDescent="0.25"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</row>
    <row r="380" spans="1:15" x14ac:dyDescent="0.25"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</row>
    <row r="381" spans="1:15" x14ac:dyDescent="0.25"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</row>
    <row r="382" spans="1:15" x14ac:dyDescent="0.25"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</row>
    <row r="383" spans="1:15" x14ac:dyDescent="0.25"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</row>
    <row r="384" spans="1:15" x14ac:dyDescent="0.25"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</row>
    <row r="386" spans="1:15" ht="15" customHeight="1" x14ac:dyDescent="0.25">
      <c r="A386" s="75" t="s">
        <v>10</v>
      </c>
      <c r="B386" s="134" t="s">
        <v>61</v>
      </c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</row>
    <row r="387" spans="1:15" x14ac:dyDescent="0.25"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</row>
    <row r="388" spans="1:15" x14ac:dyDescent="0.25"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</row>
    <row r="389" spans="1:15" x14ac:dyDescent="0.25"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</row>
    <row r="390" spans="1:15" x14ac:dyDescent="0.25"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</row>
    <row r="391" spans="1:15" x14ac:dyDescent="0.25"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</row>
    <row r="392" spans="1:15" x14ac:dyDescent="0.25"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</row>
    <row r="393" spans="1:15" x14ac:dyDescent="0.25"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</row>
    <row r="410" spans="1:15" x14ac:dyDescent="0.25">
      <c r="A410" s="136" t="s">
        <v>77</v>
      </c>
      <c r="B410" s="136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</row>
    <row r="411" spans="1:15" x14ac:dyDescent="0.25">
      <c r="A411" s="136"/>
      <c r="B411" s="136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</row>
    <row r="412" spans="1:15" x14ac:dyDescent="0.25">
      <c r="A412" s="31" t="s">
        <v>79</v>
      </c>
    </row>
    <row r="413" spans="1:15" x14ac:dyDescent="0.25">
      <c r="A413" s="31"/>
    </row>
    <row r="414" spans="1:15" x14ac:dyDescent="0.25">
      <c r="A414" s="133" t="s">
        <v>71</v>
      </c>
      <c r="B414" s="133"/>
      <c r="C414" s="137">
        <v>44873</v>
      </c>
      <c r="D414" s="137"/>
      <c r="E414" s="137"/>
      <c r="F414" s="133" t="s">
        <v>72</v>
      </c>
      <c r="G414" s="133"/>
      <c r="H414" s="133"/>
      <c r="I414" s="133"/>
      <c r="J414" s="133"/>
      <c r="K414" s="133"/>
      <c r="L414" s="133"/>
      <c r="M414" s="133"/>
      <c r="N414" s="133"/>
      <c r="O414" s="133"/>
    </row>
    <row r="416" spans="1:15" ht="75" customHeight="1" x14ac:dyDescent="0.25">
      <c r="A416" s="131" t="s">
        <v>73</v>
      </c>
      <c r="B416" s="131"/>
      <c r="C416" s="132">
        <v>44958</v>
      </c>
      <c r="D416" s="132"/>
      <c r="E416" s="132"/>
      <c r="F416" s="134" t="s">
        <v>78</v>
      </c>
      <c r="G416" s="134"/>
      <c r="H416" s="134"/>
      <c r="I416" s="134"/>
      <c r="J416" s="134"/>
      <c r="K416" s="134"/>
      <c r="L416" s="134"/>
      <c r="M416" s="134"/>
      <c r="N416" s="134"/>
      <c r="O416" s="134"/>
    </row>
  </sheetData>
  <mergeCells count="59">
    <mergeCell ref="A11:O12"/>
    <mergeCell ref="A15:O16"/>
    <mergeCell ref="A322:B322"/>
    <mergeCell ref="A229:B229"/>
    <mergeCell ref="A253:O254"/>
    <mergeCell ref="A259:B259"/>
    <mergeCell ref="A260:B260"/>
    <mergeCell ref="A284:O285"/>
    <mergeCell ref="A290:B290"/>
    <mergeCell ref="A291:B291"/>
    <mergeCell ref="A315:O316"/>
    <mergeCell ref="A321:B321"/>
    <mergeCell ref="A36:O37"/>
    <mergeCell ref="A228:B228"/>
    <mergeCell ref="A34:O35"/>
    <mergeCell ref="D54:O55"/>
    <mergeCell ref="B355:O356"/>
    <mergeCell ref="B358:O358"/>
    <mergeCell ref="A135:B135"/>
    <mergeCell ref="A136:B136"/>
    <mergeCell ref="A160:O161"/>
    <mergeCell ref="A166:B166"/>
    <mergeCell ref="A167:B167"/>
    <mergeCell ref="A191:O192"/>
    <mergeCell ref="A197:B197"/>
    <mergeCell ref="A198:B198"/>
    <mergeCell ref="A292:B292"/>
    <mergeCell ref="A323:B323"/>
    <mergeCell ref="A168:B168"/>
    <mergeCell ref="A261:B261"/>
    <mergeCell ref="A222:O223"/>
    <mergeCell ref="A104:B104"/>
    <mergeCell ref="A346:O347"/>
    <mergeCell ref="A199:B199"/>
    <mergeCell ref="A230:B230"/>
    <mergeCell ref="A105:B105"/>
    <mergeCell ref="A129:O130"/>
    <mergeCell ref="B30:D30"/>
    <mergeCell ref="A25:O27"/>
    <mergeCell ref="A76:B76"/>
    <mergeCell ref="A106:B106"/>
    <mergeCell ref="A137:B137"/>
    <mergeCell ref="A39:B39"/>
    <mergeCell ref="A41:B41"/>
    <mergeCell ref="A68:O69"/>
    <mergeCell ref="A75:B75"/>
    <mergeCell ref="A74:B74"/>
    <mergeCell ref="A98:O99"/>
    <mergeCell ref="A43:B43"/>
    <mergeCell ref="A416:B416"/>
    <mergeCell ref="C416:E416"/>
    <mergeCell ref="F414:O414"/>
    <mergeCell ref="F416:O416"/>
    <mergeCell ref="B373:O374"/>
    <mergeCell ref="A410:O411"/>
    <mergeCell ref="C414:E414"/>
    <mergeCell ref="A414:B414"/>
    <mergeCell ref="B386:O393"/>
    <mergeCell ref="B377:O384"/>
  </mergeCells>
  <conditionalFormatting sqref="D206">
    <cfRule type="cellIs" dxfId="2" priority="3" operator="equal">
      <formula>D199</formula>
    </cfRule>
  </conditionalFormatting>
  <conditionalFormatting sqref="E206:O206">
    <cfRule type="cellIs" dxfId="1" priority="2" operator="equal">
      <formula>$D$199</formula>
    </cfRule>
  </conditionalFormatting>
  <conditionalFormatting sqref="E207:O210">
    <cfRule type="cellIs" dxfId="0" priority="1" operator="equal">
      <formula>E200</formula>
    </cfRule>
  </conditionalFormatting>
  <hyperlinks>
    <hyperlink ref="A33" r:id="rId1" xr:uid="{BC21607D-5701-4462-8465-C6E9A33AB3F0}"/>
  </hyperlinks>
  <pageMargins left="0.7" right="0.7" top="0.75" bottom="0.75" header="0.3" footer="0.3"/>
  <pageSetup paperSize="9" orientation="landscape" r:id="rId2"/>
  <headerFooter>
    <oddFooter>&amp;LPage &amp;P</oddFooter>
  </headerFooter>
  <ignoredErrors>
    <ignoredError sqref="D80:O80" numberStoredAsText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c16fcc4-0958-451c-a4fe-3f901aea85b6" xsi:nil="true"/>
    <_ip_UnifiedCompliancePolicyUIAction xmlns="http://schemas.microsoft.com/sharepoint/v3" xsi:nil="true"/>
    <lcf76f155ced4ddcb4097134ff3c332f xmlns="ff27b533-0480-4fe0-b5ab-51440d87a129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369CEAB7846C43B6127B8768A1CFCE" ma:contentTypeVersion="16" ma:contentTypeDescription="Create a new document." ma:contentTypeScope="" ma:versionID="484305415d7424dad995e56a7b34b49f">
  <xsd:schema xmlns:xsd="http://www.w3.org/2001/XMLSchema" xmlns:xs="http://www.w3.org/2001/XMLSchema" xmlns:p="http://schemas.microsoft.com/office/2006/metadata/properties" xmlns:ns1="http://schemas.microsoft.com/sharepoint/v3" xmlns:ns2="ff27b533-0480-4fe0-b5ab-51440d87a129" xmlns:ns3="cc16fcc4-0958-451c-a4fe-3f901aea85b6" targetNamespace="http://schemas.microsoft.com/office/2006/metadata/properties" ma:root="true" ma:fieldsID="d7649a4daeb41ff30c9f5b8da50fb5b4" ns1:_="" ns2:_="" ns3:_="">
    <xsd:import namespace="http://schemas.microsoft.com/sharepoint/v3"/>
    <xsd:import namespace="ff27b533-0480-4fe0-b5ab-51440d87a129"/>
    <xsd:import namespace="cc16fcc4-0958-451c-a4fe-3f901aea85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7b533-0480-4fe0-b5ab-51440d87a1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6fcc4-0958-451c-a4fe-3f901aea85b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bdac74a-ca9c-41a3-87d0-26614606d57c}" ma:internalName="TaxCatchAll" ma:showField="CatchAllData" ma:web="cc16fcc4-0958-451c-a4fe-3f901aea85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B28405-3CC7-4F5D-B97E-5792649D11AE}">
  <ds:schemaRefs>
    <ds:schemaRef ds:uri="http://schemas.microsoft.com/office/2006/documentManagement/types"/>
    <ds:schemaRef ds:uri="ff27b533-0480-4fe0-b5ab-51440d87a129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purl.org/dc/dcmitype/"/>
    <ds:schemaRef ds:uri="cc16fcc4-0958-451c-a4fe-3f901aea85b6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7841885-5F32-41EA-B692-85F8DE1F52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962187-4F73-4CAC-8D47-BAFE75ADE1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f27b533-0480-4fe0-b5ab-51440d87a129"/>
    <ds:schemaRef ds:uri="cc16fcc4-0958-451c-a4fe-3f901aea85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MIGLIORE Giacomo (MOVE)</dc:creator>
  <cp:lastModifiedBy>MIGLIORE Giacomo (MOVE)</cp:lastModifiedBy>
  <cp:lastPrinted>2023-01-31T13:16:05Z</cp:lastPrinted>
  <dcterms:created xsi:type="dcterms:W3CDTF">2022-10-25T13:58:05Z</dcterms:created>
  <dcterms:modified xsi:type="dcterms:W3CDTF">2023-02-03T08:36:27Z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0x0101006B369CEAB7846C43B6127B8768A1CFCE</vt:lpwstr>
  </property>
  <property fmtid="{D5CDD505-2E9C-101B-9397-08002B2CF9AE}" pid="3" name="MediaServiceImageTags">
    <vt:lpwstr/>
  </property>
  <property fmtid="{D5CDD505-2E9C-101B-9397-08002B2CF9AE}" pid="4" name="MSIP_Label_6bd9ddd1-4d20-43f6-abfa-fc3c07406f94_Enabled">
    <vt:lpwstr>true</vt:lpwstr>
  </property>
  <property fmtid="{D5CDD505-2E9C-101B-9397-08002B2CF9AE}" pid="5" name="MSIP_Label_6bd9ddd1-4d20-43f6-abfa-fc3c07406f94_SetDate">
    <vt:lpwstr>2023-01-31T08:57:03Z</vt:lpwstr>
  </property>
  <property fmtid="{D5CDD505-2E9C-101B-9397-08002B2CF9AE}" pid="6" name="MSIP_Label_6bd9ddd1-4d20-43f6-abfa-fc3c07406f94_Method">
    <vt:lpwstr>Standard</vt:lpwstr>
  </property>
  <property fmtid="{D5CDD505-2E9C-101B-9397-08002B2CF9AE}" pid="7" name="MSIP_Label_6bd9ddd1-4d20-43f6-abfa-fc3c07406f94_Name">
    <vt:lpwstr>Commission Use</vt:lpwstr>
  </property>
  <property fmtid="{D5CDD505-2E9C-101B-9397-08002B2CF9AE}" pid="8" name="MSIP_Label_6bd9ddd1-4d20-43f6-abfa-fc3c07406f94_SiteId">
    <vt:lpwstr>b24c8b06-522c-46fe-9080-70926f8dddb1</vt:lpwstr>
  </property>
  <property fmtid="{D5CDD505-2E9C-101B-9397-08002B2CF9AE}" pid="9" name="MSIP_Label_6bd9ddd1-4d20-43f6-abfa-fc3c07406f94_ActionId">
    <vt:lpwstr>928ee459-798e-4ca6-bad5-e01bd5b654b3</vt:lpwstr>
  </property>
  <property fmtid="{D5CDD505-2E9C-101B-9397-08002B2CF9AE}" pid="10" name="MSIP_Label_6bd9ddd1-4d20-43f6-abfa-fc3c07406f94_ContentBits">
    <vt:lpwstr>0</vt:lpwstr>
  </property>
</Properties>
</file>