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325"/>
  <workbookPr defaultThemeVersion="124226"/>
  <mc:AlternateContent xmlns:mc="http://schemas.openxmlformats.org/markup-compatibility/2006">
    <mc:Choice Requires="x15">
      <x15ac:absPath xmlns:x15ac="http://schemas.microsoft.com/office/spreadsheetml/2010/11/ac" url="S:\Projects\SUMI\WP1 Methodologies_data mgmt\Final indicator spreadsheets for SUMI webpage\final PROTECTED spreadsheets\"/>
    </mc:Choice>
  </mc:AlternateContent>
  <xr:revisionPtr revIDLastSave="0" documentId="13_ncr:1_{6365D432-AB23-448C-BB2F-BA281F18C5F5}" xr6:coauthVersionLast="45" xr6:coauthVersionMax="45" xr10:uidLastSave="{00000000-0000-0000-0000-000000000000}"/>
  <bookViews>
    <workbookView xWindow="-120" yWindow="-120" windowWidth="29040" windowHeight="15990" xr2:uid="{00000000-000D-0000-FFFF-FFFF00000000}"/>
  </bookViews>
  <sheets>
    <sheet name="User guide" sheetId="1" r:id="rId1"/>
    <sheet name="Example" sheetId="5" r:id="rId2"/>
    <sheet name="Calculation" sheetId="6" r:id="rId3"/>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5" i="5" l="1"/>
  <c r="D44" i="5"/>
  <c r="D44" i="6" l="1"/>
  <c r="D48" i="6"/>
  <c r="C48" i="6"/>
  <c r="D47" i="6"/>
  <c r="C47" i="6"/>
  <c r="D46" i="6"/>
  <c r="C46" i="6"/>
  <c r="D45" i="6"/>
  <c r="C45" i="6"/>
  <c r="C44" i="6"/>
  <c r="E44" i="6" s="1"/>
  <c r="H30" i="6"/>
  <c r="E30" i="6"/>
  <c r="B30" i="6"/>
  <c r="E45" i="6" l="1"/>
  <c r="E46" i="6"/>
  <c r="E48" i="6"/>
  <c r="E47" i="6"/>
  <c r="C44" i="5"/>
  <c r="E44" i="5" s="1"/>
  <c r="D48" i="5"/>
  <c r="C48" i="5"/>
  <c r="D47" i="5"/>
  <c r="C47" i="5"/>
  <c r="D46" i="5"/>
  <c r="C46" i="5"/>
  <c r="E46" i="5" s="1"/>
  <c r="C45" i="5"/>
  <c r="H30" i="5"/>
  <c r="E30" i="5"/>
  <c r="B30" i="5"/>
  <c r="F44" i="6" l="1"/>
  <c r="B2" i="6" s="1"/>
  <c r="B3" i="6" s="1"/>
  <c r="E45" i="5"/>
  <c r="E47" i="5"/>
  <c r="E48" i="5"/>
  <c r="F44" i="5" l="1"/>
  <c r="B2" i="5" s="1"/>
  <c r="B3" i="5" s="1"/>
</calcChain>
</file>

<file path=xl/sharedStrings.xml><?xml version="1.0" encoding="utf-8"?>
<sst xmlns="http://schemas.openxmlformats.org/spreadsheetml/2006/main" count="154" uniqueCount="59">
  <si>
    <t>Guidelines</t>
  </si>
  <si>
    <t>Definition</t>
  </si>
  <si>
    <t>Parameter</t>
  </si>
  <si>
    <t xml:space="preserve">Indicator value: </t>
  </si>
  <si>
    <t>Comments</t>
  </si>
  <si>
    <t>Noise Hindrance</t>
  </si>
  <si>
    <t>55-59</t>
  </si>
  <si>
    <t>60-64</t>
  </si>
  <si>
    <t>65-69</t>
  </si>
  <si>
    <t>70-74</t>
  </si>
  <si>
    <t>&gt;75</t>
  </si>
  <si>
    <t>SUM</t>
  </si>
  <si>
    <t>noise bands (Lden)</t>
  </si>
  <si>
    <t>Population</t>
  </si>
  <si>
    <t>Lden</t>
  </si>
  <si>
    <t>HFLDen(i)</t>
  </si>
  <si>
    <t>NI(i)</t>
  </si>
  <si>
    <t>NI</t>
  </si>
  <si>
    <t>NI = Noise hindrance index [% of population]</t>
  </si>
  <si>
    <t>road</t>
  </si>
  <si>
    <t>rail</t>
  </si>
  <si>
    <t>airplane</t>
  </si>
  <si>
    <t>HFLDen = 0.0001795*(LDen-37)^3+0.0211*(LDen-37)^2+0.5353*(LDen-37)</t>
  </si>
  <si>
    <t>i = Average noise Lden of noise band [#]</t>
  </si>
  <si>
    <t>LDen= Average sound pressure level over all days, evenings and nights in a year (in this compound indicator the evening value gets a penalty of 5 dB and the night value of 10 dB).</t>
  </si>
  <si>
    <t>noise bands i (Lden)</t>
  </si>
  <si>
    <t>Population highly annoyed (i)</t>
  </si>
  <si>
    <r>
      <t>W</t>
    </r>
    <r>
      <rPr>
        <vertAlign val="subscript"/>
        <sz val="11"/>
        <rFont val="Calibri"/>
        <family val="2"/>
        <scheme val="minor"/>
      </rPr>
      <t>im</t>
    </r>
    <r>
      <rPr>
        <sz val="11"/>
        <rFont val="Calibri"/>
        <family val="2"/>
        <scheme val="minor"/>
      </rPr>
      <t xml:space="preserve"> = High Annoyance weight factor for mode m and noise band i [%]</t>
    </r>
  </si>
  <si>
    <r>
      <t>P</t>
    </r>
    <r>
      <rPr>
        <vertAlign val="subscript"/>
        <sz val="11"/>
        <rFont val="Calibri"/>
        <family val="2"/>
        <scheme val="minor"/>
      </rPr>
      <t>im</t>
    </r>
    <r>
      <rPr>
        <sz val="11"/>
        <rFont val="Calibri"/>
        <family val="2"/>
        <scheme val="minor"/>
      </rPr>
      <t xml:space="preserve"> = Population exposed to noise band i for mode m (road, rail, airplane) [#]</t>
    </r>
  </si>
  <si>
    <t>Percentage of population hindered by urban transport noise, based on hindrance factors for noise exposure data of population by noise bands.</t>
  </si>
  <si>
    <r>
      <t>HFLDen</t>
    </r>
    <r>
      <rPr>
        <vertAlign val="subscript"/>
        <sz val="11"/>
        <rFont val="Calibri"/>
        <family val="2"/>
        <scheme val="minor"/>
      </rPr>
      <t>i</t>
    </r>
    <r>
      <rPr>
        <sz val="11"/>
        <rFont val="Calibri"/>
        <family val="2"/>
        <scheme val="minor"/>
      </rPr>
      <t xml:space="preserve"> = Hindrance factor at average Lden</t>
    </r>
    <r>
      <rPr>
        <vertAlign val="subscript"/>
        <sz val="11"/>
        <rFont val="Calibri"/>
        <family val="2"/>
        <scheme val="minor"/>
      </rPr>
      <t>i</t>
    </r>
    <r>
      <rPr>
        <sz val="11"/>
        <rFont val="Calibri"/>
        <family val="2"/>
        <scheme val="minor"/>
      </rPr>
      <t xml:space="preserve"> of the related noise band i</t>
    </r>
  </si>
  <si>
    <t>Step 1: Verify availability of data for the urban areas</t>
  </si>
  <si>
    <t>Urban areas should check Information availability on noise maps and noise exposure data available form EEA Agency's Noise Observation and Information Service for Europe, i.e. END’s noise map data</t>
  </si>
  <si>
    <t>If data is not available from the EEA database, integration is necessary with other available noise mapping data.</t>
  </si>
  <si>
    <t>Noise data could be elaborated by urban areas with GIS-based calculation to estimate population exposure by noise band</t>
  </si>
  <si>
    <t>Table 1 in the 'Calculation' spreadsheet provides Lden values for different sources with respect to high annoyance level, used in the formula to properly weight the exposure by mode.</t>
  </si>
  <si>
    <t>Min. Scale</t>
  </si>
  <si>
    <t>Max. scale</t>
  </si>
  <si>
    <t>Step 2: Data integration (if necessary)</t>
  </si>
  <si>
    <t>Hindrance of population by noise generated through urban transport.</t>
  </si>
  <si>
    <t>The main input consists of data on noise exposure available from the EEA's "Noise Observation and Information Service for Europe".</t>
  </si>
  <si>
    <t>This data is available for many agglomerations in Europe. In case an urban area is not included in the list, the information on population exposure by noise bands can be estimated from available noise mapping data elaborated with a GIS-based calculation.</t>
  </si>
  <si>
    <t>The indicator value corresponding to this parameter value is on a scale from 0 to 10, with 0 indicating the worst condition of noise hindrance (when the value of the parameter is higher than 70%) and 10 indicating the best condition (when the value of the parameter is 0%).</t>
  </si>
  <si>
    <t>If data is available, they have to be used to fill directly the cells marked in blue related to population exposure by mode: cell B25 for roads, cell E25 for railways and cell H25 for airports.</t>
  </si>
  <si>
    <t>Example: 8% of the population exposed to an Lden level between 55 and 59 dB(A) from road traffic sources will be highly annoyed, 3% when exposed to railways, 15% to airplane noise</t>
  </si>
  <si>
    <t>When data is available, they have to be used to fill the cells marked in blue related to population exposure by mode: cell B25 for roads, cell E25 for railways and cell H25 for airports.</t>
  </si>
  <si>
    <t>USER GUIDE FOR INDICATOR 4 "NOISE HINDRANCE"</t>
  </si>
  <si>
    <t>https://www.eea.europa.eu/data-and-maps/data/data-on-noise-exposure-6/noise-exposure-information-under-the</t>
  </si>
  <si>
    <t>Reported (2016, Source: END, EEA)   (https://www.eea.europa.eu/data-and-maps/data/data-on-noise-exposure-6)</t>
  </si>
  <si>
    <t>Parameter value:</t>
  </si>
  <si>
    <t xml:space="preserve">Step 3: Once the data is filled, the formula is applied and the indicator is estimated </t>
  </si>
  <si>
    <r>
      <t>Table 1 - Lden values for different sources with respect to high annoyance level (W</t>
    </r>
    <r>
      <rPr>
        <b/>
        <vertAlign val="subscript"/>
        <sz val="11"/>
        <color theme="1"/>
        <rFont val="Calibri"/>
        <family val="2"/>
        <scheme val="minor"/>
      </rPr>
      <t>im</t>
    </r>
    <r>
      <rPr>
        <b/>
        <sz val="11"/>
        <color theme="1"/>
        <rFont val="Calibri"/>
        <family val="2"/>
        <scheme val="minor"/>
      </rPr>
      <t xml:space="preserve"> = High Annoyance weight factor)</t>
    </r>
  </si>
  <si>
    <t>Source: EEA Noise Health and Costs Calculator (https://circabc.europa.eu/d/a/workspace/SpacesStore/0980b194-99de-4bcc-a773-d0d9576abba0/Noise Health and Costs Calculator_v3_EEA_expos2016.xlsx)</t>
  </si>
  <si>
    <t>HFLDen(i) is based on the following function</t>
  </si>
  <si>
    <t>No. of people exposed to different noise bands (Lden) - Agglomerations and major roads</t>
  </si>
  <si>
    <t>No. of people exposed to different noise bands (Lden) - Agglomerations and major railways</t>
  </si>
  <si>
    <t>No. of people exposed to different noise bands (Lden) - Agglomerations and major airpors</t>
  </si>
  <si>
    <t>Comment box
(please add source of data, year, geographical area)</t>
  </si>
  <si>
    <t>The definition of the formula is based on the noise maps and noise exposure data available from the "Noise Observation and Information Service for Europe" of the European Environment Agency (EEA).
Step 1: Urban areas should check Information availability on noise maps and noise exposure data available from the EEA's "Noise Observation and Information Service for Europe", i.e. END’s noise map data (https://www.eea.europa.eu/data-and-maps/data/data-on-noise-exposure-7/noise-exposure-information-under-the).
If data is available, they have to be used to fill directly the cells marked in blue related to population exposure by mode: cells B25-29 for roads, cells E25-29 for railways and cells H25-29 for airports in the 'Calculation' spreadsheet. In that case, step 3 can be skipped.
Step 2: If data is not available from the EEA database, integration is necessary with other available noise mapping data. Noise data could be elaborated by urban areas with a GIS-based calculation to estimate population exposure by noise band.
When data is available, they have to be used to fill the cells marked in blue related to population exposure by mode: cells B25-29 for roads, cells E25-29 for railways and cells H25-29 for airports in the 'Calculation' spreadsheet.
Step 3: The formula is applied and the parameter and indicator calculated.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</si>
</sst>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00\ _€_-;\-* #,##0.00\ _€_-;_-* &quot;-&quot;??\ _€_-;_-@_-"/>
    <numFmt numFmtId="165" formatCode="0.000"/>
    <numFmt numFmtId="166" formatCode="&quot;$&quot;#,##0;\-&quot;$&quot;#,##0"/>
    <numFmt numFmtId="167" formatCode="0_)"/>
    <numFmt numFmtId="168" formatCode="0.00000"/>
    <numFmt numFmtId="169" formatCode="#,##0.00&quot; &quot;[$€-40C];[Red]&quot;-&quot;#,##0.00&quot; &quot;[$€-40C]"/>
    <numFmt numFmtId="170" formatCode="#,##0.00&quot; &quot;[$kr-425];[Red]&quot;-&quot;#,##0.00&quot; &quot;[$kr-425]"/>
    <numFmt numFmtId="171" formatCode="#,##0.000"/>
    <numFmt numFmtId="172" formatCode="_(* #,##0.00_);_(* \(#,##0.00\);_(* &quot;-&quot;??_);_(@_)"/>
  </numFmts>
  <fonts count="53">
    <font>
      <sz val="11"/>
      <color theme="1"/>
      <name val="Calibri"/>
      <family val="2"/>
      <scheme val="minor"/>
    </font>
    <font>
      <b/>
      <sz val="11"/>
      <color theme="1"/>
      <name val="Arial"/>
      <family val="2"/>
    </font>
    <font>
      <b/>
      <sz val="11"/>
      <name val="Calibri"/>
      <family val="2"/>
      <scheme val="minor"/>
    </font>
    <font>
      <sz val="11"/>
      <name val="Calibri"/>
      <family val="2"/>
      <scheme val="minor"/>
    </font>
    <font>
      <sz val="11"/>
      <color theme="1"/>
      <name val="Calibri"/>
      <family val="2"/>
      <scheme val="minor"/>
    </font>
    <font>
      <b/>
      <sz val="11"/>
      <color theme="1"/>
      <name val="Calibri"/>
      <family val="2"/>
      <scheme val="minor"/>
    </font>
    <font>
      <sz val="14"/>
      <color theme="1"/>
      <name val="Calibri"/>
      <family val="2"/>
      <scheme val="minor"/>
    </font>
    <font>
      <sz val="10"/>
      <name val="Arial"/>
      <family val="2"/>
    </font>
    <font>
      <sz val="11"/>
      <color rgb="FFFF0000"/>
      <name val="Calibri"/>
      <family val="2"/>
      <scheme val="minor"/>
    </font>
    <font>
      <sz val="11"/>
      <color theme="0"/>
      <name val="Calibri"/>
      <family val="2"/>
      <scheme val="minor"/>
    </font>
    <font>
      <b/>
      <sz val="18"/>
      <color theme="1"/>
      <name val="Calibri"/>
      <family val="2"/>
      <scheme val="minor"/>
    </font>
    <font>
      <sz val="8"/>
      <color rgb="FFFF0000"/>
      <name val="Calibri"/>
      <family val="2"/>
      <scheme val="minor"/>
    </font>
    <font>
      <sz val="12"/>
      <color theme="1"/>
      <name val="Calibri"/>
      <family val="2"/>
      <scheme val="minor"/>
    </font>
    <font>
      <u/>
      <sz val="11"/>
      <color theme="10"/>
      <name val="Calibri"/>
      <family val="2"/>
      <scheme val="minor"/>
    </font>
    <font>
      <u/>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0"/>
      <color indexed="8"/>
      <name val="Arial"/>
      <family val="2"/>
    </font>
    <font>
      <sz val="8"/>
      <color theme="1"/>
      <name val="Arial"/>
      <family val="2"/>
    </font>
    <font>
      <b/>
      <sz val="12"/>
      <name val="Helvetica"/>
      <family val="2"/>
    </font>
    <font>
      <sz val="10"/>
      <name val="Geneva"/>
      <family val="2"/>
    </font>
    <font>
      <sz val="9"/>
      <name val="Helvetica"/>
      <family val="2"/>
    </font>
    <font>
      <b/>
      <i/>
      <sz val="9"/>
      <name val="Helvetica"/>
      <family val="2"/>
    </font>
    <font>
      <b/>
      <sz val="9"/>
      <name val="Arial"/>
      <family val="2"/>
    </font>
    <font>
      <sz val="8"/>
      <color theme="5"/>
      <name val="Arial"/>
      <family val="2"/>
    </font>
    <font>
      <sz val="10"/>
      <name val="Arial"/>
      <family val="2"/>
    </font>
    <font>
      <u/>
      <sz val="10"/>
      <color indexed="12"/>
      <name val="Arial"/>
      <family val="2"/>
    </font>
    <font>
      <b/>
      <i/>
      <sz val="16"/>
      <color theme="1"/>
      <name val="Arial"/>
      <family val="2"/>
    </font>
    <font>
      <sz val="11"/>
      <color theme="1"/>
      <name val="Arial"/>
      <family val="2"/>
    </font>
    <font>
      <b/>
      <i/>
      <u/>
      <sz val="11"/>
      <color theme="1"/>
      <name val="Arial"/>
      <family val="2"/>
    </font>
    <font>
      <i/>
      <sz val="11"/>
      <color rgb="FF000000"/>
      <name val="Calibri"/>
      <family val="2"/>
      <scheme val="minor"/>
    </font>
    <font>
      <u/>
      <sz val="11"/>
      <name val="Calibri"/>
      <family val="2"/>
      <scheme val="minor"/>
    </font>
    <font>
      <sz val="11"/>
      <color indexed="8"/>
      <name val="Calibri"/>
      <family val="2"/>
    </font>
    <font>
      <u/>
      <sz val="11"/>
      <color indexed="12"/>
      <name val="Calibri"/>
      <family val="2"/>
    </font>
    <font>
      <sz val="8"/>
      <name val="Arial"/>
      <family val="2"/>
    </font>
    <font>
      <vertAlign val="subscript"/>
      <sz val="11"/>
      <name val="Calibri"/>
      <family val="2"/>
      <scheme val="minor"/>
    </font>
    <font>
      <i/>
      <sz val="11"/>
      <color rgb="FFFF0000"/>
      <name val="Calibri"/>
      <family val="2"/>
      <scheme val="minor"/>
    </font>
    <font>
      <i/>
      <sz val="11"/>
      <name val="Calibri"/>
      <family val="2"/>
      <scheme val="minor"/>
    </font>
    <font>
      <b/>
      <sz val="12"/>
      <color theme="1"/>
      <name val="Calibri"/>
      <family val="2"/>
      <scheme val="minor"/>
    </font>
    <font>
      <i/>
      <sz val="10"/>
      <color theme="1"/>
      <name val="Calibri"/>
      <family val="2"/>
      <scheme val="minor"/>
    </font>
    <font>
      <i/>
      <sz val="11"/>
      <color theme="1"/>
      <name val="Calibri"/>
      <family val="2"/>
      <scheme val="minor"/>
    </font>
    <font>
      <b/>
      <vertAlign val="subscript"/>
      <sz val="11"/>
      <color theme="1"/>
      <name val="Calibri"/>
      <family val="2"/>
      <scheme val="minor"/>
    </font>
  </fonts>
  <fills count="43">
    <fill>
      <patternFill patternType="none"/>
    </fill>
    <fill>
      <patternFill patternType="gray125"/>
    </fill>
    <fill>
      <patternFill patternType="solid">
        <fgColor theme="9"/>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34998626667073579"/>
        <bgColor indexed="64"/>
      </patternFill>
    </fill>
    <fill>
      <patternFill patternType="solid">
        <fgColor theme="1"/>
        <bgColor indexed="64"/>
      </patternFill>
    </fill>
    <fill>
      <patternFill patternType="solid">
        <fgColor theme="0" tint="-0.249977111117893"/>
        <bgColor indexed="64"/>
      </patternFill>
    </fill>
    <fill>
      <patternFill patternType="solid">
        <fgColor theme="6"/>
        <bgColor indexed="64"/>
      </patternFill>
    </fill>
    <fill>
      <patternFill patternType="solid">
        <fgColor theme="3" tint="0.79998168889431442"/>
        <bgColor indexed="64"/>
      </patternFill>
    </fill>
    <fill>
      <patternFill patternType="solid">
        <fgColor theme="0" tint="-0.14999847407452621"/>
        <bgColor indexed="64"/>
      </patternFill>
    </fill>
  </fills>
  <borders count="2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top/>
      <bottom style="medium">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diagonal/>
    </border>
    <border>
      <left/>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auto="1"/>
      </top>
      <bottom/>
      <diagonal/>
    </border>
    <border>
      <left style="thin">
        <color indexed="64"/>
      </left>
      <right style="thin">
        <color auto="1"/>
      </right>
      <top style="thin">
        <color auto="1"/>
      </top>
      <bottom/>
      <diagonal/>
    </border>
    <border>
      <left style="thin">
        <color indexed="64"/>
      </left>
      <right style="thin">
        <color auto="1"/>
      </right>
      <top/>
      <bottom/>
      <diagonal/>
    </border>
    <border>
      <left/>
      <right style="thin">
        <color indexed="64"/>
      </right>
      <top style="thin">
        <color auto="1"/>
      </top>
      <bottom/>
      <diagonal/>
    </border>
    <border>
      <left/>
      <right style="medium">
        <color auto="1"/>
      </right>
      <top style="medium">
        <color auto="1"/>
      </top>
      <bottom style="thin">
        <color auto="1"/>
      </bottom>
      <diagonal/>
    </border>
    <border>
      <left style="medium">
        <color auto="1"/>
      </left>
      <right style="thin">
        <color auto="1"/>
      </right>
      <top/>
      <bottom style="medium">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auto="1"/>
      </right>
      <top style="medium">
        <color auto="1"/>
      </top>
      <bottom style="medium">
        <color indexed="64"/>
      </bottom>
      <diagonal/>
    </border>
  </borders>
  <cellStyleXfs count="177">
    <xf numFmtId="0" fontId="0" fillId="0" borderId="0"/>
    <xf numFmtId="0" fontId="7" fillId="0" borderId="0"/>
    <xf numFmtId="43" fontId="4" fillId="0" borderId="0" applyFont="0" applyFill="0" applyBorder="0" applyAlignment="0" applyProtection="0"/>
    <xf numFmtId="0" fontId="13" fillId="0" borderId="0" applyNumberFormat="0" applyFill="0" applyBorder="0" applyAlignment="0" applyProtection="0"/>
    <xf numFmtId="0" fontId="15" fillId="0" borderId="0" applyNumberFormat="0" applyFill="0" applyBorder="0" applyAlignment="0" applyProtection="0"/>
    <xf numFmtId="0" fontId="16" fillId="0" borderId="10" applyNumberFormat="0" applyFill="0" applyAlignment="0" applyProtection="0"/>
    <xf numFmtId="0" fontId="17" fillId="0" borderId="11" applyNumberFormat="0" applyFill="0" applyAlignment="0" applyProtection="0"/>
    <xf numFmtId="0" fontId="18" fillId="0" borderId="12" applyNumberFormat="0" applyFill="0" applyAlignment="0" applyProtection="0"/>
    <xf numFmtId="0" fontId="18" fillId="0" borderId="0" applyNumberFormat="0" applyFill="0" applyBorder="0" applyAlignment="0" applyProtection="0"/>
    <xf numFmtId="0" fontId="19" fillId="5" borderId="0" applyNumberFormat="0" applyBorder="0" applyAlignment="0" applyProtection="0"/>
    <xf numFmtId="0" fontId="20" fillId="6" borderId="0" applyNumberFormat="0" applyBorder="0" applyAlignment="0" applyProtection="0"/>
    <xf numFmtId="0" fontId="21" fillId="7" borderId="0" applyNumberFormat="0" applyBorder="0" applyAlignment="0" applyProtection="0"/>
    <xf numFmtId="0" fontId="22" fillId="8" borderId="13" applyNumberFormat="0" applyAlignment="0" applyProtection="0"/>
    <xf numFmtId="0" fontId="23" fillId="9" borderId="14" applyNumberFormat="0" applyAlignment="0" applyProtection="0"/>
    <xf numFmtId="0" fontId="24" fillId="9" borderId="13" applyNumberFormat="0" applyAlignment="0" applyProtection="0"/>
    <xf numFmtId="0" fontId="25" fillId="0" borderId="15" applyNumberFormat="0" applyFill="0" applyAlignment="0" applyProtection="0"/>
    <xf numFmtId="0" fontId="26" fillId="10" borderId="16" applyNumberFormat="0" applyAlignment="0" applyProtection="0"/>
    <xf numFmtId="0" fontId="8" fillId="0" borderId="0" applyNumberFormat="0" applyFill="0" applyBorder="0" applyAlignment="0" applyProtection="0"/>
    <xf numFmtId="0" fontId="4" fillId="11" borderId="17" applyNumberFormat="0" applyFont="0" applyAlignment="0" applyProtection="0"/>
    <xf numFmtId="0" fontId="27" fillId="0" borderId="0" applyNumberFormat="0" applyFill="0" applyBorder="0" applyAlignment="0" applyProtection="0"/>
    <xf numFmtId="0" fontId="5" fillId="0" borderId="18" applyNumberFormat="0" applyFill="0" applyAlignment="0" applyProtection="0"/>
    <xf numFmtId="0" fontId="9"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9" fillId="35" borderId="0" applyNumberFormat="0" applyBorder="0" applyAlignment="0" applyProtection="0"/>
    <xf numFmtId="9" fontId="4" fillId="0" borderId="0" applyFont="0" applyFill="0" applyBorder="0" applyAlignment="0" applyProtection="0"/>
    <xf numFmtId="0" fontId="28" fillId="0" borderId="0"/>
    <xf numFmtId="0" fontId="4" fillId="36" borderId="0"/>
    <xf numFmtId="3" fontId="7" fillId="0" borderId="0" applyFont="0" applyFill="0" applyBorder="0" applyAlignment="0" applyProtection="0"/>
    <xf numFmtId="166" fontId="7" fillId="0" borderId="0" applyFont="0" applyFill="0" applyBorder="0" applyAlignment="0" applyProtection="0"/>
    <xf numFmtId="14" fontId="7" fillId="0" borderId="0" applyFont="0" applyFill="0" applyBorder="0" applyAlignment="0" applyProtection="0"/>
    <xf numFmtId="2" fontId="7" fillId="0" borderId="0" applyFont="0" applyFill="0" applyBorder="0" applyAlignment="0" applyProtection="0"/>
    <xf numFmtId="167" fontId="30" fillId="0" borderId="19" applyNumberFormat="0" applyFill="0" applyBorder="0" applyProtection="0">
      <alignment horizontal="left"/>
    </xf>
    <xf numFmtId="0" fontId="31" fillId="0" borderId="0"/>
    <xf numFmtId="167" fontId="32" fillId="0" borderId="19" applyNumberFormat="0" applyFill="0" applyBorder="0" applyProtection="0">
      <alignment horizontal="left"/>
    </xf>
    <xf numFmtId="167" fontId="32" fillId="0" borderId="19" applyNumberFormat="0" applyFill="0" applyBorder="0" applyProtection="0">
      <alignment horizontal="right"/>
    </xf>
    <xf numFmtId="167" fontId="33" fillId="0" borderId="0" applyNumberFormat="0" applyFill="0" applyBorder="0" applyAlignment="0" applyProtection="0">
      <alignment horizontal="left"/>
    </xf>
    <xf numFmtId="0" fontId="36" fillId="0" borderId="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0" fontId="38" fillId="0" borderId="0">
      <alignment horizontal="center"/>
    </xf>
    <xf numFmtId="0" fontId="38" fillId="0" borderId="0">
      <alignment horizontal="center" textRotation="90"/>
    </xf>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164" fontId="36"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4" fillId="0" borderId="0"/>
    <xf numFmtId="0" fontId="3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11" borderId="17" applyNumberFormat="0" applyFont="0" applyAlignment="0" applyProtection="0"/>
    <xf numFmtId="0" fontId="40" fillId="0" borderId="0"/>
    <xf numFmtId="169" fontId="40" fillId="0" borderId="0"/>
    <xf numFmtId="170" fontId="40" fillId="0" borderId="0"/>
    <xf numFmtId="0" fontId="7" fillId="0" borderId="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172" fontId="4" fillId="0" borderId="0" applyFont="0" applyFill="0" applyBorder="0" applyAlignment="0" applyProtection="0"/>
    <xf numFmtId="9" fontId="4" fillId="0" borderId="0" applyFont="0" applyFill="0" applyBorder="0" applyAlignment="0" applyProtection="0"/>
    <xf numFmtId="0" fontId="4" fillId="0" borderId="0"/>
    <xf numFmtId="0" fontId="43" fillId="0" borderId="0"/>
    <xf numFmtId="0" fontId="4" fillId="0" borderId="0"/>
    <xf numFmtId="0" fontId="13" fillId="0" borderId="0" applyNumberFormat="0" applyFill="0" applyBorder="0" applyAlignment="0" applyProtection="0"/>
    <xf numFmtId="0" fontId="44" fillId="0" borderId="0" applyNumberFormat="0" applyFill="0" applyBorder="0" applyAlignment="0" applyProtection="0">
      <alignment vertical="top"/>
      <protection locked="0"/>
    </xf>
    <xf numFmtId="172" fontId="4" fillId="0" borderId="0" applyFont="0" applyFill="0" applyBorder="0" applyAlignment="0" applyProtection="0"/>
    <xf numFmtId="0" fontId="43" fillId="0" borderId="0"/>
    <xf numFmtId="0" fontId="43" fillId="0" borderId="0"/>
    <xf numFmtId="172" fontId="4" fillId="0" borderId="0" applyFont="0" applyFill="0" applyBorder="0" applyAlignment="0" applyProtection="0"/>
    <xf numFmtId="172" fontId="4" fillId="0" borderId="0" applyFont="0" applyFill="0" applyBorder="0" applyAlignment="0" applyProtection="0"/>
    <xf numFmtId="0" fontId="7" fillId="0" borderId="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0" fontId="7" fillId="0" borderId="0"/>
    <xf numFmtId="0" fontId="7" fillId="0" borderId="0"/>
    <xf numFmtId="0" fontId="7" fillId="0" borderId="0"/>
    <xf numFmtId="0" fontId="7" fillId="0" borderId="0"/>
    <xf numFmtId="0" fontId="43" fillId="11" borderId="17" applyNumberFormat="0" applyFont="0" applyAlignment="0" applyProtection="0"/>
  </cellStyleXfs>
  <cellXfs count="154">
    <xf numFmtId="0" fontId="0" fillId="0" borderId="0" xfId="0"/>
    <xf numFmtId="0" fontId="1" fillId="2" borderId="0" xfId="0" applyFont="1" applyFill="1" applyAlignment="1">
      <alignment horizontal="center"/>
    </xf>
    <xf numFmtId="0" fontId="3" fillId="0" borderId="0" xfId="0" applyFont="1" applyAlignment="1">
      <alignment wrapText="1"/>
    </xf>
    <xf numFmtId="0" fontId="3" fillId="0" borderId="2" xfId="0" applyFont="1" applyBorder="1" applyAlignment="1">
      <alignment wrapText="1"/>
    </xf>
    <xf numFmtId="0" fontId="3" fillId="0" borderId="2" xfId="0" applyFont="1" applyBorder="1"/>
    <xf numFmtId="0" fontId="0" fillId="0" borderId="2" xfId="0" applyBorder="1"/>
    <xf numFmtId="0" fontId="0" fillId="0" borderId="3" xfId="0" applyBorder="1"/>
    <xf numFmtId="0" fontId="2" fillId="3" borderId="1" xfId="0" applyFont="1" applyFill="1" applyBorder="1"/>
    <xf numFmtId="0" fontId="3" fillId="0" borderId="3" xfId="0" applyFont="1" applyBorder="1" applyAlignment="1">
      <alignment wrapText="1"/>
    </xf>
    <xf numFmtId="0" fontId="0" fillId="0" borderId="0" xfId="0" applyBorder="1"/>
    <xf numFmtId="0" fontId="6" fillId="0" borderId="0" xfId="0" applyFont="1" applyFill="1"/>
    <xf numFmtId="0" fontId="11" fillId="0" borderId="0" xfId="0" applyFont="1" applyAlignment="1">
      <alignment wrapText="1"/>
    </xf>
    <xf numFmtId="0" fontId="10" fillId="0" borderId="0" xfId="0" applyFont="1" applyFill="1" applyBorder="1" applyAlignment="1">
      <alignment horizontal="center"/>
    </xf>
    <xf numFmtId="2" fontId="5" fillId="0" borderId="0" xfId="0" applyNumberFormat="1" applyFont="1" applyFill="1" applyBorder="1" applyAlignment="1">
      <alignment horizontal="center"/>
    </xf>
    <xf numFmtId="0" fontId="11" fillId="0" borderId="0" xfId="0" applyFont="1" applyFill="1" applyAlignment="1">
      <alignment wrapText="1"/>
    </xf>
    <xf numFmtId="0" fontId="0" fillId="0" borderId="0" xfId="0" applyFill="1" applyBorder="1"/>
    <xf numFmtId="0" fontId="5" fillId="0" borderId="0" xfId="0" applyFont="1" applyFill="1"/>
    <xf numFmtId="0" fontId="5" fillId="0" borderId="0" xfId="0" applyFont="1"/>
    <xf numFmtId="0" fontId="5" fillId="0" borderId="0" xfId="0" applyFont="1" applyFill="1" applyBorder="1"/>
    <xf numFmtId="0" fontId="3" fillId="0" borderId="0" xfId="0" applyFont="1"/>
    <xf numFmtId="0" fontId="0" fillId="0" borderId="0" xfId="0" quotePrefix="1"/>
    <xf numFmtId="0" fontId="14" fillId="0" borderId="0" xfId="0" applyFont="1"/>
    <xf numFmtId="0" fontId="3" fillId="0" borderId="8" xfId="0" applyFont="1" applyBorder="1" applyAlignment="1">
      <alignment wrapText="1"/>
    </xf>
    <xf numFmtId="0" fontId="8" fillId="0" borderId="0" xfId="0" quotePrefix="1" applyFont="1"/>
    <xf numFmtId="0" fontId="0" fillId="0" borderId="8" xfId="0" applyFont="1" applyBorder="1" applyAlignment="1">
      <alignment horizontal="left" vertical="top"/>
    </xf>
    <xf numFmtId="3" fontId="5" fillId="37" borderId="9" xfId="0" applyNumberFormat="1" applyFont="1" applyFill="1" applyBorder="1" applyAlignment="1">
      <alignment horizontal="center"/>
    </xf>
    <xf numFmtId="0" fontId="41" fillId="0" borderId="4" xfId="46" applyFont="1" applyFill="1" applyBorder="1" applyAlignment="1">
      <alignment horizontal="left"/>
    </xf>
    <xf numFmtId="0" fontId="41" fillId="0" borderId="20" xfId="46" applyFont="1" applyFill="1" applyBorder="1" applyAlignment="1">
      <alignment horizontal="left"/>
    </xf>
    <xf numFmtId="0" fontId="41" fillId="0" borderId="21" xfId="46" applyFont="1" applyFill="1" applyBorder="1" applyAlignment="1">
      <alignment horizontal="left"/>
    </xf>
    <xf numFmtId="0" fontId="41" fillId="0" borderId="5" xfId="46" applyFont="1" applyFill="1" applyBorder="1" applyAlignment="1">
      <alignment horizontal="left"/>
    </xf>
    <xf numFmtId="0" fontId="0" fillId="0" borderId="0" xfId="0"/>
    <xf numFmtId="0" fontId="29" fillId="0" borderId="0" xfId="0" applyFont="1" applyFill="1"/>
    <xf numFmtId="0" fontId="42" fillId="0" borderId="2" xfId="0" applyFont="1" applyBorder="1" applyAlignment="1"/>
    <xf numFmtId="0" fontId="29" fillId="0" borderId="0" xfId="12" applyFont="1" applyFill="1" applyBorder="1"/>
    <xf numFmtId="168" fontId="35" fillId="0" borderId="0" xfId="13" applyNumberFormat="1" applyFont="1" applyFill="1" applyBorder="1"/>
    <xf numFmtId="0" fontId="0" fillId="0" borderId="0" xfId="0" applyFill="1"/>
    <xf numFmtId="0" fontId="0" fillId="0" borderId="0" xfId="0" applyFill="1" applyAlignment="1"/>
    <xf numFmtId="0" fontId="13" fillId="0" borderId="0" xfId="3" applyAlignment="1"/>
    <xf numFmtId="0" fontId="42" fillId="0" borderId="0" xfId="0" applyFont="1" applyAlignment="1"/>
    <xf numFmtId="0" fontId="0" fillId="0" borderId="0" xfId="0" applyAlignment="1">
      <alignment wrapText="1"/>
    </xf>
    <xf numFmtId="0" fontId="0" fillId="0" borderId="23" xfId="0" applyBorder="1"/>
    <xf numFmtId="0" fontId="2" fillId="0" borderId="22" xfId="0" applyFont="1" applyBorder="1"/>
    <xf numFmtId="9" fontId="26" fillId="38" borderId="1" xfId="45" applyFont="1" applyFill="1" applyBorder="1"/>
    <xf numFmtId="0" fontId="0" fillId="0" borderId="4" xfId="0" applyBorder="1"/>
    <xf numFmtId="0" fontId="0" fillId="0" borderId="4" xfId="0" applyFont="1" applyBorder="1" applyAlignment="1">
      <alignment horizontal="center" vertical="center" wrapText="1"/>
    </xf>
    <xf numFmtId="0" fontId="29" fillId="0" borderId="4" xfId="0" applyFont="1" applyFill="1" applyBorder="1"/>
    <xf numFmtId="165" fontId="0" fillId="0" borderId="0" xfId="0" applyNumberFormat="1" applyFont="1" applyFill="1" applyBorder="1" applyAlignment="1">
      <alignment horizontal="center" vertical="center" wrapText="1"/>
    </xf>
    <xf numFmtId="0" fontId="0" fillId="0" borderId="0" xfId="0" applyFont="1" applyFill="1" applyBorder="1" applyAlignment="1">
      <alignment horizontal="center" vertical="center" wrapText="1"/>
    </xf>
    <xf numFmtId="171" fontId="0" fillId="0" borderId="0" xfId="0" applyNumberFormat="1" applyFont="1" applyFill="1" applyBorder="1" applyAlignment="1">
      <alignment horizontal="center"/>
    </xf>
    <xf numFmtId="0" fontId="34" fillId="0" borderId="19" xfId="0" applyFont="1" applyFill="1" applyBorder="1" applyAlignment="1">
      <alignment wrapText="1"/>
    </xf>
    <xf numFmtId="168" fontId="45" fillId="0" borderId="0" xfId="13" applyNumberFormat="1" applyFont="1" applyFill="1" applyBorder="1"/>
    <xf numFmtId="168" fontId="45" fillId="0" borderId="0" xfId="13" quotePrefix="1" applyNumberFormat="1" applyFont="1" applyFill="1" applyBorder="1"/>
    <xf numFmtId="0" fontId="3" fillId="0" borderId="3" xfId="0" applyFont="1" applyBorder="1"/>
    <xf numFmtId="0" fontId="47" fillId="0" borderId="0" xfId="46" applyFont="1" applyFill="1" applyBorder="1" applyAlignment="1">
      <alignment horizontal="left"/>
    </xf>
    <xf numFmtId="0" fontId="3" fillId="0" borderId="0" xfId="0" applyFont="1" applyFill="1" applyAlignment="1">
      <alignment wrapText="1"/>
    </xf>
    <xf numFmtId="0" fontId="3" fillId="0" borderId="2" xfId="0" applyFont="1" applyFill="1" applyBorder="1" applyAlignment="1">
      <alignment wrapText="1"/>
    </xf>
    <xf numFmtId="0" fontId="50" fillId="0" borderId="0" xfId="0" applyFont="1"/>
    <xf numFmtId="0" fontId="49" fillId="39" borderId="4" xfId="0" applyFont="1" applyFill="1" applyBorder="1" applyAlignment="1">
      <alignment horizontal="center"/>
    </xf>
    <xf numFmtId="9" fontId="0" fillId="39" borderId="4" xfId="0" applyNumberFormat="1" applyFill="1" applyBorder="1"/>
    <xf numFmtId="0" fontId="12" fillId="40" borderId="7" xfId="0" applyFont="1" applyFill="1" applyBorder="1"/>
    <xf numFmtId="9" fontId="2" fillId="40" borderId="1" xfId="45" applyFont="1" applyFill="1" applyBorder="1" applyAlignment="1">
      <alignment horizontal="center"/>
    </xf>
    <xf numFmtId="0" fontId="12" fillId="40" borderId="6" xfId="0" applyFont="1" applyFill="1" applyBorder="1"/>
    <xf numFmtId="2" fontId="5" fillId="40" borderId="3" xfId="0" applyNumberFormat="1" applyFont="1" applyFill="1" applyBorder="1" applyAlignment="1">
      <alignment horizontal="center"/>
    </xf>
    <xf numFmtId="0" fontId="0" fillId="0" borderId="24" xfId="0" applyFont="1" applyBorder="1" applyAlignment="1">
      <alignment horizontal="center" vertical="center" wrapText="1"/>
    </xf>
    <xf numFmtId="3" fontId="3" fillId="4" borderId="20" xfId="0" applyNumberFormat="1" applyFont="1" applyFill="1" applyBorder="1" applyAlignment="1">
      <alignment horizontal="center"/>
    </xf>
    <xf numFmtId="3" fontId="3" fillId="4" borderId="21" xfId="0" applyNumberFormat="1" applyFont="1" applyFill="1" applyBorder="1" applyAlignment="1">
      <alignment horizontal="center"/>
    </xf>
    <xf numFmtId="3" fontId="5" fillId="37" borderId="5" xfId="0" applyNumberFormat="1" applyFont="1" applyFill="1" applyBorder="1" applyAlignment="1">
      <alignment horizontal="center"/>
    </xf>
    <xf numFmtId="3" fontId="3" fillId="4" borderId="5" xfId="0" applyNumberFormat="1" applyFont="1" applyFill="1" applyBorder="1" applyAlignment="1">
      <alignment horizontal="center"/>
    </xf>
    <xf numFmtId="0" fontId="0" fillId="0" borderId="21" xfId="0" applyFont="1" applyBorder="1" applyAlignment="1">
      <alignment horizontal="center" vertical="center" wrapText="1"/>
    </xf>
    <xf numFmtId="0" fontId="51" fillId="0" borderId="0" xfId="0" applyFont="1" applyFill="1" applyBorder="1"/>
    <xf numFmtId="0" fontId="0" fillId="0" borderId="20" xfId="0" applyBorder="1"/>
    <xf numFmtId="0" fontId="0" fillId="0" borderId="21" xfId="0" applyBorder="1"/>
    <xf numFmtId="0" fontId="0" fillId="0" borderId="5" xfId="0" applyBorder="1"/>
    <xf numFmtId="0" fontId="0" fillId="41" borderId="4" xfId="0" applyFill="1" applyBorder="1" applyAlignment="1">
      <alignment wrapText="1"/>
    </xf>
    <xf numFmtId="0" fontId="0" fillId="42" borderId="4" xfId="0" applyFill="1" applyBorder="1"/>
    <xf numFmtId="0" fontId="48" fillId="42" borderId="4" xfId="46" applyFont="1" applyFill="1" applyBorder="1" applyAlignment="1">
      <alignment horizontal="left"/>
    </xf>
    <xf numFmtId="9" fontId="3" fillId="42" borderId="4" xfId="0" applyNumberFormat="1" applyFont="1" applyFill="1" applyBorder="1"/>
    <xf numFmtId="0" fontId="29" fillId="42" borderId="4" xfId="0" applyFont="1" applyFill="1" applyBorder="1"/>
    <xf numFmtId="165" fontId="0" fillId="42" borderId="4" xfId="0" applyNumberFormat="1" applyFill="1" applyBorder="1"/>
    <xf numFmtId="3" fontId="29" fillId="42" borderId="4" xfId="0" applyNumberFormat="1" applyFont="1" applyFill="1" applyBorder="1"/>
    <xf numFmtId="3" fontId="3" fillId="4" borderId="20" xfId="0" applyNumberFormat="1" applyFont="1" applyFill="1" applyBorder="1" applyAlignment="1" applyProtection="1">
      <alignment horizontal="center"/>
      <protection locked="0"/>
    </xf>
    <xf numFmtId="3" fontId="3" fillId="4" borderId="21" xfId="0" applyNumberFormat="1" applyFont="1" applyFill="1" applyBorder="1" applyAlignment="1" applyProtection="1">
      <alignment horizontal="center"/>
      <protection locked="0"/>
    </xf>
    <xf numFmtId="3" fontId="3" fillId="4" borderId="5" xfId="0" applyNumberFormat="1" applyFont="1" applyFill="1" applyBorder="1" applyAlignment="1" applyProtection="1">
      <alignment horizontal="center"/>
      <protection locked="0"/>
    </xf>
    <xf numFmtId="0" fontId="0" fillId="0" borderId="20" xfId="0" applyBorder="1" applyProtection="1">
      <protection locked="0"/>
    </xf>
    <xf numFmtId="0" fontId="0" fillId="0" borderId="21" xfId="0" applyBorder="1" applyProtection="1">
      <protection locked="0"/>
    </xf>
    <xf numFmtId="0" fontId="0" fillId="0" borderId="5" xfId="0" applyBorder="1" applyProtection="1">
      <protection locked="0"/>
    </xf>
    <xf numFmtId="0" fontId="10" fillId="0" borderId="0" xfId="0" applyFont="1" applyFill="1" applyBorder="1" applyAlignment="1" applyProtection="1">
      <alignment horizontal="center"/>
    </xf>
    <xf numFmtId="0" fontId="0" fillId="0" borderId="0" xfId="0" applyProtection="1"/>
    <xf numFmtId="0" fontId="6" fillId="0" borderId="0" xfId="0" applyFont="1" applyFill="1" applyProtection="1"/>
    <xf numFmtId="0" fontId="11" fillId="0" borderId="0" xfId="0" applyFont="1" applyAlignment="1" applyProtection="1">
      <alignment wrapText="1"/>
    </xf>
    <xf numFmtId="0" fontId="12" fillId="40" borderId="7" xfId="0" applyFont="1" applyFill="1" applyBorder="1" applyProtection="1"/>
    <xf numFmtId="9" fontId="2" fillId="40" borderId="1" xfId="45" applyFont="1" applyFill="1" applyBorder="1" applyAlignment="1" applyProtection="1">
      <alignment horizontal="center"/>
    </xf>
    <xf numFmtId="2" fontId="5" fillId="0" borderId="0" xfId="0" applyNumberFormat="1" applyFont="1" applyFill="1" applyBorder="1" applyAlignment="1" applyProtection="1">
      <alignment horizontal="center"/>
    </xf>
    <xf numFmtId="0" fontId="49" fillId="39" borderId="4" xfId="0" applyFont="1" applyFill="1" applyBorder="1" applyAlignment="1" applyProtection="1">
      <alignment horizontal="center"/>
    </xf>
    <xf numFmtId="0" fontId="12" fillId="40" borderId="6" xfId="0" applyFont="1" applyFill="1" applyBorder="1" applyProtection="1"/>
    <xf numFmtId="2" fontId="5" fillId="40" borderId="3" xfId="0" applyNumberFormat="1" applyFont="1" applyFill="1" applyBorder="1" applyAlignment="1" applyProtection="1">
      <alignment horizontal="center"/>
    </xf>
    <xf numFmtId="9" fontId="0" fillId="39" borderId="4" xfId="0" applyNumberFormat="1" applyFill="1" applyBorder="1" applyProtection="1"/>
    <xf numFmtId="0" fontId="0" fillId="0" borderId="0" xfId="0" applyFill="1" applyProtection="1"/>
    <xf numFmtId="0" fontId="11" fillId="0" borderId="0" xfId="0" applyFont="1" applyFill="1" applyAlignment="1" applyProtection="1">
      <alignment wrapText="1"/>
    </xf>
    <xf numFmtId="0" fontId="50" fillId="0" borderId="0" xfId="0" applyFont="1" applyProtection="1"/>
    <xf numFmtId="0" fontId="0" fillId="0" borderId="0" xfId="0" applyFill="1" applyAlignment="1" applyProtection="1"/>
    <xf numFmtId="0" fontId="14" fillId="0" borderId="0" xfId="0" applyFont="1" applyProtection="1"/>
    <xf numFmtId="0" fontId="0" fillId="0" borderId="0" xfId="0" quotePrefix="1" applyProtection="1"/>
    <xf numFmtId="0" fontId="0" fillId="0" borderId="0" xfId="0" applyFill="1" applyBorder="1" applyProtection="1"/>
    <xf numFmtId="0" fontId="5" fillId="0" borderId="0" xfId="0" applyFont="1" applyFill="1" applyProtection="1"/>
    <xf numFmtId="0" fontId="5" fillId="0" borderId="0" xfId="0" applyFont="1" applyProtection="1"/>
    <xf numFmtId="0" fontId="5" fillId="0" borderId="0" xfId="0" applyFont="1" applyFill="1" applyBorder="1" applyProtection="1"/>
    <xf numFmtId="0" fontId="3" fillId="0" borderId="0" xfId="0" applyFont="1" applyProtection="1"/>
    <xf numFmtId="0" fontId="13" fillId="0" borderId="0" xfId="3" applyAlignment="1" applyProtection="1"/>
    <xf numFmtId="0" fontId="42" fillId="0" borderId="2" xfId="0" applyFont="1" applyBorder="1" applyAlignment="1" applyProtection="1"/>
    <xf numFmtId="0" fontId="42" fillId="0" borderId="0" xfId="0" applyFont="1" applyAlignment="1" applyProtection="1"/>
    <xf numFmtId="0" fontId="8" fillId="0" borderId="0" xfId="0" quotePrefix="1" applyFont="1" applyProtection="1"/>
    <xf numFmtId="0" fontId="34" fillId="0" borderId="19" xfId="0" applyFont="1" applyFill="1" applyBorder="1" applyAlignment="1" applyProtection="1">
      <alignment wrapText="1"/>
    </xf>
    <xf numFmtId="0" fontId="0" fillId="0" borderId="0" xfId="0" applyAlignment="1" applyProtection="1">
      <alignment wrapText="1"/>
    </xf>
    <xf numFmtId="0" fontId="0" fillId="41" borderId="4" xfId="0" applyFill="1" applyBorder="1" applyAlignment="1" applyProtection="1">
      <alignment wrapText="1"/>
    </xf>
    <xf numFmtId="0" fontId="0" fillId="0" borderId="24" xfId="0" applyFont="1" applyBorder="1" applyAlignment="1" applyProtection="1">
      <alignment horizontal="center" vertical="center" wrapText="1"/>
    </xf>
    <xf numFmtId="0" fontId="0" fillId="0" borderId="4" xfId="0" applyFont="1" applyBorder="1" applyAlignment="1" applyProtection="1">
      <alignment horizontal="center" vertical="center" wrapText="1"/>
    </xf>
    <xf numFmtId="0" fontId="0" fillId="0" borderId="0" xfId="0" applyFont="1" applyFill="1" applyBorder="1" applyAlignment="1" applyProtection="1">
      <alignment horizontal="center" vertical="center" wrapText="1"/>
    </xf>
    <xf numFmtId="0" fontId="0" fillId="0" borderId="21" xfId="0" applyFont="1" applyBorder="1" applyAlignment="1" applyProtection="1">
      <alignment horizontal="center" vertical="center" wrapText="1"/>
    </xf>
    <xf numFmtId="0" fontId="41" fillId="0" borderId="20" xfId="46" applyFont="1" applyFill="1" applyBorder="1" applyAlignment="1" applyProtection="1">
      <alignment horizontal="left"/>
    </xf>
    <xf numFmtId="165" fontId="0" fillId="0" borderId="0" xfId="0" applyNumberFormat="1" applyFont="1" applyFill="1" applyBorder="1" applyAlignment="1" applyProtection="1">
      <alignment horizontal="center" vertical="center" wrapText="1"/>
    </xf>
    <xf numFmtId="0" fontId="41" fillId="0" borderId="21" xfId="46" applyFont="1" applyFill="1" applyBorder="1" applyAlignment="1" applyProtection="1">
      <alignment horizontal="left"/>
    </xf>
    <xf numFmtId="0" fontId="41" fillId="0" borderId="5" xfId="46" applyFont="1" applyFill="1" applyBorder="1" applyAlignment="1" applyProtection="1">
      <alignment horizontal="left"/>
    </xf>
    <xf numFmtId="0" fontId="41" fillId="0" borderId="4" xfId="46" applyFont="1" applyFill="1" applyBorder="1" applyAlignment="1" applyProtection="1">
      <alignment horizontal="left"/>
    </xf>
    <xf numFmtId="3" fontId="5" fillId="37" borderId="5" xfId="0" applyNumberFormat="1" applyFont="1" applyFill="1" applyBorder="1" applyAlignment="1" applyProtection="1">
      <alignment horizontal="center"/>
    </xf>
    <xf numFmtId="171" fontId="0" fillId="0" borderId="0" xfId="0" applyNumberFormat="1" applyFont="1" applyFill="1" applyBorder="1" applyAlignment="1" applyProtection="1">
      <alignment horizontal="center"/>
    </xf>
    <xf numFmtId="3" fontId="5" fillId="37" borderId="9" xfId="0" applyNumberFormat="1" applyFont="1" applyFill="1" applyBorder="1" applyAlignment="1" applyProtection="1">
      <alignment horizontal="center"/>
    </xf>
    <xf numFmtId="0" fontId="0" fillId="42" borderId="4" xfId="0" applyFill="1" applyBorder="1" applyProtection="1"/>
    <xf numFmtId="0" fontId="48" fillId="42" borderId="4" xfId="46" applyFont="1" applyFill="1" applyBorder="1" applyAlignment="1" applyProtection="1">
      <alignment horizontal="left"/>
    </xf>
    <xf numFmtId="9" fontId="3" fillId="42" borderId="4" xfId="0" applyNumberFormat="1" applyFont="1" applyFill="1" applyBorder="1" applyProtection="1"/>
    <xf numFmtId="0" fontId="51" fillId="0" borderId="0" xfId="0" applyFont="1" applyFill="1" applyBorder="1" applyProtection="1"/>
    <xf numFmtId="168" fontId="45" fillId="0" borderId="0" xfId="13" applyNumberFormat="1" applyFont="1" applyFill="1" applyBorder="1" applyProtection="1"/>
    <xf numFmtId="168" fontId="35" fillId="0" borderId="0" xfId="13" applyNumberFormat="1" applyFont="1" applyFill="1" applyBorder="1" applyProtection="1"/>
    <xf numFmtId="0" fontId="29" fillId="0" borderId="0" xfId="0" applyFont="1" applyFill="1" applyProtection="1"/>
    <xf numFmtId="0" fontId="47" fillId="0" borderId="0" xfId="46" applyFont="1" applyFill="1" applyBorder="1" applyAlignment="1" applyProtection="1">
      <alignment horizontal="left"/>
    </xf>
    <xf numFmtId="0" fontId="29" fillId="0" borderId="0" xfId="12" applyFont="1" applyFill="1" applyBorder="1" applyProtection="1"/>
    <xf numFmtId="0" fontId="29" fillId="0" borderId="4" xfId="0" applyFont="1" applyFill="1" applyBorder="1" applyProtection="1"/>
    <xf numFmtId="0" fontId="0" fillId="0" borderId="4" xfId="0" applyBorder="1" applyProtection="1"/>
    <xf numFmtId="0" fontId="0" fillId="0" borderId="23" xfId="0" applyBorder="1" applyProtection="1"/>
    <xf numFmtId="0" fontId="2" fillId="0" borderId="22" xfId="0" applyFont="1" applyBorder="1" applyProtection="1"/>
    <xf numFmtId="0" fontId="29" fillId="42" borderId="4" xfId="0" applyFont="1" applyFill="1" applyBorder="1" applyProtection="1"/>
    <xf numFmtId="165" fontId="0" fillId="42" borderId="4" xfId="0" applyNumberFormat="1" applyFill="1" applyBorder="1" applyProtection="1"/>
    <xf numFmtId="3" fontId="29" fillId="42" borderId="4" xfId="0" applyNumberFormat="1" applyFont="1" applyFill="1" applyBorder="1" applyProtection="1"/>
    <xf numFmtId="9" fontId="26" fillId="38" borderId="1" xfId="45" applyFont="1" applyFill="1" applyBorder="1" applyProtection="1"/>
    <xf numFmtId="0" fontId="0" fillId="0" borderId="0" xfId="0" applyBorder="1" applyProtection="1"/>
    <xf numFmtId="168" fontId="45" fillId="0" borderId="0" xfId="13" quotePrefix="1" applyNumberFormat="1" applyFont="1" applyFill="1" applyBorder="1" applyProtection="1"/>
    <xf numFmtId="0" fontId="34" fillId="0" borderId="25" xfId="0" applyFont="1" applyFill="1" applyBorder="1" applyAlignment="1">
      <alignment horizontal="center" wrapText="1"/>
    </xf>
    <xf numFmtId="0" fontId="34" fillId="0" borderId="26" xfId="0" applyFont="1" applyFill="1" applyBorder="1" applyAlignment="1">
      <alignment horizontal="center" wrapText="1"/>
    </xf>
    <xf numFmtId="0" fontId="10" fillId="40" borderId="7" xfId="0" applyFont="1" applyFill="1" applyBorder="1" applyAlignment="1">
      <alignment horizontal="left" vertical="center" wrapText="1"/>
    </xf>
    <xf numFmtId="0" fontId="10" fillId="40" borderId="27" xfId="0" applyFont="1" applyFill="1" applyBorder="1" applyAlignment="1">
      <alignment horizontal="left" vertical="center" wrapText="1"/>
    </xf>
    <xf numFmtId="0" fontId="34" fillId="0" borderId="25" xfId="0" applyFont="1" applyFill="1" applyBorder="1" applyAlignment="1" applyProtection="1">
      <alignment horizontal="center" wrapText="1"/>
    </xf>
    <xf numFmtId="0" fontId="34" fillId="0" borderId="26" xfId="0" applyFont="1" applyFill="1" applyBorder="1" applyAlignment="1" applyProtection="1">
      <alignment horizontal="center" wrapText="1"/>
    </xf>
    <xf numFmtId="0" fontId="10" fillId="40" borderId="7" xfId="0" applyFont="1" applyFill="1" applyBorder="1" applyAlignment="1" applyProtection="1">
      <alignment horizontal="left" vertical="center" wrapText="1"/>
    </xf>
    <xf numFmtId="0" fontId="10" fillId="40" borderId="27" xfId="0" applyFont="1" applyFill="1" applyBorder="1" applyAlignment="1" applyProtection="1">
      <alignment horizontal="left" vertical="center" wrapText="1"/>
    </xf>
  </cellXfs>
  <cellStyles count="177">
    <cellStyle name="20 % - Akzent1" xfId="22" builtinId="30" customBuiltin="1"/>
    <cellStyle name="20 % - Akzent2" xfId="26" builtinId="34" customBuiltin="1"/>
    <cellStyle name="20 % - Akzent3" xfId="30" builtinId="38" customBuiltin="1"/>
    <cellStyle name="20 % - Akzent4" xfId="34" builtinId="42" customBuiltin="1"/>
    <cellStyle name="20 % - Akzent5" xfId="38" builtinId="46" customBuiltin="1"/>
    <cellStyle name="20 % - Akzent6" xfId="42" builtinId="50" customBuiltin="1"/>
    <cellStyle name="40 % - Akzent1" xfId="23" builtinId="31" customBuiltin="1"/>
    <cellStyle name="40 % - Akzent2" xfId="27" builtinId="35" customBuiltin="1"/>
    <cellStyle name="40 % - Akzent3" xfId="31" builtinId="39" customBuiltin="1"/>
    <cellStyle name="40 % - Akzent4" xfId="35" builtinId="43" customBuiltin="1"/>
    <cellStyle name="40 % - Akzent5" xfId="39" builtinId="47" customBuiltin="1"/>
    <cellStyle name="40 % - Akzent6" xfId="43" builtinId="51" customBuiltin="1"/>
    <cellStyle name="60 % - Akzent1" xfId="24" builtinId="32" customBuiltin="1"/>
    <cellStyle name="60 % - Akzent2" xfId="28" builtinId="36" customBuiltin="1"/>
    <cellStyle name="60 % - Akzent3" xfId="32" builtinId="40" customBuiltin="1"/>
    <cellStyle name="60 % - Akzent4" xfId="36" builtinId="44" customBuiltin="1"/>
    <cellStyle name="60 % - Akzent5" xfId="40" builtinId="48" customBuiltin="1"/>
    <cellStyle name="60 % - Akzent6" xfId="44" builtinId="52" customBuiltin="1"/>
    <cellStyle name="Akzent1" xfId="21" builtinId="29" customBuiltin="1"/>
    <cellStyle name="Akzent2" xfId="25" builtinId="33" customBuiltin="1"/>
    <cellStyle name="Akzent3" xfId="29" builtinId="37" customBuiltin="1"/>
    <cellStyle name="Akzent4" xfId="33" builtinId="41" customBuiltin="1"/>
    <cellStyle name="Akzent5" xfId="37" builtinId="45" customBuiltin="1"/>
    <cellStyle name="Akzent6" xfId="41" builtinId="49" customBuiltin="1"/>
    <cellStyle name="Ausgabe" xfId="13" builtinId="21" customBuiltin="1"/>
    <cellStyle name="Berechnung" xfId="14" builtinId="22" customBuiltin="1"/>
    <cellStyle name="Collegamento ipertestuale 2" xfId="120" xr:uid="{00000000-0005-0000-0000-000016000000}"/>
    <cellStyle name="Collegamento ipertestuale 3" xfId="121" xr:uid="{00000000-0005-0000-0000-000017000000}"/>
    <cellStyle name="Collegamento ipertestuale 4" xfId="133" xr:uid="{00000000-0005-0000-0000-000018000000}"/>
    <cellStyle name="Comma 2" xfId="2" xr:uid="{00000000-0005-0000-0000-00001F000000}"/>
    <cellStyle name="Comma 2 2" xfId="59" xr:uid="{00000000-0005-0000-0000-000020000000}"/>
    <cellStyle name="Comma 2 2 2" xfId="129" xr:uid="{00000000-0005-0000-0000-000021000000}"/>
    <cellStyle name="Comma 2 3" xfId="58" xr:uid="{00000000-0005-0000-0000-000022000000}"/>
    <cellStyle name="Comma 3" xfId="60" xr:uid="{00000000-0005-0000-0000-000023000000}"/>
    <cellStyle name="Comma 3 2" xfId="61" xr:uid="{00000000-0005-0000-0000-000024000000}"/>
    <cellStyle name="Comma 3 2 2" xfId="130" xr:uid="{00000000-0005-0000-0000-000025000000}"/>
    <cellStyle name="Comma 3 3" xfId="131" xr:uid="{00000000-0005-0000-0000-000026000000}"/>
    <cellStyle name="Comma 4" xfId="62" xr:uid="{00000000-0005-0000-0000-000027000000}"/>
    <cellStyle name="Comma 4 2" xfId="132" xr:uid="{00000000-0005-0000-0000-000028000000}"/>
    <cellStyle name="Comma 5" xfId="67" xr:uid="{00000000-0005-0000-0000-000029000000}"/>
    <cellStyle name="Comma0" xfId="48" xr:uid="{00000000-0005-0000-0000-00002A000000}"/>
    <cellStyle name="Currency0" xfId="49" xr:uid="{00000000-0005-0000-0000-00002B000000}"/>
    <cellStyle name="Date" xfId="50" xr:uid="{00000000-0005-0000-0000-00002C000000}"/>
    <cellStyle name="Eingabe" xfId="12" builtinId="20" customBuiltin="1"/>
    <cellStyle name="Ergebnis" xfId="20" builtinId="25" customBuiltin="1"/>
    <cellStyle name="Erklärender Text" xfId="19" builtinId="53" customBuiltin="1"/>
    <cellStyle name="Fixed" xfId="51" xr:uid="{00000000-0005-0000-0000-00002D000000}"/>
    <cellStyle name="Gut" xfId="9" builtinId="26" customBuiltin="1"/>
    <cellStyle name="Heading" xfId="52" xr:uid="{00000000-0005-0000-0000-00002E000000}"/>
    <cellStyle name="Heading 5" xfId="63" xr:uid="{00000000-0005-0000-0000-00002F000000}"/>
    <cellStyle name="Heading1" xfId="64" xr:uid="{00000000-0005-0000-0000-000030000000}"/>
    <cellStyle name="Hipervínculo 2" xfId="65" xr:uid="{00000000-0005-0000-0000-000031000000}"/>
    <cellStyle name="Hipervínculo 2 2" xfId="66" xr:uid="{00000000-0005-0000-0000-000032000000}"/>
    <cellStyle name="Hipervínculo 3" xfId="134" xr:uid="{00000000-0005-0000-0000-000033000000}"/>
    <cellStyle name="Link" xfId="3" builtinId="8"/>
    <cellStyle name="Microsoft Excel found an error in the formula you entered. Do you want to accept the correction proposed below?_x000a__x000a_|_x000a__x000a_• To accept the correction, click Yes._x000a_• To close this message and correct the formula yourself, click No." xfId="53" xr:uid="{00000000-0005-0000-0000-000035000000}"/>
    <cellStyle name="Migliaia 2" xfId="122" xr:uid="{00000000-0005-0000-0000-000036000000}"/>
    <cellStyle name="Migliaia 2 2" xfId="126" xr:uid="{00000000-0005-0000-0000-000037000000}"/>
    <cellStyle name="Migliaia 3" xfId="125" xr:uid="{00000000-0005-0000-0000-000038000000}"/>
    <cellStyle name="Migliaia 4" xfId="115" xr:uid="{00000000-0005-0000-0000-000039000000}"/>
    <cellStyle name="Migliaia 5" xfId="128" xr:uid="{00000000-0005-0000-0000-00003A000000}"/>
    <cellStyle name="Millares 10" xfId="68" xr:uid="{00000000-0005-0000-0000-00003B000000}"/>
    <cellStyle name="Millares 10 2" xfId="135" xr:uid="{00000000-0005-0000-0000-00003C000000}"/>
    <cellStyle name="Millares 11" xfId="69" xr:uid="{00000000-0005-0000-0000-00003D000000}"/>
    <cellStyle name="Millares 11 2" xfId="70" xr:uid="{00000000-0005-0000-0000-00003E000000}"/>
    <cellStyle name="Millares 11 2 2" xfId="136" xr:uid="{00000000-0005-0000-0000-00003F000000}"/>
    <cellStyle name="Millares 11 3" xfId="137" xr:uid="{00000000-0005-0000-0000-000040000000}"/>
    <cellStyle name="Millares 12" xfId="71" xr:uid="{00000000-0005-0000-0000-000041000000}"/>
    <cellStyle name="Millares 12 2" xfId="72" xr:uid="{00000000-0005-0000-0000-000042000000}"/>
    <cellStyle name="Millares 12 2 2" xfId="138" xr:uid="{00000000-0005-0000-0000-000043000000}"/>
    <cellStyle name="Millares 12 3" xfId="139" xr:uid="{00000000-0005-0000-0000-000044000000}"/>
    <cellStyle name="Millares 13" xfId="73" xr:uid="{00000000-0005-0000-0000-000045000000}"/>
    <cellStyle name="Millares 13 2" xfId="74" xr:uid="{00000000-0005-0000-0000-000046000000}"/>
    <cellStyle name="Millares 13 2 2" xfId="140" xr:uid="{00000000-0005-0000-0000-000047000000}"/>
    <cellStyle name="Millares 13 3" xfId="141" xr:uid="{00000000-0005-0000-0000-000048000000}"/>
    <cellStyle name="Millares 14" xfId="75" xr:uid="{00000000-0005-0000-0000-000049000000}"/>
    <cellStyle name="Millares 14 2" xfId="76" xr:uid="{00000000-0005-0000-0000-00004A000000}"/>
    <cellStyle name="Millares 14 2 2" xfId="142" xr:uid="{00000000-0005-0000-0000-00004B000000}"/>
    <cellStyle name="Millares 14 3" xfId="143" xr:uid="{00000000-0005-0000-0000-00004C000000}"/>
    <cellStyle name="Millares 15" xfId="77" xr:uid="{00000000-0005-0000-0000-00004D000000}"/>
    <cellStyle name="Millares 15 2" xfId="78" xr:uid="{00000000-0005-0000-0000-00004E000000}"/>
    <cellStyle name="Millares 15 2 2" xfId="144" xr:uid="{00000000-0005-0000-0000-00004F000000}"/>
    <cellStyle name="Millares 15 3" xfId="145" xr:uid="{00000000-0005-0000-0000-000050000000}"/>
    <cellStyle name="Millares 16" xfId="79" xr:uid="{00000000-0005-0000-0000-000051000000}"/>
    <cellStyle name="Millares 16 2" xfId="146" xr:uid="{00000000-0005-0000-0000-000052000000}"/>
    <cellStyle name="Millares 17" xfId="147" xr:uid="{00000000-0005-0000-0000-000053000000}"/>
    <cellStyle name="Millares 17 2" xfId="148" xr:uid="{00000000-0005-0000-0000-000054000000}"/>
    <cellStyle name="Millares 17 3" xfId="149" xr:uid="{00000000-0005-0000-0000-000055000000}"/>
    <cellStyle name="Millares 17 3 2" xfId="150" xr:uid="{00000000-0005-0000-0000-000056000000}"/>
    <cellStyle name="Millares 18" xfId="151" xr:uid="{00000000-0005-0000-0000-000057000000}"/>
    <cellStyle name="Millares 19" xfId="152" xr:uid="{00000000-0005-0000-0000-000058000000}"/>
    <cellStyle name="Millares 2" xfId="80" xr:uid="{00000000-0005-0000-0000-000059000000}"/>
    <cellStyle name="Millares 2 2" xfId="81" xr:uid="{00000000-0005-0000-0000-00005A000000}"/>
    <cellStyle name="Millares 2 2 2" xfId="153" xr:uid="{00000000-0005-0000-0000-00005B000000}"/>
    <cellStyle name="Millares 2 3" xfId="154" xr:uid="{00000000-0005-0000-0000-00005C000000}"/>
    <cellStyle name="Millares 20" xfId="155" xr:uid="{00000000-0005-0000-0000-00005D000000}"/>
    <cellStyle name="Millares 21" xfId="156" xr:uid="{00000000-0005-0000-0000-00005E000000}"/>
    <cellStyle name="Millares 22" xfId="157" xr:uid="{00000000-0005-0000-0000-00005F000000}"/>
    <cellStyle name="Millares 23" xfId="158" xr:uid="{00000000-0005-0000-0000-000060000000}"/>
    <cellStyle name="Millares 24" xfId="159" xr:uid="{00000000-0005-0000-0000-000061000000}"/>
    <cellStyle name="Millares 25" xfId="160" xr:uid="{00000000-0005-0000-0000-000062000000}"/>
    <cellStyle name="Millares 26" xfId="161" xr:uid="{00000000-0005-0000-0000-000063000000}"/>
    <cellStyle name="Millares 3" xfId="82" xr:uid="{00000000-0005-0000-0000-000064000000}"/>
    <cellStyle name="Millares 3 2" xfId="83" xr:uid="{00000000-0005-0000-0000-000065000000}"/>
    <cellStyle name="Millares 3 2 2" xfId="162" xr:uid="{00000000-0005-0000-0000-000066000000}"/>
    <cellStyle name="Millares 3 3" xfId="163" xr:uid="{00000000-0005-0000-0000-000067000000}"/>
    <cellStyle name="Millares 4" xfId="84" xr:uid="{00000000-0005-0000-0000-000068000000}"/>
    <cellStyle name="Millares 4 2" xfId="164" xr:uid="{00000000-0005-0000-0000-000069000000}"/>
    <cellStyle name="Millares 5" xfId="85" xr:uid="{00000000-0005-0000-0000-00006A000000}"/>
    <cellStyle name="Millares 5 2" xfId="86" xr:uid="{00000000-0005-0000-0000-00006B000000}"/>
    <cellStyle name="Millares 5 2 2" xfId="165" xr:uid="{00000000-0005-0000-0000-00006C000000}"/>
    <cellStyle name="Millares 5 3" xfId="166" xr:uid="{00000000-0005-0000-0000-00006D000000}"/>
    <cellStyle name="Millares 6" xfId="87" xr:uid="{00000000-0005-0000-0000-00006E000000}"/>
    <cellStyle name="Millares 6 2" xfId="88" xr:uid="{00000000-0005-0000-0000-00006F000000}"/>
    <cellStyle name="Millares 6 2 2" xfId="167" xr:uid="{00000000-0005-0000-0000-000070000000}"/>
    <cellStyle name="Millares 6 3" xfId="168" xr:uid="{00000000-0005-0000-0000-000071000000}"/>
    <cellStyle name="Millares 7" xfId="89" xr:uid="{00000000-0005-0000-0000-000072000000}"/>
    <cellStyle name="Millares 7 2" xfId="169" xr:uid="{00000000-0005-0000-0000-000073000000}"/>
    <cellStyle name="Millares 8" xfId="90" xr:uid="{00000000-0005-0000-0000-000074000000}"/>
    <cellStyle name="Millares 8 2" xfId="170" xr:uid="{00000000-0005-0000-0000-000075000000}"/>
    <cellStyle name="Millares 9" xfId="91" xr:uid="{00000000-0005-0000-0000-000076000000}"/>
    <cellStyle name="Millares 9 2" xfId="171" xr:uid="{00000000-0005-0000-0000-000077000000}"/>
    <cellStyle name="Neutral" xfId="11" builtinId="28" customBuiltin="1"/>
    <cellStyle name="Normal 10" xfId="92" xr:uid="{00000000-0005-0000-0000-000079000000}"/>
    <cellStyle name="Normal 10 2" xfId="93" xr:uid="{00000000-0005-0000-0000-00007A000000}"/>
    <cellStyle name="Normal 11" xfId="94" xr:uid="{00000000-0005-0000-0000-00007B000000}"/>
    <cellStyle name="Normal 11 2" xfId="95" xr:uid="{00000000-0005-0000-0000-00007C000000}"/>
    <cellStyle name="Normal 12" xfId="57" xr:uid="{00000000-0005-0000-0000-00007D000000}"/>
    <cellStyle name="Normal 12 2" xfId="173" xr:uid="{00000000-0005-0000-0000-00007E000000}"/>
    <cellStyle name="Normal 12 3" xfId="174" xr:uid="{00000000-0005-0000-0000-00007F000000}"/>
    <cellStyle name="Normal 12 3 2" xfId="175" xr:uid="{00000000-0005-0000-0000-000080000000}"/>
    <cellStyle name="Normal 12 4" xfId="172" xr:uid="{00000000-0005-0000-0000-000081000000}"/>
    <cellStyle name="Normal 2" xfId="1" xr:uid="{00000000-0005-0000-0000-000082000000}"/>
    <cellStyle name="Normal 2 2" xfId="96" xr:uid="{00000000-0005-0000-0000-000083000000}"/>
    <cellStyle name="Normal 3" xfId="97" xr:uid="{00000000-0005-0000-0000-000084000000}"/>
    <cellStyle name="Normal 4" xfId="98" xr:uid="{00000000-0005-0000-0000-000085000000}"/>
    <cellStyle name="Normal 5" xfId="47" xr:uid="{00000000-0005-0000-0000-000086000000}"/>
    <cellStyle name="Normal 5 2" xfId="100" xr:uid="{00000000-0005-0000-0000-000087000000}"/>
    <cellStyle name="Normal 5 3" xfId="99" xr:uid="{00000000-0005-0000-0000-000088000000}"/>
    <cellStyle name="Normal 6" xfId="101" xr:uid="{00000000-0005-0000-0000-000089000000}"/>
    <cellStyle name="Normal 7" xfId="102" xr:uid="{00000000-0005-0000-0000-00008A000000}"/>
    <cellStyle name="Normal 7 2" xfId="103" xr:uid="{00000000-0005-0000-0000-00008B000000}"/>
    <cellStyle name="Normal 8" xfId="104" xr:uid="{00000000-0005-0000-0000-00008C000000}"/>
    <cellStyle name="Normal 8 2" xfId="105" xr:uid="{00000000-0005-0000-0000-00008D000000}"/>
    <cellStyle name="Normal 9" xfId="106" xr:uid="{00000000-0005-0000-0000-00008E000000}"/>
    <cellStyle name="Normal_Aggl_Road" xfId="46" xr:uid="{00000000-0005-0000-0000-00008F000000}"/>
    <cellStyle name="Normale 2" xfId="117" xr:uid="{00000000-0005-0000-0000-000091000000}"/>
    <cellStyle name="Normale 3" xfId="118" xr:uid="{00000000-0005-0000-0000-000092000000}"/>
    <cellStyle name="Normale 4" xfId="123" xr:uid="{00000000-0005-0000-0000-000093000000}"/>
    <cellStyle name="Normale 5" xfId="119" xr:uid="{00000000-0005-0000-0000-000094000000}"/>
    <cellStyle name="Normale 6" xfId="124" xr:uid="{00000000-0005-0000-0000-000095000000}"/>
    <cellStyle name="Normale 7" xfId="127" xr:uid="{00000000-0005-0000-0000-000096000000}"/>
    <cellStyle name="Notas 2" xfId="107" xr:uid="{00000000-0005-0000-0000-000098000000}"/>
    <cellStyle name="Notas 2 2" xfId="176" xr:uid="{00000000-0005-0000-0000-000099000000}"/>
    <cellStyle name="Notiz" xfId="18" builtinId="10" customBuiltin="1"/>
    <cellStyle name="Percentuale 2" xfId="113" xr:uid="{00000000-0005-0000-0000-00009C000000}"/>
    <cellStyle name="Percentuale 3" xfId="114" xr:uid="{00000000-0005-0000-0000-00009D000000}"/>
    <cellStyle name="Percentuale 4" xfId="116" xr:uid="{00000000-0005-0000-0000-00009E000000}"/>
    <cellStyle name="Percentuale 5" xfId="112" xr:uid="{00000000-0005-0000-0000-00009F000000}"/>
    <cellStyle name="Prozent" xfId="45" builtinId="5"/>
    <cellStyle name="Result" xfId="108" xr:uid="{00000000-0005-0000-0000-0000A0000000}"/>
    <cellStyle name="Result2" xfId="109" xr:uid="{00000000-0005-0000-0000-0000A1000000}"/>
    <cellStyle name="Result2 2" xfId="110" xr:uid="{00000000-0005-0000-0000-0000A2000000}"/>
    <cellStyle name="Schlecht" xfId="10" builtinId="27" customBuiltin="1"/>
    <cellStyle name="Standard" xfId="0" builtinId="0"/>
    <cellStyle name="Standard 2" xfId="111" xr:uid="{00000000-0005-0000-0000-0000A3000000}"/>
    <cellStyle name="Stub" xfId="54" xr:uid="{00000000-0005-0000-0000-0000A4000000}"/>
    <cellStyle name="Top" xfId="55" xr:uid="{00000000-0005-0000-0000-0000AC000000}"/>
    <cellStyle name="Totals" xfId="56" xr:uid="{00000000-0005-0000-0000-0000AE000000}"/>
    <cellStyle name="Überschrift" xfId="4" builtinId="15" customBuiltin="1"/>
    <cellStyle name="Überschrift 1" xfId="5" builtinId="16" customBuiltin="1"/>
    <cellStyle name="Überschrift 2" xfId="6" builtinId="17" customBuiltin="1"/>
    <cellStyle name="Überschrift 3" xfId="7" builtinId="18" customBuiltin="1"/>
    <cellStyle name="Überschrift 4" xfId="8" builtinId="19" customBuiltin="1"/>
    <cellStyle name="Verknüpfte Zelle" xfId="15" builtinId="24" customBuiltin="1"/>
    <cellStyle name="Warnender Text" xfId="17" builtinId="11" customBuiltin="1"/>
    <cellStyle name="Zelle überprüfen" xfId="16" builtinId="23" customBuiltin="1"/>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95250</xdr:colOff>
      <xdr:row>6</xdr:row>
      <xdr:rowOff>84667</xdr:rowOff>
    </xdr:from>
    <xdr:to>
      <xdr:col>0</xdr:col>
      <xdr:colOff>2232025</xdr:colOff>
      <xdr:row>8</xdr:row>
      <xdr:rowOff>84667</xdr:rowOff>
    </xdr:to>
    <xdr:pic>
      <xdr:nvPicPr>
        <xdr:cNvPr id="6" name="Immagine 5">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5250" y="1460500"/>
          <a:ext cx="2136775"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11907</xdr:colOff>
      <xdr:row>51</xdr:row>
      <xdr:rowOff>30955</xdr:rowOff>
    </xdr:from>
    <xdr:to>
      <xdr:col>1</xdr:col>
      <xdr:colOff>1122026</xdr:colOff>
      <xdr:row>68</xdr:row>
      <xdr:rowOff>45642</xdr:rowOff>
    </xdr:to>
    <xdr:pic>
      <xdr:nvPicPr>
        <xdr:cNvPr id="2" name="Picture 2">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11907" y="11375230"/>
          <a:ext cx="3272294" cy="2929337"/>
        </a:xfrm>
        <a:prstGeom prst="rect">
          <a:avLst/>
        </a:prstGeom>
      </xdr:spPr>
    </xdr:pic>
    <xdr:clientData/>
  </xdr:twoCellAnchor>
  <xdr:twoCellAnchor editAs="oneCell">
    <xdr:from>
      <xdr:col>1</xdr:col>
      <xdr:colOff>1157287</xdr:colOff>
      <xdr:row>51</xdr:row>
      <xdr:rowOff>95250</xdr:rowOff>
    </xdr:from>
    <xdr:to>
      <xdr:col>3</xdr:col>
      <xdr:colOff>1414857</xdr:colOff>
      <xdr:row>68</xdr:row>
      <xdr:rowOff>81358</xdr:rowOff>
    </xdr:to>
    <xdr:pic>
      <xdr:nvPicPr>
        <xdr:cNvPr id="3" name="Picture 1">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3319462" y="11439525"/>
          <a:ext cx="2829320" cy="290075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11907</xdr:colOff>
      <xdr:row>51</xdr:row>
      <xdr:rowOff>30955</xdr:rowOff>
    </xdr:from>
    <xdr:to>
      <xdr:col>0</xdr:col>
      <xdr:colOff>1217276</xdr:colOff>
      <xdr:row>68</xdr:row>
      <xdr:rowOff>45642</xdr:rowOff>
    </xdr:to>
    <xdr:pic>
      <xdr:nvPicPr>
        <xdr:cNvPr id="2" name="Picture 2">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1907" y="10441780"/>
          <a:ext cx="3272294" cy="2929337"/>
        </a:xfrm>
        <a:prstGeom prst="rect">
          <a:avLst/>
        </a:prstGeom>
      </xdr:spPr>
    </xdr:pic>
    <xdr:clientData/>
  </xdr:twoCellAnchor>
  <xdr:twoCellAnchor editAs="oneCell">
    <xdr:from>
      <xdr:col>1</xdr:col>
      <xdr:colOff>1157287</xdr:colOff>
      <xdr:row>51</xdr:row>
      <xdr:rowOff>95250</xdr:rowOff>
    </xdr:from>
    <xdr:to>
      <xdr:col>2</xdr:col>
      <xdr:colOff>738582</xdr:colOff>
      <xdr:row>68</xdr:row>
      <xdr:rowOff>81358</xdr:rowOff>
    </xdr:to>
    <xdr:pic>
      <xdr:nvPicPr>
        <xdr:cNvPr id="3" name="Picture 1">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xfrm>
          <a:off x="3319462" y="10506075"/>
          <a:ext cx="2829320" cy="2900758"/>
        </a:xfrm>
        <a:prstGeom prst="rect">
          <a:avLst/>
        </a:prstGeom>
      </xdr:spPr>
    </xdr:pic>
    <xdr:clientData/>
  </xdr:twoCellAnchor>
  <xdr:twoCellAnchor editAs="oneCell">
    <xdr:from>
      <xdr:col>0</xdr:col>
      <xdr:colOff>11907</xdr:colOff>
      <xdr:row>51</xdr:row>
      <xdr:rowOff>30955</xdr:rowOff>
    </xdr:from>
    <xdr:to>
      <xdr:col>1</xdr:col>
      <xdr:colOff>1122026</xdr:colOff>
      <xdr:row>68</xdr:row>
      <xdr:rowOff>45642</xdr:rowOff>
    </xdr:to>
    <xdr:pic>
      <xdr:nvPicPr>
        <xdr:cNvPr id="4" name="Picture 2">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a:stretch>
          <a:fillRect/>
        </a:stretch>
      </xdr:blipFill>
      <xdr:spPr>
        <a:xfrm>
          <a:off x="11907" y="10441780"/>
          <a:ext cx="3272294" cy="2929337"/>
        </a:xfrm>
        <a:prstGeom prst="rect">
          <a:avLst/>
        </a:prstGeom>
      </xdr:spPr>
    </xdr:pic>
    <xdr:clientData/>
  </xdr:twoCellAnchor>
  <xdr:twoCellAnchor editAs="oneCell">
    <xdr:from>
      <xdr:col>1</xdr:col>
      <xdr:colOff>1157287</xdr:colOff>
      <xdr:row>51</xdr:row>
      <xdr:rowOff>95250</xdr:rowOff>
    </xdr:from>
    <xdr:to>
      <xdr:col>3</xdr:col>
      <xdr:colOff>1414857</xdr:colOff>
      <xdr:row>68</xdr:row>
      <xdr:rowOff>81358</xdr:rowOff>
    </xdr:to>
    <xdr:pic>
      <xdr:nvPicPr>
        <xdr:cNvPr id="5" name="Picture 1">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2"/>
        <a:stretch>
          <a:fillRect/>
        </a:stretch>
      </xdr:blipFill>
      <xdr:spPr>
        <a:xfrm>
          <a:off x="3319462" y="10506075"/>
          <a:ext cx="2829320" cy="2900758"/>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eea.europa.eu/data-and-maps/data/data-on-noise-exposure-6/noise-exposure-information-under-th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s://www.eea.europa.eu/data-and-maps/data/data-on-noise-exposure-6/noise-exposure-information-under-th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6"/>
  <sheetViews>
    <sheetView tabSelected="1" zoomScaleNormal="100" workbookViewId="0"/>
  </sheetViews>
  <sheetFormatPr baseColWidth="10" defaultColWidth="9.140625" defaultRowHeight="15"/>
  <cols>
    <col min="1" max="1" width="115.7109375" customWidth="1"/>
  </cols>
  <sheetData>
    <row r="1" spans="1:4" ht="15.75" thickBot="1">
      <c r="A1" s="1" t="s">
        <v>46</v>
      </c>
    </row>
    <row r="2" spans="1:4" ht="15.75" thickBot="1">
      <c r="A2" s="7" t="s">
        <v>1</v>
      </c>
    </row>
    <row r="3" spans="1:4" s="2" customFormat="1">
      <c r="A3" s="24" t="s">
        <v>39</v>
      </c>
    </row>
    <row r="4" spans="1:4" s="2" customFormat="1" ht="15.75" thickBot="1">
      <c r="A4" s="8"/>
    </row>
    <row r="5" spans="1:4" s="2" customFormat="1" ht="15.75" thickBot="1">
      <c r="A5" s="7" t="s">
        <v>2</v>
      </c>
    </row>
    <row r="6" spans="1:4" s="2" customFormat="1" ht="30">
      <c r="A6" s="22" t="s">
        <v>29</v>
      </c>
      <c r="C6" s="54"/>
      <c r="D6" s="54"/>
    </row>
    <row r="7" spans="1:4" s="2" customFormat="1">
      <c r="A7" s="4"/>
    </row>
    <row r="8" spans="1:4" s="2" customFormat="1">
      <c r="A8" s="5"/>
    </row>
    <row r="9" spans="1:4">
      <c r="A9" s="4"/>
    </row>
    <row r="10" spans="1:4">
      <c r="A10" s="4" t="s">
        <v>18</v>
      </c>
    </row>
    <row r="11" spans="1:4">
      <c r="A11" s="4" t="s">
        <v>23</v>
      </c>
    </row>
    <row r="12" spans="1:4" ht="18">
      <c r="A12" s="4" t="s">
        <v>28</v>
      </c>
    </row>
    <row r="13" spans="1:4" ht="18">
      <c r="A13" s="4" t="s">
        <v>27</v>
      </c>
    </row>
    <row r="14" spans="1:4" ht="18">
      <c r="A14" s="4" t="s">
        <v>30</v>
      </c>
    </row>
    <row r="15" spans="1:4">
      <c r="A15" s="5"/>
    </row>
    <row r="16" spans="1:4" ht="30">
      <c r="A16" s="3" t="s">
        <v>24</v>
      </c>
    </row>
    <row r="17" spans="1:1" ht="15.75" thickBot="1">
      <c r="A17" s="52"/>
    </row>
    <row r="18" spans="1:1" ht="15.75" thickBot="1">
      <c r="A18" s="7" t="s">
        <v>0</v>
      </c>
    </row>
    <row r="19" spans="1:1" ht="240">
      <c r="A19" s="3" t="s">
        <v>58</v>
      </c>
    </row>
    <row r="20" spans="1:1" s="30" customFormat="1" ht="15.75" thickBot="1">
      <c r="A20" s="3"/>
    </row>
    <row r="21" spans="1:1" ht="15.75" thickBot="1">
      <c r="A21" s="7" t="s">
        <v>4</v>
      </c>
    </row>
    <row r="22" spans="1:1" ht="30">
      <c r="A22" s="3" t="s">
        <v>40</v>
      </c>
    </row>
    <row r="23" spans="1:1" ht="30.75" customHeight="1">
      <c r="A23" s="3" t="s">
        <v>41</v>
      </c>
    </row>
    <row r="24" spans="1:1" ht="30">
      <c r="A24" s="55" t="s">
        <v>35</v>
      </c>
    </row>
    <row r="25" spans="1:1" ht="45">
      <c r="A25" s="3" t="s">
        <v>42</v>
      </c>
    </row>
    <row r="26" spans="1:1" ht="15.75" thickBot="1">
      <c r="A26" s="6"/>
    </row>
  </sheetData>
  <sheetProtection algorithmName="SHA-512" hashValue="r54c8Znf7wHUi9eA5qWAM8xoTYuCybIO3wA/vcZ5QXYi9afs9ld8VudKSXQWKpixWobzlFZhNeXpLV+LjGcRiA==" saltValue="+SyAw1dfir7yYoW4l3ZHHQ==" spinCount="100000" sheet="1" objects="1" scenarios="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99"/>
  <sheetViews>
    <sheetView zoomScaleNormal="100" workbookViewId="0">
      <selection sqref="A1:B1"/>
    </sheetView>
  </sheetViews>
  <sheetFormatPr baseColWidth="10" defaultColWidth="9.140625" defaultRowHeight="15"/>
  <cols>
    <col min="1" max="1" width="32.42578125" style="30" customWidth="1"/>
    <col min="2" max="2" width="24.42578125" style="30" customWidth="1"/>
    <col min="3" max="3" width="14.140625" style="30" customWidth="1"/>
    <col min="4" max="4" width="26" style="30" customWidth="1"/>
    <col min="5" max="5" width="22.5703125" style="30" customWidth="1"/>
    <col min="6" max="6" width="14.140625" style="30" customWidth="1"/>
    <col min="7" max="8" width="23.140625" style="30" customWidth="1"/>
    <col min="9" max="9" width="11.42578125" style="30" customWidth="1"/>
    <col min="10" max="10" width="64" style="30" customWidth="1"/>
    <col min="11" max="13" width="9.140625" style="30"/>
    <col min="14" max="14" width="11.85546875" style="30" customWidth="1"/>
    <col min="15" max="16384" width="9.140625" style="30"/>
  </cols>
  <sheetData>
    <row r="1" spans="1:10" ht="46.5" customHeight="1" thickBot="1">
      <c r="A1" s="148" t="s">
        <v>5</v>
      </c>
      <c r="B1" s="149"/>
      <c r="C1" s="12"/>
      <c r="D1" s="12"/>
      <c r="G1" s="10"/>
      <c r="H1" s="11"/>
    </row>
    <row r="2" spans="1:10" ht="16.5" thickBot="1">
      <c r="A2" s="59" t="s">
        <v>49</v>
      </c>
      <c r="B2" s="60">
        <f>+F44</f>
        <v>0.44919229986382886</v>
      </c>
      <c r="C2" s="13"/>
      <c r="D2" s="57" t="s">
        <v>36</v>
      </c>
      <c r="E2" s="57" t="s">
        <v>37</v>
      </c>
    </row>
    <row r="3" spans="1:10" ht="16.5" thickBot="1">
      <c r="A3" s="61" t="s">
        <v>3</v>
      </c>
      <c r="B3" s="62">
        <f>IF(B2="not enough data", "not calculated",IF(B2=0,10,IF(B2&gt;D3,0,IF(B2&lt;E3,10,(B2-D3)/(E3-D3)*10))))</f>
        <v>3.5829671448024447</v>
      </c>
      <c r="C3" s="13"/>
      <c r="D3" s="58">
        <v>0.7</v>
      </c>
      <c r="E3" s="58">
        <v>0</v>
      </c>
      <c r="G3" s="35"/>
      <c r="H3" s="14"/>
    </row>
    <row r="4" spans="1:10">
      <c r="D4" s="56"/>
      <c r="G4" s="35"/>
      <c r="H4" s="14"/>
      <c r="I4" s="35"/>
      <c r="J4" s="36"/>
    </row>
    <row r="5" spans="1:10">
      <c r="D5" s="56"/>
      <c r="G5" s="35"/>
      <c r="H5" s="14"/>
      <c r="I5" s="35"/>
      <c r="J5" s="36"/>
    </row>
    <row r="6" spans="1:10">
      <c r="D6" s="56"/>
      <c r="G6" s="35"/>
      <c r="H6" s="14"/>
      <c r="I6" s="35"/>
      <c r="J6" s="36"/>
    </row>
    <row r="7" spans="1:10">
      <c r="A7" s="20"/>
      <c r="G7" s="35"/>
      <c r="H7" s="14"/>
      <c r="I7" s="35"/>
      <c r="J7" s="36"/>
    </row>
    <row r="8" spans="1:10">
      <c r="A8" s="21" t="s">
        <v>31</v>
      </c>
      <c r="E8" s="15"/>
      <c r="F8" s="15"/>
      <c r="G8" s="35"/>
      <c r="H8" s="14"/>
      <c r="I8" s="35"/>
      <c r="J8" s="36"/>
    </row>
    <row r="9" spans="1:10">
      <c r="A9" s="16"/>
      <c r="C9" s="17"/>
      <c r="D9" s="15"/>
      <c r="E9" s="18"/>
      <c r="F9" s="15"/>
      <c r="G9" s="35"/>
      <c r="H9" s="14"/>
      <c r="I9" s="35"/>
      <c r="J9" s="36"/>
    </row>
    <row r="10" spans="1:10">
      <c r="A10" s="19" t="s">
        <v>32</v>
      </c>
      <c r="D10" s="15"/>
      <c r="E10" s="15"/>
      <c r="F10" s="15"/>
      <c r="G10" s="35"/>
      <c r="H10" s="14"/>
      <c r="I10" s="35"/>
      <c r="J10" s="36"/>
    </row>
    <row r="11" spans="1:10">
      <c r="A11" s="37" t="s">
        <v>47</v>
      </c>
      <c r="B11" s="19"/>
      <c r="D11" s="15"/>
      <c r="E11" s="15"/>
      <c r="F11" s="15"/>
      <c r="G11" s="35"/>
      <c r="H11" s="14"/>
      <c r="I11" s="35"/>
      <c r="J11" s="36"/>
    </row>
    <row r="12" spans="1:10">
      <c r="A12" s="30" t="s">
        <v>43</v>
      </c>
      <c r="E12" s="15"/>
      <c r="F12" s="15"/>
      <c r="G12" s="35"/>
      <c r="H12" s="14"/>
      <c r="I12" s="35"/>
      <c r="J12" s="36"/>
    </row>
    <row r="13" spans="1:10">
      <c r="E13" s="15"/>
      <c r="F13" s="15"/>
      <c r="G13" s="35"/>
      <c r="H13" s="14"/>
      <c r="I13" s="35"/>
      <c r="J13" s="36"/>
    </row>
    <row r="14" spans="1:10">
      <c r="A14" s="32" t="s">
        <v>38</v>
      </c>
      <c r="E14" s="15"/>
      <c r="F14" s="15"/>
      <c r="G14" s="35"/>
      <c r="H14" s="14"/>
      <c r="I14" s="35"/>
      <c r="J14" s="36"/>
    </row>
    <row r="15" spans="1:10">
      <c r="A15" s="30" t="s">
        <v>33</v>
      </c>
      <c r="E15" s="15"/>
      <c r="F15" s="15"/>
      <c r="G15" s="35"/>
      <c r="H15" s="14"/>
      <c r="I15" s="35"/>
      <c r="J15" s="36"/>
    </row>
    <row r="16" spans="1:10">
      <c r="A16" s="19" t="s">
        <v>34</v>
      </c>
      <c r="E16" s="15"/>
      <c r="F16" s="15"/>
      <c r="G16" s="35"/>
      <c r="H16" s="14"/>
      <c r="I16" s="35"/>
      <c r="J16" s="36"/>
    </row>
    <row r="17" spans="1:10">
      <c r="A17" s="30" t="s">
        <v>45</v>
      </c>
      <c r="E17" s="15"/>
      <c r="F17" s="15"/>
      <c r="G17" s="35"/>
      <c r="H17" s="14"/>
      <c r="I17" s="35"/>
      <c r="J17" s="36"/>
    </row>
    <row r="18" spans="1:10">
      <c r="E18" s="15"/>
      <c r="F18" s="15"/>
      <c r="G18" s="35"/>
      <c r="H18" s="14"/>
      <c r="I18" s="35"/>
      <c r="J18" s="36"/>
    </row>
    <row r="19" spans="1:10">
      <c r="E19" s="15"/>
      <c r="F19" s="15"/>
      <c r="G19" s="35"/>
      <c r="H19" s="14"/>
      <c r="I19" s="35"/>
      <c r="J19" s="36"/>
    </row>
    <row r="20" spans="1:10">
      <c r="A20" s="38" t="s">
        <v>50</v>
      </c>
    </row>
    <row r="21" spans="1:10">
      <c r="A21" s="38"/>
    </row>
    <row r="22" spans="1:10">
      <c r="A22" s="23"/>
      <c r="G22" s="35"/>
      <c r="H22" s="14"/>
      <c r="I22" s="35"/>
      <c r="J22" s="36"/>
    </row>
    <row r="23" spans="1:10" s="39" customFormat="1" ht="31.5" customHeight="1">
      <c r="A23" s="146" t="s">
        <v>54</v>
      </c>
      <c r="B23" s="147"/>
      <c r="C23" s="49"/>
      <c r="D23" s="146" t="s">
        <v>55</v>
      </c>
      <c r="E23" s="147"/>
      <c r="G23" s="146" t="s">
        <v>56</v>
      </c>
      <c r="H23" s="147"/>
      <c r="J23" s="73" t="s">
        <v>57</v>
      </c>
    </row>
    <row r="24" spans="1:10" ht="36.75" customHeight="1" thickBot="1">
      <c r="A24" s="63" t="s">
        <v>12</v>
      </c>
      <c r="B24" s="44" t="s">
        <v>13</v>
      </c>
      <c r="C24" s="47"/>
      <c r="D24" s="63" t="s">
        <v>12</v>
      </c>
      <c r="E24" s="68" t="s">
        <v>13</v>
      </c>
      <c r="G24" s="63" t="s">
        <v>12</v>
      </c>
      <c r="H24" s="68" t="s">
        <v>13</v>
      </c>
      <c r="J24" s="70"/>
    </row>
    <row r="25" spans="1:10">
      <c r="A25" s="27" t="s">
        <v>6</v>
      </c>
      <c r="B25" s="64">
        <v>36900</v>
      </c>
      <c r="C25" s="46"/>
      <c r="D25" s="27" t="s">
        <v>6</v>
      </c>
      <c r="E25" s="64">
        <v>2600</v>
      </c>
      <c r="G25" s="27" t="s">
        <v>6</v>
      </c>
      <c r="H25" s="64">
        <v>12300</v>
      </c>
      <c r="J25" s="71"/>
    </row>
    <row r="26" spans="1:10">
      <c r="A26" s="28" t="s">
        <v>7</v>
      </c>
      <c r="B26" s="65">
        <v>69000</v>
      </c>
      <c r="C26" s="46"/>
      <c r="D26" s="28" t="s">
        <v>7</v>
      </c>
      <c r="E26" s="65">
        <v>3400</v>
      </c>
      <c r="G26" s="28" t="s">
        <v>7</v>
      </c>
      <c r="H26" s="65">
        <v>4100</v>
      </c>
      <c r="J26" s="71"/>
    </row>
    <row r="27" spans="1:10">
      <c r="A27" s="28" t="s">
        <v>8</v>
      </c>
      <c r="B27" s="65">
        <v>132100</v>
      </c>
      <c r="C27" s="46"/>
      <c r="D27" s="28" t="s">
        <v>8</v>
      </c>
      <c r="E27" s="65">
        <v>1200</v>
      </c>
      <c r="G27" s="28" t="s">
        <v>8</v>
      </c>
      <c r="H27" s="65">
        <v>3500</v>
      </c>
      <c r="J27" s="71"/>
    </row>
    <row r="28" spans="1:10">
      <c r="A28" s="28" t="s">
        <v>9</v>
      </c>
      <c r="B28" s="65">
        <v>83100</v>
      </c>
      <c r="C28" s="46"/>
      <c r="D28" s="28" t="s">
        <v>9</v>
      </c>
      <c r="E28" s="65">
        <v>0</v>
      </c>
      <c r="G28" s="28" t="s">
        <v>9</v>
      </c>
      <c r="H28" s="65">
        <v>200</v>
      </c>
      <c r="J28" s="71"/>
    </row>
    <row r="29" spans="1:10">
      <c r="A29" s="29" t="s">
        <v>10</v>
      </c>
      <c r="B29" s="67">
        <v>14600</v>
      </c>
      <c r="C29" s="46"/>
      <c r="D29" s="29" t="s">
        <v>10</v>
      </c>
      <c r="E29" s="67">
        <v>0</v>
      </c>
      <c r="G29" s="29" t="s">
        <v>10</v>
      </c>
      <c r="H29" s="67">
        <v>0</v>
      </c>
      <c r="J29" s="71"/>
    </row>
    <row r="30" spans="1:10">
      <c r="A30" s="26" t="s">
        <v>11</v>
      </c>
      <c r="B30" s="66">
        <f>SUM(B25:B29)</f>
        <v>335700</v>
      </c>
      <c r="C30" s="48"/>
      <c r="D30" s="26" t="s">
        <v>11</v>
      </c>
      <c r="E30" s="25">
        <f>SUM(E25:E29)</f>
        <v>7200</v>
      </c>
      <c r="G30" s="26" t="s">
        <v>11</v>
      </c>
      <c r="H30" s="25">
        <f>SUM(H25:H29)</f>
        <v>20100</v>
      </c>
      <c r="J30" s="72"/>
    </row>
    <row r="31" spans="1:10">
      <c r="A31" s="30" t="s">
        <v>48</v>
      </c>
      <c r="H31" s="14"/>
    </row>
    <row r="32" spans="1:10">
      <c r="H32" s="14"/>
    </row>
    <row r="33" spans="1:10" ht="18">
      <c r="A33" s="17" t="s">
        <v>51</v>
      </c>
      <c r="H33" s="14"/>
    </row>
    <row r="34" spans="1:10">
      <c r="A34" s="74" t="s">
        <v>14</v>
      </c>
      <c r="B34" s="74" t="s">
        <v>19</v>
      </c>
      <c r="C34" s="74" t="s">
        <v>20</v>
      </c>
      <c r="D34" s="74" t="s">
        <v>21</v>
      </c>
    </row>
    <row r="35" spans="1:10">
      <c r="A35" s="75" t="s">
        <v>6</v>
      </c>
      <c r="B35" s="76">
        <v>8.1576298500000005E-2</v>
      </c>
      <c r="C35" s="76">
        <v>3.4367603625E-2</v>
      </c>
      <c r="D35" s="76">
        <v>0.14586121937500002</v>
      </c>
      <c r="E35" s="69" t="s">
        <v>44</v>
      </c>
      <c r="F35" s="15"/>
      <c r="G35" s="35"/>
      <c r="H35" s="14"/>
      <c r="I35" s="35"/>
      <c r="J35" s="36"/>
    </row>
    <row r="36" spans="1:10">
      <c r="A36" s="75" t="s">
        <v>7</v>
      </c>
      <c r="B36" s="76">
        <v>0.12958515350000002</v>
      </c>
      <c r="C36" s="76">
        <v>6.4118562374999993E-2</v>
      </c>
      <c r="D36" s="76">
        <v>0.22959592562500003</v>
      </c>
      <c r="E36" s="15"/>
      <c r="F36" s="15"/>
      <c r="G36" s="35"/>
      <c r="H36" s="14"/>
      <c r="I36" s="35"/>
      <c r="J36" s="36"/>
    </row>
    <row r="37" spans="1:10">
      <c r="A37" s="75" t="s">
        <v>8</v>
      </c>
      <c r="B37" s="76">
        <v>0.20075810850000003</v>
      </c>
      <c r="C37" s="76">
        <v>0.112203946125</v>
      </c>
      <c r="D37" s="76">
        <v>0.32944600687499997</v>
      </c>
      <c r="E37" s="15"/>
      <c r="F37" s="15"/>
      <c r="G37" s="35"/>
      <c r="H37" s="14"/>
      <c r="I37" s="35"/>
      <c r="J37" s="36"/>
    </row>
    <row r="38" spans="1:10">
      <c r="A38" s="75" t="s">
        <v>9</v>
      </c>
      <c r="B38" s="76">
        <v>0.30249616350000003</v>
      </c>
      <c r="C38" s="76">
        <v>0.18405300487500001</v>
      </c>
      <c r="D38" s="76">
        <v>0.44436521312500005</v>
      </c>
      <c r="E38" s="15"/>
      <c r="F38" s="15"/>
      <c r="G38" s="35"/>
      <c r="H38" s="14"/>
      <c r="I38" s="35"/>
      <c r="J38" s="36"/>
    </row>
    <row r="39" spans="1:10">
      <c r="A39" s="75" t="s">
        <v>10</v>
      </c>
      <c r="B39" s="76">
        <v>0.44220031850000013</v>
      </c>
      <c r="C39" s="76">
        <v>0.28509498862499993</v>
      </c>
      <c r="D39" s="76">
        <v>0.57330729437500016</v>
      </c>
      <c r="E39" s="15"/>
      <c r="F39" s="15"/>
      <c r="G39" s="35"/>
      <c r="H39" s="14"/>
      <c r="I39" s="35"/>
      <c r="J39" s="36"/>
    </row>
    <row r="40" spans="1:10" s="31" customFormat="1" ht="14.1" customHeight="1">
      <c r="A40" s="50" t="s">
        <v>52</v>
      </c>
      <c r="B40" s="34"/>
      <c r="C40" s="34"/>
      <c r="D40" s="34"/>
      <c r="E40" s="34"/>
      <c r="G40" s="34"/>
      <c r="H40" s="34"/>
      <c r="I40" s="34"/>
      <c r="J40" s="34"/>
    </row>
    <row r="41" spans="1:10" s="31" customFormat="1" ht="14.1" customHeight="1">
      <c r="A41" s="53"/>
      <c r="C41" s="33"/>
      <c r="D41" s="34"/>
      <c r="E41" s="34"/>
      <c r="F41" s="34"/>
      <c r="G41" s="34"/>
      <c r="H41" s="34"/>
      <c r="I41" s="34"/>
      <c r="J41" s="34"/>
    </row>
    <row r="42" spans="1:10" s="31" customFormat="1" ht="14.1" customHeight="1" thickBot="1">
      <c r="A42" s="53"/>
      <c r="C42" s="33"/>
      <c r="D42" s="34"/>
      <c r="E42" s="34"/>
      <c r="F42" s="34"/>
      <c r="G42" s="34"/>
      <c r="H42" s="34"/>
      <c r="I42" s="34"/>
      <c r="J42" s="34"/>
    </row>
    <row r="43" spans="1:10" s="31" customFormat="1" ht="14.1" customHeight="1" thickBot="1">
      <c r="A43" s="44" t="s">
        <v>25</v>
      </c>
      <c r="B43" s="45" t="s">
        <v>14</v>
      </c>
      <c r="C43" s="43" t="s">
        <v>15</v>
      </c>
      <c r="D43" s="44" t="s">
        <v>26</v>
      </c>
      <c r="E43" s="40" t="s">
        <v>16</v>
      </c>
      <c r="F43" s="41" t="s">
        <v>17</v>
      </c>
      <c r="H43" s="34"/>
      <c r="I43" s="34"/>
      <c r="J43" s="34"/>
    </row>
    <row r="44" spans="1:10" s="31" customFormat="1" ht="14.1" customHeight="1" thickBot="1">
      <c r="A44" s="26" t="s">
        <v>6</v>
      </c>
      <c r="B44" s="77">
        <v>57.5</v>
      </c>
      <c r="C44" s="78">
        <f>0.0001795*(B44-37)^3+0.0211*(B44-37)^2+0.5353*(B44-37)</f>
        <v>21.387339937500002</v>
      </c>
      <c r="D44" s="79">
        <f>+B25*$B35+E25*$C35+H25*$D35</f>
        <v>4893.6141823875005</v>
      </c>
      <c r="E44" s="79">
        <f>+D44*C44</f>
        <v>104661.3900416926</v>
      </c>
      <c r="F44" s="42">
        <f>IF(AND(SUM(E44:E48)&gt;0,SUM(D44:D48)&gt;0), SUM(E44:E48)/SUM(D44:D48)/100, "not enough data")</f>
        <v>0.44919229986382886</v>
      </c>
      <c r="G44" s="34"/>
      <c r="H44" s="34"/>
      <c r="I44" s="34"/>
      <c r="J44" s="34"/>
    </row>
    <row r="45" spans="1:10" s="31" customFormat="1" ht="14.1" customHeight="1">
      <c r="A45" s="26" t="s">
        <v>7</v>
      </c>
      <c r="B45" s="77">
        <v>62.5</v>
      </c>
      <c r="C45" s="78">
        <f t="shared" ref="C45:C48" si="0">0.0001795*(B45-37)^3+0.0211*(B45-37)^2+0.5353*(B45-37)</f>
        <v>30.346781812500002</v>
      </c>
      <c r="D45" s="79">
        <f>+B26*$B36+E26*$C36+H26*$D36</f>
        <v>10100.721998637502</v>
      </c>
      <c r="E45" s="79">
        <f t="shared" ref="E45:E48" si="1">+D45*C45</f>
        <v>306524.4066413712</v>
      </c>
      <c r="F45" s="34"/>
      <c r="G45" s="34"/>
      <c r="H45" s="34"/>
      <c r="I45" s="34"/>
      <c r="J45" s="34"/>
    </row>
    <row r="46" spans="1:10" s="31" customFormat="1" ht="14.1" customHeight="1">
      <c r="A46" s="26" t="s">
        <v>8</v>
      </c>
      <c r="B46" s="77">
        <v>67.5</v>
      </c>
      <c r="C46" s="78">
        <f t="shared" si="0"/>
        <v>41.047811187500002</v>
      </c>
      <c r="D46" s="79">
        <f>+B27*$B37+E27*$C37+H27*$D37</f>
        <v>27807.851892262504</v>
      </c>
      <c r="E46" s="79">
        <f t="shared" si="1"/>
        <v>1141451.4540035559</v>
      </c>
      <c r="F46" s="34"/>
      <c r="G46" s="34"/>
      <c r="H46" s="34"/>
      <c r="I46" s="34"/>
      <c r="J46" s="34"/>
    </row>
    <row r="47" spans="1:10" s="31" customFormat="1" ht="14.1" customHeight="1">
      <c r="A47" s="26" t="s">
        <v>9</v>
      </c>
      <c r="B47" s="77">
        <v>72.5</v>
      </c>
      <c r="C47" s="78">
        <f t="shared" si="0"/>
        <v>53.625053062500001</v>
      </c>
      <c r="D47" s="79">
        <f t="shared" ref="D47" si="2">+B28*$B38+E28*$C38+H28*$D38</f>
        <v>25226.304229475001</v>
      </c>
      <c r="E47" s="79">
        <f t="shared" si="1"/>
        <v>1352761.9028763652</v>
      </c>
      <c r="F47" s="34"/>
      <c r="G47" s="34"/>
      <c r="H47" s="34"/>
      <c r="I47" s="34"/>
      <c r="J47" s="34"/>
    </row>
    <row r="48" spans="1:10" s="31" customFormat="1" ht="14.1" customHeight="1">
      <c r="A48" s="26" t="s">
        <v>10</v>
      </c>
      <c r="B48" s="77">
        <v>77.5</v>
      </c>
      <c r="C48" s="78">
        <f t="shared" si="0"/>
        <v>68.213132437500008</v>
      </c>
      <c r="D48" s="79">
        <f>+B29*$B39+E29*$C39+H29*$D39</f>
        <v>6456.1246501000023</v>
      </c>
      <c r="E48" s="79">
        <f t="shared" si="1"/>
        <v>440392.48579027987</v>
      </c>
      <c r="F48" s="34"/>
      <c r="G48" s="34"/>
      <c r="H48" s="34"/>
      <c r="I48" s="34"/>
      <c r="J48" s="34"/>
    </row>
    <row r="49" spans="1:10" s="31" customFormat="1" ht="14.1" customHeight="1">
      <c r="C49" s="33"/>
      <c r="D49" s="34"/>
      <c r="E49" s="34"/>
      <c r="F49" s="34"/>
      <c r="G49" s="34"/>
      <c r="H49" s="34"/>
      <c r="I49" s="34"/>
      <c r="J49" s="34"/>
    </row>
    <row r="50" spans="1:10" s="31" customFormat="1" ht="14.1" customHeight="1">
      <c r="A50" s="35"/>
      <c r="C50" s="33"/>
      <c r="D50" s="34"/>
      <c r="E50" s="34"/>
      <c r="F50" s="34"/>
      <c r="G50" s="34"/>
      <c r="H50" s="34"/>
      <c r="I50" s="34"/>
      <c r="J50" s="34"/>
    </row>
    <row r="51" spans="1:10" s="31" customFormat="1" ht="14.1" customHeight="1">
      <c r="A51" s="9" t="s">
        <v>53</v>
      </c>
      <c r="C51" s="33"/>
      <c r="D51" s="34"/>
      <c r="E51" s="34"/>
      <c r="F51" s="34"/>
      <c r="G51" s="34"/>
      <c r="H51" s="34"/>
      <c r="I51" s="34"/>
      <c r="J51" s="34"/>
    </row>
    <row r="52" spans="1:10" s="31" customFormat="1" ht="14.1" customHeight="1">
      <c r="A52" s="35"/>
      <c r="C52" s="33"/>
      <c r="D52" s="34"/>
      <c r="E52" s="34"/>
      <c r="F52" s="34"/>
      <c r="G52" s="34"/>
      <c r="H52" s="34"/>
      <c r="I52" s="34"/>
      <c r="J52" s="34"/>
    </row>
    <row r="53" spans="1:10" s="31" customFormat="1" ht="14.1" customHeight="1">
      <c r="A53" s="35"/>
      <c r="C53" s="33"/>
      <c r="D53" s="34"/>
      <c r="E53" s="34"/>
      <c r="F53" s="34"/>
      <c r="G53" s="34"/>
      <c r="H53" s="34"/>
      <c r="I53" s="34"/>
      <c r="J53" s="34"/>
    </row>
    <row r="54" spans="1:10" s="31" customFormat="1" ht="14.1" customHeight="1">
      <c r="A54" s="35"/>
      <c r="C54" s="33"/>
      <c r="D54" s="34"/>
      <c r="E54" s="34"/>
      <c r="F54" s="34"/>
      <c r="G54" s="34"/>
      <c r="H54" s="34"/>
      <c r="I54" s="34"/>
      <c r="J54" s="34"/>
    </row>
    <row r="55" spans="1:10" s="31" customFormat="1" ht="14.1" customHeight="1">
      <c r="A55" s="35"/>
      <c r="C55" s="33"/>
      <c r="D55" s="34"/>
      <c r="E55" s="51" t="s">
        <v>22</v>
      </c>
      <c r="F55" s="34"/>
      <c r="G55" s="34"/>
      <c r="H55" s="34"/>
      <c r="I55" s="34"/>
      <c r="J55" s="34"/>
    </row>
    <row r="56" spans="1:10" s="31" customFormat="1" ht="14.1" customHeight="1">
      <c r="A56" s="35"/>
      <c r="C56" s="33"/>
      <c r="D56" s="34"/>
      <c r="E56" s="34"/>
      <c r="F56" s="34"/>
      <c r="G56" s="34"/>
      <c r="H56" s="34"/>
      <c r="I56" s="34"/>
      <c r="J56" s="34"/>
    </row>
    <row r="57" spans="1:10" s="31" customFormat="1" ht="14.1" customHeight="1">
      <c r="A57" s="35"/>
      <c r="C57" s="33"/>
      <c r="D57" s="34"/>
      <c r="E57" s="34"/>
      <c r="F57" s="34"/>
      <c r="G57" s="34"/>
      <c r="H57" s="34"/>
      <c r="I57" s="34"/>
      <c r="J57" s="34"/>
    </row>
    <row r="58" spans="1:10" s="31" customFormat="1" ht="14.1" customHeight="1">
      <c r="A58" s="35"/>
      <c r="C58" s="33"/>
      <c r="D58" s="34"/>
      <c r="E58" s="34"/>
      <c r="F58" s="34"/>
      <c r="G58" s="34"/>
      <c r="H58" s="34"/>
      <c r="I58" s="34"/>
      <c r="J58" s="34"/>
    </row>
    <row r="59" spans="1:10" s="31" customFormat="1" ht="14.1" customHeight="1">
      <c r="A59" s="35"/>
      <c r="C59" s="33"/>
      <c r="D59" s="34"/>
      <c r="E59" s="34"/>
      <c r="F59" s="34"/>
      <c r="G59" s="34"/>
      <c r="H59" s="34"/>
      <c r="I59" s="34"/>
      <c r="J59" s="34"/>
    </row>
    <row r="60" spans="1:10" s="31" customFormat="1" ht="14.1" customHeight="1">
      <c r="A60" s="35"/>
      <c r="C60" s="33"/>
      <c r="D60" s="34"/>
      <c r="E60" s="34"/>
      <c r="F60" s="34"/>
      <c r="G60" s="34"/>
      <c r="H60" s="34"/>
      <c r="I60" s="34"/>
      <c r="J60" s="34"/>
    </row>
    <row r="61" spans="1:10" s="31" customFormat="1" ht="14.1" customHeight="1">
      <c r="A61" s="35"/>
      <c r="C61" s="33"/>
      <c r="D61" s="34"/>
      <c r="E61" s="34"/>
      <c r="F61" s="34"/>
      <c r="G61" s="34"/>
      <c r="H61" s="34"/>
      <c r="I61" s="34"/>
      <c r="J61" s="34"/>
    </row>
    <row r="62" spans="1:10" s="31" customFormat="1" ht="14.1" customHeight="1">
      <c r="A62" s="35"/>
      <c r="C62" s="33"/>
      <c r="D62" s="34"/>
      <c r="E62" s="34"/>
      <c r="F62" s="34"/>
      <c r="G62" s="34"/>
      <c r="H62" s="34"/>
      <c r="I62" s="34"/>
      <c r="J62" s="34"/>
    </row>
    <row r="63" spans="1:10" s="31" customFormat="1" ht="14.1" customHeight="1">
      <c r="A63" s="35"/>
      <c r="C63" s="33"/>
      <c r="D63" s="34"/>
      <c r="E63" s="34"/>
      <c r="F63" s="34"/>
      <c r="G63" s="34"/>
      <c r="H63" s="34"/>
      <c r="I63" s="34"/>
      <c r="J63" s="34"/>
    </row>
    <row r="64" spans="1:10" s="31" customFormat="1" ht="14.1" customHeight="1">
      <c r="A64" s="35"/>
      <c r="C64" s="33"/>
      <c r="D64" s="34"/>
      <c r="E64" s="34"/>
      <c r="F64" s="34"/>
      <c r="G64" s="34"/>
      <c r="H64" s="34"/>
      <c r="I64" s="34"/>
      <c r="J64" s="34"/>
    </row>
    <row r="65" spans="1:10" s="31" customFormat="1" ht="14.1" customHeight="1">
      <c r="A65" s="35"/>
      <c r="C65" s="33"/>
      <c r="D65" s="34"/>
      <c r="E65" s="34"/>
      <c r="F65" s="34"/>
      <c r="G65" s="34"/>
      <c r="H65" s="34"/>
      <c r="I65" s="34"/>
      <c r="J65" s="34"/>
    </row>
    <row r="66" spans="1:10" s="31" customFormat="1" ht="14.1" customHeight="1">
      <c r="A66" s="35"/>
      <c r="C66" s="33"/>
      <c r="D66" s="34"/>
      <c r="E66" s="34"/>
      <c r="F66" s="34"/>
      <c r="G66" s="34"/>
      <c r="H66" s="34"/>
      <c r="I66" s="34"/>
      <c r="J66" s="34"/>
    </row>
    <row r="67" spans="1:10" s="31" customFormat="1" ht="14.1" customHeight="1">
      <c r="A67" s="35"/>
      <c r="C67" s="33"/>
      <c r="D67" s="34"/>
      <c r="E67" s="34"/>
      <c r="F67" s="34"/>
      <c r="G67" s="34"/>
      <c r="H67" s="34"/>
      <c r="I67" s="34"/>
      <c r="J67" s="34"/>
    </row>
    <row r="68" spans="1:10" s="31" customFormat="1" ht="14.1" customHeight="1">
      <c r="A68" s="35"/>
      <c r="C68" s="33"/>
      <c r="D68" s="34"/>
      <c r="E68" s="34"/>
      <c r="F68" s="34"/>
      <c r="G68" s="34"/>
      <c r="H68" s="34"/>
      <c r="I68" s="34"/>
      <c r="J68" s="34"/>
    </row>
    <row r="69" spans="1:10" s="31" customFormat="1" ht="14.1" customHeight="1">
      <c r="A69" s="35"/>
      <c r="C69" s="33"/>
      <c r="D69" s="34"/>
      <c r="E69" s="34"/>
      <c r="F69" s="34"/>
      <c r="G69" s="34"/>
      <c r="H69" s="34"/>
      <c r="I69" s="34"/>
      <c r="J69" s="34"/>
    </row>
    <row r="70" spans="1:10" s="31" customFormat="1" ht="14.1" customHeight="1">
      <c r="A70" s="35"/>
      <c r="C70" s="33"/>
      <c r="D70" s="34"/>
      <c r="E70" s="34"/>
      <c r="F70" s="34"/>
      <c r="G70" s="34"/>
      <c r="H70" s="34"/>
      <c r="I70" s="34"/>
      <c r="J70" s="34"/>
    </row>
    <row r="71" spans="1:10" s="31" customFormat="1" ht="14.1" customHeight="1">
      <c r="A71" s="35"/>
      <c r="C71" s="33"/>
      <c r="D71" s="34"/>
      <c r="E71" s="34"/>
      <c r="F71" s="34"/>
      <c r="G71" s="34"/>
      <c r="H71" s="34"/>
      <c r="I71" s="34"/>
      <c r="J71" s="34"/>
    </row>
    <row r="72" spans="1:10" s="31" customFormat="1" ht="14.1" customHeight="1">
      <c r="A72" s="35"/>
      <c r="C72" s="33"/>
      <c r="D72" s="34"/>
      <c r="E72" s="34"/>
      <c r="F72" s="34"/>
      <c r="G72" s="34"/>
      <c r="H72" s="34"/>
      <c r="I72" s="34"/>
      <c r="J72" s="34"/>
    </row>
    <row r="73" spans="1:10" s="31" customFormat="1" ht="14.1" customHeight="1">
      <c r="A73" s="35"/>
      <c r="C73" s="33"/>
      <c r="D73" s="34"/>
      <c r="E73" s="34"/>
      <c r="F73" s="34"/>
      <c r="G73" s="34"/>
      <c r="H73" s="34"/>
      <c r="I73" s="34"/>
      <c r="J73" s="34"/>
    </row>
    <row r="74" spans="1:10" s="31" customFormat="1" ht="14.1" customHeight="1">
      <c r="A74" s="35"/>
      <c r="C74" s="33"/>
      <c r="D74" s="34"/>
      <c r="E74" s="34"/>
      <c r="F74" s="34"/>
      <c r="G74" s="34"/>
      <c r="H74" s="34"/>
      <c r="I74" s="34"/>
      <c r="J74" s="34"/>
    </row>
    <row r="75" spans="1:10" s="31" customFormat="1" ht="14.1" customHeight="1">
      <c r="A75" s="35"/>
      <c r="C75" s="33"/>
      <c r="D75" s="34"/>
      <c r="E75" s="34"/>
      <c r="F75" s="34"/>
      <c r="G75" s="34"/>
      <c r="H75" s="34"/>
      <c r="I75" s="34"/>
      <c r="J75" s="34"/>
    </row>
    <row r="76" spans="1:10" s="31" customFormat="1" ht="14.1" customHeight="1">
      <c r="A76" s="35"/>
      <c r="C76" s="33"/>
      <c r="D76" s="34"/>
      <c r="E76" s="34"/>
      <c r="F76" s="34"/>
      <c r="G76" s="34"/>
      <c r="H76" s="34"/>
      <c r="I76" s="34"/>
      <c r="J76" s="34"/>
    </row>
    <row r="77" spans="1:10">
      <c r="E77" s="15"/>
      <c r="F77" s="15"/>
      <c r="G77" s="35"/>
      <c r="H77" s="14"/>
      <c r="I77" s="35"/>
      <c r="J77" s="36"/>
    </row>
    <row r="78" spans="1:10">
      <c r="A78" s="19"/>
      <c r="E78" s="15"/>
      <c r="F78" s="15"/>
      <c r="G78" s="35"/>
      <c r="H78" s="14"/>
      <c r="I78" s="35"/>
      <c r="J78" s="36"/>
    </row>
    <row r="79" spans="1:10">
      <c r="E79" s="15"/>
      <c r="F79" s="15"/>
      <c r="G79" s="35"/>
      <c r="H79" s="14"/>
      <c r="I79" s="35"/>
      <c r="J79" s="36"/>
    </row>
    <row r="80" spans="1:10">
      <c r="I80" s="35"/>
      <c r="J80" s="36"/>
    </row>
    <row r="81" spans="9:10">
      <c r="I81" s="35"/>
      <c r="J81" s="36"/>
    </row>
    <row r="82" spans="9:10">
      <c r="I82" s="35"/>
      <c r="J82" s="36"/>
    </row>
    <row r="83" spans="9:10">
      <c r="I83" s="35"/>
      <c r="J83" s="36"/>
    </row>
    <row r="84" spans="9:10">
      <c r="I84" s="35"/>
      <c r="J84" s="36"/>
    </row>
    <row r="85" spans="9:10">
      <c r="I85" s="35"/>
      <c r="J85" s="36"/>
    </row>
    <row r="86" spans="9:10">
      <c r="I86" s="35"/>
      <c r="J86" s="36"/>
    </row>
    <row r="87" spans="9:10">
      <c r="I87" s="35"/>
      <c r="J87" s="36"/>
    </row>
    <row r="88" spans="9:10">
      <c r="I88" s="35"/>
      <c r="J88" s="36"/>
    </row>
    <row r="89" spans="9:10">
      <c r="I89" s="35"/>
      <c r="J89" s="36"/>
    </row>
    <row r="90" spans="9:10">
      <c r="I90" s="35"/>
      <c r="J90" s="36"/>
    </row>
    <row r="91" spans="9:10">
      <c r="I91" s="35"/>
      <c r="J91" s="36"/>
    </row>
    <row r="92" spans="9:10">
      <c r="I92" s="35"/>
      <c r="J92" s="36"/>
    </row>
    <row r="93" spans="9:10">
      <c r="I93" s="35"/>
      <c r="J93" s="36"/>
    </row>
    <row r="94" spans="9:10">
      <c r="I94" s="35"/>
      <c r="J94" s="36"/>
    </row>
    <row r="95" spans="9:10">
      <c r="I95" s="35"/>
      <c r="J95" s="36"/>
    </row>
    <row r="96" spans="9:10">
      <c r="I96" s="35"/>
      <c r="J96" s="36"/>
    </row>
    <row r="97" spans="9:10">
      <c r="I97" s="35"/>
      <c r="J97" s="36"/>
    </row>
    <row r="98" spans="9:10">
      <c r="I98" s="35"/>
      <c r="J98" s="36"/>
    </row>
    <row r="99" spans="9:10">
      <c r="I99" s="35"/>
      <c r="J99" s="36"/>
    </row>
  </sheetData>
  <sheetProtection algorithmName="SHA-512" hashValue="URtup5RpFLFtQKlx2jMpEIwfJdR3+Q11OqkJifFggyjtR4wRR22epsU/IOoG6EwlUjDfy5j8nwa/PIY09lu7TA==" saltValue="WovMtBMa+bALF3bJnQe0Sg==" spinCount="100000" sheet="1" objects="1" scenarios="1"/>
  <mergeCells count="4">
    <mergeCell ref="A23:B23"/>
    <mergeCell ref="D23:E23"/>
    <mergeCell ref="G23:H23"/>
    <mergeCell ref="A1:B1"/>
  </mergeCells>
  <conditionalFormatting sqref="B25:B29">
    <cfRule type="cellIs" dxfId="5" priority="3" operator="lessThan">
      <formula>0</formula>
    </cfRule>
  </conditionalFormatting>
  <conditionalFormatting sqref="E25:E29">
    <cfRule type="cellIs" dxfId="4" priority="2" operator="lessThan">
      <formula>0</formula>
    </cfRule>
  </conditionalFormatting>
  <conditionalFormatting sqref="H25:H29">
    <cfRule type="cellIs" dxfId="3" priority="1" operator="lessThan">
      <formula>0</formula>
    </cfRule>
  </conditionalFormatting>
  <hyperlinks>
    <hyperlink ref="A11" r:id="rId1" xr:uid="{00000000-0004-0000-0100-000000000000}"/>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59999389629810485"/>
  </sheetPr>
  <dimension ref="A1:J99"/>
  <sheetViews>
    <sheetView workbookViewId="0">
      <selection sqref="A1:B1"/>
    </sheetView>
  </sheetViews>
  <sheetFormatPr baseColWidth="10" defaultColWidth="9.140625" defaultRowHeight="15"/>
  <cols>
    <col min="1" max="1" width="32.42578125" style="87" customWidth="1"/>
    <col min="2" max="2" width="24.42578125" style="87" customWidth="1"/>
    <col min="3" max="3" width="14.140625" style="87" customWidth="1"/>
    <col min="4" max="4" width="26" style="87" customWidth="1"/>
    <col min="5" max="5" width="22.5703125" style="87" customWidth="1"/>
    <col min="6" max="6" width="14.140625" style="87" customWidth="1"/>
    <col min="7" max="8" width="23.140625" style="87" customWidth="1"/>
    <col min="9" max="9" width="11.42578125" style="87" customWidth="1"/>
    <col min="10" max="10" width="64" style="87" customWidth="1"/>
    <col min="11" max="13" width="9.140625" style="87"/>
    <col min="14" max="14" width="11.85546875" style="87" customWidth="1"/>
    <col min="15" max="16384" width="9.140625" style="87"/>
  </cols>
  <sheetData>
    <row r="1" spans="1:10" ht="46.5" customHeight="1" thickBot="1">
      <c r="A1" s="152" t="s">
        <v>5</v>
      </c>
      <c r="B1" s="153"/>
      <c r="C1" s="86"/>
      <c r="D1" s="86"/>
      <c r="G1" s="88"/>
      <c r="H1" s="89"/>
    </row>
    <row r="2" spans="1:10" ht="16.5" thickBot="1">
      <c r="A2" s="90" t="s">
        <v>49</v>
      </c>
      <c r="B2" s="91" t="str">
        <f>+F44</f>
        <v>not enough data</v>
      </c>
      <c r="C2" s="92"/>
      <c r="D2" s="93" t="s">
        <v>36</v>
      </c>
      <c r="E2" s="93" t="s">
        <v>37</v>
      </c>
    </row>
    <row r="3" spans="1:10" ht="16.5" thickBot="1">
      <c r="A3" s="94" t="s">
        <v>3</v>
      </c>
      <c r="B3" s="95" t="str">
        <f>IF(B2="not enough data", "not calculated",IF(B2=0,10,IF(B2&gt;D3,0,IF(B2&lt;E3,10,(B2-D3)/(E3-D3)*10))))</f>
        <v>not calculated</v>
      </c>
      <c r="C3" s="92"/>
      <c r="D3" s="96">
        <v>0.7</v>
      </c>
      <c r="E3" s="96">
        <v>0</v>
      </c>
      <c r="G3" s="97"/>
      <c r="H3" s="98"/>
    </row>
    <row r="4" spans="1:10">
      <c r="D4" s="99"/>
      <c r="G4" s="97"/>
      <c r="H4" s="98"/>
      <c r="I4" s="97"/>
      <c r="J4" s="100"/>
    </row>
    <row r="5" spans="1:10">
      <c r="D5" s="99"/>
      <c r="G5" s="97"/>
      <c r="H5" s="98"/>
      <c r="I5" s="97"/>
      <c r="J5" s="100"/>
    </row>
    <row r="6" spans="1:10">
      <c r="D6" s="99"/>
      <c r="G6" s="97"/>
      <c r="H6" s="98"/>
      <c r="I6" s="97"/>
      <c r="J6" s="100"/>
    </row>
    <row r="7" spans="1:10">
      <c r="A7" s="102"/>
      <c r="G7" s="97"/>
      <c r="H7" s="98"/>
      <c r="I7" s="97"/>
      <c r="J7" s="100"/>
    </row>
    <row r="8" spans="1:10">
      <c r="A8" s="101" t="s">
        <v>31</v>
      </c>
      <c r="E8" s="103"/>
      <c r="F8" s="103"/>
      <c r="G8" s="97"/>
      <c r="H8" s="98"/>
      <c r="I8" s="97"/>
      <c r="J8" s="100"/>
    </row>
    <row r="9" spans="1:10">
      <c r="A9" s="104"/>
      <c r="C9" s="105"/>
      <c r="D9" s="103"/>
      <c r="E9" s="106"/>
      <c r="F9" s="103"/>
      <c r="G9" s="97"/>
      <c r="H9" s="98"/>
      <c r="I9" s="97"/>
      <c r="J9" s="100"/>
    </row>
    <row r="10" spans="1:10">
      <c r="A10" s="107" t="s">
        <v>32</v>
      </c>
      <c r="D10" s="103"/>
      <c r="E10" s="103"/>
      <c r="F10" s="103"/>
      <c r="G10" s="97"/>
      <c r="H10" s="98"/>
      <c r="I10" s="97"/>
      <c r="J10" s="100"/>
    </row>
    <row r="11" spans="1:10">
      <c r="A11" s="108" t="s">
        <v>47</v>
      </c>
      <c r="B11" s="107"/>
      <c r="D11" s="103"/>
      <c r="E11" s="103"/>
      <c r="F11" s="103"/>
      <c r="G11" s="97"/>
      <c r="H11" s="98"/>
      <c r="I11" s="97"/>
      <c r="J11" s="100"/>
    </row>
    <row r="12" spans="1:10">
      <c r="A12" s="87" t="s">
        <v>43</v>
      </c>
      <c r="E12" s="103"/>
      <c r="F12" s="103"/>
      <c r="G12" s="97"/>
      <c r="H12" s="98"/>
      <c r="I12" s="97"/>
      <c r="J12" s="100"/>
    </row>
    <row r="13" spans="1:10">
      <c r="E13" s="103"/>
      <c r="F13" s="103"/>
      <c r="G13" s="97"/>
      <c r="H13" s="98"/>
      <c r="I13" s="97"/>
      <c r="J13" s="100"/>
    </row>
    <row r="14" spans="1:10">
      <c r="A14" s="109" t="s">
        <v>38</v>
      </c>
      <c r="E14" s="103"/>
      <c r="F14" s="103"/>
      <c r="G14" s="97"/>
      <c r="H14" s="98"/>
      <c r="I14" s="97"/>
      <c r="J14" s="100"/>
    </row>
    <row r="15" spans="1:10">
      <c r="A15" s="87" t="s">
        <v>33</v>
      </c>
      <c r="E15" s="103"/>
      <c r="F15" s="103"/>
      <c r="G15" s="97"/>
      <c r="H15" s="98"/>
      <c r="I15" s="97"/>
      <c r="J15" s="100"/>
    </row>
    <row r="16" spans="1:10">
      <c r="A16" s="107" t="s">
        <v>34</v>
      </c>
      <c r="E16" s="103"/>
      <c r="F16" s="103"/>
      <c r="G16" s="97"/>
      <c r="H16" s="98"/>
      <c r="I16" s="97"/>
      <c r="J16" s="100"/>
    </row>
    <row r="17" spans="1:10">
      <c r="A17" s="87" t="s">
        <v>45</v>
      </c>
      <c r="E17" s="103"/>
      <c r="F17" s="103"/>
      <c r="G17" s="97"/>
      <c r="H17" s="98"/>
      <c r="I17" s="97"/>
      <c r="J17" s="100"/>
    </row>
    <row r="18" spans="1:10">
      <c r="E18" s="103"/>
      <c r="F18" s="103"/>
      <c r="G18" s="97"/>
      <c r="H18" s="98"/>
      <c r="I18" s="97"/>
      <c r="J18" s="100"/>
    </row>
    <row r="19" spans="1:10">
      <c r="E19" s="103"/>
      <c r="F19" s="103"/>
      <c r="G19" s="97"/>
      <c r="H19" s="98"/>
      <c r="I19" s="97"/>
      <c r="J19" s="100"/>
    </row>
    <row r="20" spans="1:10">
      <c r="A20" s="110" t="s">
        <v>50</v>
      </c>
    </row>
    <row r="21" spans="1:10">
      <c r="A21" s="110"/>
    </row>
    <row r="22" spans="1:10">
      <c r="A22" s="111"/>
      <c r="G22" s="97"/>
      <c r="H22" s="98"/>
      <c r="I22" s="97"/>
      <c r="J22" s="100"/>
    </row>
    <row r="23" spans="1:10" s="113" customFormat="1" ht="31.5" customHeight="1">
      <c r="A23" s="150" t="s">
        <v>54</v>
      </c>
      <c r="B23" s="151"/>
      <c r="C23" s="112"/>
      <c r="D23" s="150" t="s">
        <v>55</v>
      </c>
      <c r="E23" s="151"/>
      <c r="G23" s="150" t="s">
        <v>56</v>
      </c>
      <c r="H23" s="151"/>
      <c r="J23" s="114" t="s">
        <v>57</v>
      </c>
    </row>
    <row r="24" spans="1:10" ht="36.75" customHeight="1" thickBot="1">
      <c r="A24" s="115" t="s">
        <v>12</v>
      </c>
      <c r="B24" s="116" t="s">
        <v>13</v>
      </c>
      <c r="C24" s="117"/>
      <c r="D24" s="115" t="s">
        <v>12</v>
      </c>
      <c r="E24" s="118" t="s">
        <v>13</v>
      </c>
      <c r="G24" s="115" t="s">
        <v>12</v>
      </c>
      <c r="H24" s="118" t="s">
        <v>13</v>
      </c>
      <c r="J24" s="83"/>
    </row>
    <row r="25" spans="1:10">
      <c r="A25" s="119" t="s">
        <v>6</v>
      </c>
      <c r="B25" s="80"/>
      <c r="C25" s="120"/>
      <c r="D25" s="119" t="s">
        <v>6</v>
      </c>
      <c r="E25" s="80"/>
      <c r="G25" s="119" t="s">
        <v>6</v>
      </c>
      <c r="H25" s="80"/>
      <c r="J25" s="84"/>
    </row>
    <row r="26" spans="1:10">
      <c r="A26" s="121" t="s">
        <v>7</v>
      </c>
      <c r="B26" s="81"/>
      <c r="C26" s="120"/>
      <c r="D26" s="121" t="s">
        <v>7</v>
      </c>
      <c r="E26" s="81"/>
      <c r="G26" s="121" t="s">
        <v>7</v>
      </c>
      <c r="H26" s="81"/>
      <c r="J26" s="84"/>
    </row>
    <row r="27" spans="1:10">
      <c r="A27" s="121" t="s">
        <v>8</v>
      </c>
      <c r="B27" s="81"/>
      <c r="C27" s="120"/>
      <c r="D27" s="121" t="s">
        <v>8</v>
      </c>
      <c r="E27" s="81"/>
      <c r="G27" s="121" t="s">
        <v>8</v>
      </c>
      <c r="H27" s="81"/>
      <c r="J27" s="84"/>
    </row>
    <row r="28" spans="1:10">
      <c r="A28" s="121" t="s">
        <v>9</v>
      </c>
      <c r="B28" s="81"/>
      <c r="C28" s="120"/>
      <c r="D28" s="121" t="s">
        <v>9</v>
      </c>
      <c r="E28" s="81"/>
      <c r="G28" s="121" t="s">
        <v>9</v>
      </c>
      <c r="H28" s="81"/>
      <c r="J28" s="84"/>
    </row>
    <row r="29" spans="1:10">
      <c r="A29" s="122" t="s">
        <v>10</v>
      </c>
      <c r="B29" s="82"/>
      <c r="C29" s="120"/>
      <c r="D29" s="122" t="s">
        <v>10</v>
      </c>
      <c r="E29" s="82"/>
      <c r="G29" s="122" t="s">
        <v>10</v>
      </c>
      <c r="H29" s="82"/>
      <c r="J29" s="84"/>
    </row>
    <row r="30" spans="1:10">
      <c r="A30" s="123" t="s">
        <v>11</v>
      </c>
      <c r="B30" s="124">
        <f>SUM(B25:B29)</f>
        <v>0</v>
      </c>
      <c r="C30" s="125"/>
      <c r="D30" s="123" t="s">
        <v>11</v>
      </c>
      <c r="E30" s="126">
        <f>SUM(E25:E29)</f>
        <v>0</v>
      </c>
      <c r="G30" s="123" t="s">
        <v>11</v>
      </c>
      <c r="H30" s="126">
        <f>SUM(H25:H29)</f>
        <v>0</v>
      </c>
      <c r="J30" s="85"/>
    </row>
    <row r="31" spans="1:10">
      <c r="A31" s="87" t="s">
        <v>48</v>
      </c>
      <c r="H31" s="98"/>
    </row>
    <row r="32" spans="1:10">
      <c r="H32" s="98"/>
    </row>
    <row r="33" spans="1:10" ht="18">
      <c r="A33" s="105" t="s">
        <v>51</v>
      </c>
      <c r="H33" s="98"/>
    </row>
    <row r="34" spans="1:10">
      <c r="A34" s="127" t="s">
        <v>14</v>
      </c>
      <c r="B34" s="127" t="s">
        <v>19</v>
      </c>
      <c r="C34" s="127" t="s">
        <v>20</v>
      </c>
      <c r="D34" s="127" t="s">
        <v>21</v>
      </c>
    </row>
    <row r="35" spans="1:10">
      <c r="A35" s="128" t="s">
        <v>6</v>
      </c>
      <c r="B35" s="129">
        <v>8.1576298500000005E-2</v>
      </c>
      <c r="C35" s="129">
        <v>3.4367603625E-2</v>
      </c>
      <c r="D35" s="129">
        <v>0.14586121937500002</v>
      </c>
      <c r="E35" s="130" t="s">
        <v>44</v>
      </c>
      <c r="F35" s="103"/>
      <c r="G35" s="97"/>
      <c r="H35" s="98"/>
      <c r="I35" s="97"/>
      <c r="J35" s="100"/>
    </row>
    <row r="36" spans="1:10">
      <c r="A36" s="128" t="s">
        <v>7</v>
      </c>
      <c r="B36" s="129">
        <v>0.12958515350000002</v>
      </c>
      <c r="C36" s="129">
        <v>6.4118562374999993E-2</v>
      </c>
      <c r="D36" s="129">
        <v>0.22959592562500003</v>
      </c>
      <c r="E36" s="103"/>
      <c r="F36" s="103"/>
      <c r="G36" s="97"/>
      <c r="H36" s="98"/>
      <c r="I36" s="97"/>
      <c r="J36" s="100"/>
    </row>
    <row r="37" spans="1:10">
      <c r="A37" s="128" t="s">
        <v>8</v>
      </c>
      <c r="B37" s="129">
        <v>0.20075810850000003</v>
      </c>
      <c r="C37" s="129">
        <v>0.112203946125</v>
      </c>
      <c r="D37" s="129">
        <v>0.32944600687499997</v>
      </c>
      <c r="E37" s="103"/>
      <c r="F37" s="103"/>
      <c r="G37" s="97"/>
      <c r="H37" s="98"/>
      <c r="I37" s="97"/>
      <c r="J37" s="100"/>
    </row>
    <row r="38" spans="1:10">
      <c r="A38" s="128" t="s">
        <v>9</v>
      </c>
      <c r="B38" s="129">
        <v>0.30249616350000003</v>
      </c>
      <c r="C38" s="129">
        <v>0.18405300487500001</v>
      </c>
      <c r="D38" s="129">
        <v>0.44436521312500005</v>
      </c>
      <c r="E38" s="103"/>
      <c r="F38" s="103"/>
      <c r="G38" s="97"/>
      <c r="H38" s="98"/>
      <c r="I38" s="97"/>
      <c r="J38" s="100"/>
    </row>
    <row r="39" spans="1:10">
      <c r="A39" s="128" t="s">
        <v>10</v>
      </c>
      <c r="B39" s="129">
        <v>0.44220031850000013</v>
      </c>
      <c r="C39" s="129">
        <v>0.28509498862499993</v>
      </c>
      <c r="D39" s="129">
        <v>0.57330729437500016</v>
      </c>
      <c r="E39" s="103"/>
      <c r="F39" s="103"/>
      <c r="G39" s="97"/>
      <c r="H39" s="98"/>
      <c r="I39" s="97"/>
      <c r="J39" s="100"/>
    </row>
    <row r="40" spans="1:10" s="133" customFormat="1" ht="14.1" customHeight="1">
      <c r="A40" s="131" t="s">
        <v>52</v>
      </c>
      <c r="B40" s="132"/>
      <c r="C40" s="132"/>
      <c r="D40" s="132"/>
      <c r="E40" s="132"/>
      <c r="G40" s="132"/>
      <c r="H40" s="132"/>
      <c r="I40" s="132"/>
      <c r="J40" s="132"/>
    </row>
    <row r="41" spans="1:10" s="133" customFormat="1" ht="14.1" customHeight="1">
      <c r="A41" s="134"/>
      <c r="C41" s="135"/>
      <c r="D41" s="132"/>
      <c r="E41" s="132"/>
      <c r="F41" s="132"/>
      <c r="G41" s="132"/>
      <c r="H41" s="132"/>
      <c r="I41" s="132"/>
      <c r="J41" s="132"/>
    </row>
    <row r="42" spans="1:10" s="133" customFormat="1" ht="14.1" customHeight="1" thickBot="1">
      <c r="A42" s="134"/>
      <c r="C42" s="135"/>
      <c r="D42" s="132"/>
      <c r="E42" s="132"/>
      <c r="F42" s="132"/>
      <c r="G42" s="132"/>
      <c r="H42" s="132"/>
      <c r="I42" s="132"/>
      <c r="J42" s="132"/>
    </row>
    <row r="43" spans="1:10" s="133" customFormat="1" ht="14.1" customHeight="1" thickBot="1">
      <c r="A43" s="116" t="s">
        <v>25</v>
      </c>
      <c r="B43" s="136" t="s">
        <v>14</v>
      </c>
      <c r="C43" s="137" t="s">
        <v>15</v>
      </c>
      <c r="D43" s="116" t="s">
        <v>26</v>
      </c>
      <c r="E43" s="138" t="s">
        <v>16</v>
      </c>
      <c r="F43" s="139" t="s">
        <v>17</v>
      </c>
      <c r="H43" s="132"/>
      <c r="I43" s="132"/>
      <c r="J43" s="132"/>
    </row>
    <row r="44" spans="1:10" s="133" customFormat="1" ht="14.1" customHeight="1" thickBot="1">
      <c r="A44" s="123" t="s">
        <v>6</v>
      </c>
      <c r="B44" s="140">
        <v>57.5</v>
      </c>
      <c r="C44" s="141">
        <f>0.0001795*(B44-37)^3+0.0211*(B44-37)^2+0.5353*(B44-37)</f>
        <v>21.387339937500002</v>
      </c>
      <c r="D44" s="142">
        <f>+B25*$B35+E25*$C35+H25*$D35</f>
        <v>0</v>
      </c>
      <c r="E44" s="142">
        <f>+D44*C44</f>
        <v>0</v>
      </c>
      <c r="F44" s="143" t="str">
        <f>IF(AND(SUM(E44:E48)&gt;0,SUM(D44:D48)&gt;0), SUM(E44:E48)/SUM(D44:D48)/100, "not enough data")</f>
        <v>not enough data</v>
      </c>
      <c r="G44" s="132"/>
      <c r="H44" s="132"/>
      <c r="I44" s="132"/>
      <c r="J44" s="132"/>
    </row>
    <row r="45" spans="1:10" s="133" customFormat="1" ht="14.1" customHeight="1">
      <c r="A45" s="123" t="s">
        <v>7</v>
      </c>
      <c r="B45" s="140">
        <v>62.5</v>
      </c>
      <c r="C45" s="141">
        <f t="shared" ref="C45:C48" si="0">0.0001795*(B45-37)^3+0.0211*(B45-37)^2+0.5353*(B45-37)</f>
        <v>30.346781812500002</v>
      </c>
      <c r="D45" s="142">
        <f t="shared" ref="D45:D47" si="1">+B26*$B36+E26*$C36+H26*$D36</f>
        <v>0</v>
      </c>
      <c r="E45" s="142">
        <f t="shared" ref="E45:E48" si="2">+D45*C45</f>
        <v>0</v>
      </c>
      <c r="F45" s="132"/>
      <c r="G45" s="132"/>
      <c r="H45" s="132"/>
      <c r="I45" s="132"/>
      <c r="J45" s="132"/>
    </row>
    <row r="46" spans="1:10" s="133" customFormat="1" ht="14.1" customHeight="1">
      <c r="A46" s="123" t="s">
        <v>8</v>
      </c>
      <c r="B46" s="140">
        <v>67.5</v>
      </c>
      <c r="C46" s="141">
        <f t="shared" si="0"/>
        <v>41.047811187500002</v>
      </c>
      <c r="D46" s="142">
        <f>+B27*$B37+E27*$C37+H27*$D37</f>
        <v>0</v>
      </c>
      <c r="E46" s="142">
        <f t="shared" si="2"/>
        <v>0</v>
      </c>
      <c r="F46" s="132"/>
      <c r="G46" s="132"/>
      <c r="H46" s="132"/>
      <c r="I46" s="132"/>
      <c r="J46" s="132"/>
    </row>
    <row r="47" spans="1:10" s="133" customFormat="1" ht="14.1" customHeight="1">
      <c r="A47" s="123" t="s">
        <v>9</v>
      </c>
      <c r="B47" s="140">
        <v>72.5</v>
      </c>
      <c r="C47" s="141">
        <f t="shared" si="0"/>
        <v>53.625053062500001</v>
      </c>
      <c r="D47" s="142">
        <f t="shared" si="1"/>
        <v>0</v>
      </c>
      <c r="E47" s="142">
        <f t="shared" si="2"/>
        <v>0</v>
      </c>
      <c r="F47" s="132"/>
      <c r="G47" s="132"/>
      <c r="H47" s="132"/>
      <c r="I47" s="132"/>
      <c r="J47" s="132"/>
    </row>
    <row r="48" spans="1:10" s="133" customFormat="1" ht="14.1" customHeight="1">
      <c r="A48" s="123" t="s">
        <v>10</v>
      </c>
      <c r="B48" s="140">
        <v>77.5</v>
      </c>
      <c r="C48" s="141">
        <f t="shared" si="0"/>
        <v>68.213132437500008</v>
      </c>
      <c r="D48" s="142">
        <f>+B29*$B39+E29*$C39+H29*$D39</f>
        <v>0</v>
      </c>
      <c r="E48" s="142">
        <f t="shared" si="2"/>
        <v>0</v>
      </c>
      <c r="F48" s="132"/>
      <c r="G48" s="132"/>
      <c r="H48" s="132"/>
      <c r="I48" s="132"/>
      <c r="J48" s="132"/>
    </row>
    <row r="49" spans="1:10" s="133" customFormat="1" ht="14.1" customHeight="1">
      <c r="C49" s="135"/>
      <c r="D49" s="132"/>
      <c r="E49" s="132"/>
      <c r="F49" s="132"/>
      <c r="G49" s="132"/>
      <c r="H49" s="132"/>
      <c r="I49" s="132"/>
      <c r="J49" s="132"/>
    </row>
    <row r="50" spans="1:10" s="133" customFormat="1" ht="14.1" customHeight="1">
      <c r="A50" s="97"/>
      <c r="C50" s="135"/>
      <c r="D50" s="132"/>
      <c r="E50" s="132"/>
      <c r="F50" s="132"/>
      <c r="G50" s="132"/>
      <c r="H50" s="132"/>
      <c r="I50" s="132"/>
      <c r="J50" s="132"/>
    </row>
    <row r="51" spans="1:10" s="133" customFormat="1" ht="14.1" customHeight="1">
      <c r="A51" s="144" t="s">
        <v>53</v>
      </c>
      <c r="C51" s="135"/>
      <c r="D51" s="132"/>
      <c r="E51" s="132"/>
      <c r="F51" s="132"/>
      <c r="G51" s="132"/>
      <c r="H51" s="132"/>
      <c r="I51" s="132"/>
      <c r="J51" s="132"/>
    </row>
    <row r="52" spans="1:10" s="133" customFormat="1" ht="14.1" customHeight="1">
      <c r="A52" s="97"/>
      <c r="C52" s="135"/>
      <c r="D52" s="132"/>
      <c r="E52" s="132"/>
      <c r="F52" s="132"/>
      <c r="G52" s="132"/>
      <c r="H52" s="132"/>
      <c r="I52" s="132"/>
      <c r="J52" s="132"/>
    </row>
    <row r="53" spans="1:10" s="133" customFormat="1" ht="14.1" customHeight="1">
      <c r="A53" s="97"/>
      <c r="C53" s="135"/>
      <c r="D53" s="132"/>
      <c r="E53" s="132"/>
      <c r="F53" s="132"/>
      <c r="G53" s="132"/>
      <c r="H53" s="132"/>
      <c r="I53" s="132"/>
      <c r="J53" s="132"/>
    </row>
    <row r="54" spans="1:10" s="133" customFormat="1" ht="14.1" customHeight="1">
      <c r="A54" s="97"/>
      <c r="C54" s="135"/>
      <c r="D54" s="132"/>
      <c r="E54" s="132"/>
      <c r="F54" s="132"/>
      <c r="G54" s="132"/>
      <c r="H54" s="132"/>
      <c r="I54" s="132"/>
      <c r="J54" s="132"/>
    </row>
    <row r="55" spans="1:10" s="133" customFormat="1" ht="14.1" customHeight="1">
      <c r="A55" s="97"/>
      <c r="C55" s="135"/>
      <c r="D55" s="132"/>
      <c r="E55" s="145" t="s">
        <v>22</v>
      </c>
      <c r="F55" s="132"/>
      <c r="G55" s="132"/>
      <c r="H55" s="132"/>
      <c r="I55" s="132"/>
      <c r="J55" s="132"/>
    </row>
    <row r="56" spans="1:10" s="133" customFormat="1" ht="14.1" customHeight="1">
      <c r="A56" s="97"/>
      <c r="C56" s="135"/>
      <c r="D56" s="132"/>
      <c r="E56" s="132"/>
      <c r="F56" s="132"/>
      <c r="G56" s="132"/>
      <c r="H56" s="132"/>
      <c r="I56" s="132"/>
      <c r="J56" s="132"/>
    </row>
    <row r="57" spans="1:10" s="133" customFormat="1" ht="14.1" customHeight="1">
      <c r="A57" s="97"/>
      <c r="C57" s="135"/>
      <c r="D57" s="132"/>
      <c r="E57" s="132"/>
      <c r="F57" s="132"/>
      <c r="G57" s="132"/>
      <c r="H57" s="132"/>
      <c r="I57" s="132"/>
      <c r="J57" s="132"/>
    </row>
    <row r="58" spans="1:10" s="133" customFormat="1" ht="14.1" customHeight="1">
      <c r="A58" s="97"/>
      <c r="C58" s="135"/>
      <c r="D58" s="132"/>
      <c r="E58" s="132"/>
      <c r="F58" s="132"/>
      <c r="G58" s="132"/>
      <c r="H58" s="132"/>
      <c r="I58" s="132"/>
      <c r="J58" s="132"/>
    </row>
    <row r="59" spans="1:10" s="133" customFormat="1" ht="14.1" customHeight="1">
      <c r="A59" s="97"/>
      <c r="C59" s="135"/>
      <c r="D59" s="132"/>
      <c r="E59" s="132"/>
      <c r="F59" s="132"/>
      <c r="G59" s="132"/>
      <c r="H59" s="132"/>
      <c r="I59" s="132"/>
      <c r="J59" s="132"/>
    </row>
    <row r="60" spans="1:10" s="133" customFormat="1" ht="14.1" customHeight="1">
      <c r="A60" s="97"/>
      <c r="C60" s="135"/>
      <c r="D60" s="132"/>
      <c r="E60" s="132"/>
      <c r="F60" s="132"/>
      <c r="G60" s="132"/>
      <c r="H60" s="132"/>
      <c r="I60" s="132"/>
      <c r="J60" s="132"/>
    </row>
    <row r="61" spans="1:10" s="133" customFormat="1" ht="14.1" customHeight="1">
      <c r="A61" s="97"/>
      <c r="C61" s="135"/>
      <c r="D61" s="132"/>
      <c r="E61" s="132"/>
      <c r="F61" s="132"/>
      <c r="G61" s="132"/>
      <c r="H61" s="132"/>
      <c r="I61" s="132"/>
      <c r="J61" s="132"/>
    </row>
    <row r="62" spans="1:10" s="133" customFormat="1" ht="14.1" customHeight="1">
      <c r="A62" s="97"/>
      <c r="C62" s="135"/>
      <c r="D62" s="132"/>
      <c r="E62" s="132"/>
      <c r="F62" s="132"/>
      <c r="G62" s="132"/>
      <c r="H62" s="132"/>
      <c r="I62" s="132"/>
      <c r="J62" s="132"/>
    </row>
    <row r="63" spans="1:10" s="133" customFormat="1" ht="14.1" customHeight="1">
      <c r="A63" s="97"/>
      <c r="C63" s="135"/>
      <c r="D63" s="132"/>
      <c r="E63" s="132"/>
      <c r="F63" s="132"/>
      <c r="G63" s="132"/>
      <c r="H63" s="132"/>
      <c r="I63" s="132"/>
      <c r="J63" s="132"/>
    </row>
    <row r="64" spans="1:10" s="133" customFormat="1" ht="14.1" customHeight="1">
      <c r="A64" s="97"/>
      <c r="C64" s="135"/>
      <c r="D64" s="132"/>
      <c r="E64" s="132"/>
      <c r="F64" s="132"/>
      <c r="G64" s="132"/>
      <c r="H64" s="132"/>
      <c r="I64" s="132"/>
      <c r="J64" s="132"/>
    </row>
    <row r="65" spans="1:10" s="133" customFormat="1" ht="14.1" customHeight="1">
      <c r="A65" s="97"/>
      <c r="C65" s="135"/>
      <c r="D65" s="132"/>
      <c r="E65" s="132"/>
      <c r="F65" s="132"/>
      <c r="G65" s="132"/>
      <c r="H65" s="132"/>
      <c r="I65" s="132"/>
      <c r="J65" s="132"/>
    </row>
    <row r="66" spans="1:10" s="133" customFormat="1" ht="14.1" customHeight="1">
      <c r="A66" s="97"/>
      <c r="C66" s="135"/>
      <c r="D66" s="132"/>
      <c r="E66" s="132"/>
      <c r="F66" s="132"/>
      <c r="G66" s="132"/>
      <c r="H66" s="132"/>
      <c r="I66" s="132"/>
      <c r="J66" s="132"/>
    </row>
    <row r="67" spans="1:10" s="133" customFormat="1" ht="14.1" customHeight="1">
      <c r="A67" s="97"/>
      <c r="C67" s="135"/>
      <c r="D67" s="132"/>
      <c r="E67" s="132"/>
      <c r="F67" s="132"/>
      <c r="G67" s="132"/>
      <c r="H67" s="132"/>
      <c r="I67" s="132"/>
      <c r="J67" s="132"/>
    </row>
    <row r="68" spans="1:10" s="133" customFormat="1" ht="14.1" customHeight="1">
      <c r="A68" s="97"/>
      <c r="C68" s="135"/>
      <c r="D68" s="132"/>
      <c r="E68" s="132"/>
      <c r="F68" s="132"/>
      <c r="G68" s="132"/>
      <c r="H68" s="132"/>
      <c r="I68" s="132"/>
      <c r="J68" s="132"/>
    </row>
    <row r="69" spans="1:10" s="133" customFormat="1" ht="14.1" customHeight="1">
      <c r="A69" s="97"/>
      <c r="C69" s="135"/>
      <c r="D69" s="132"/>
      <c r="E69" s="132"/>
      <c r="F69" s="132"/>
      <c r="G69" s="132"/>
      <c r="H69" s="132"/>
      <c r="I69" s="132"/>
      <c r="J69" s="132"/>
    </row>
    <row r="70" spans="1:10" s="133" customFormat="1" ht="14.1" customHeight="1">
      <c r="A70" s="97"/>
      <c r="C70" s="135"/>
      <c r="D70" s="132"/>
      <c r="E70" s="132"/>
      <c r="F70" s="132"/>
      <c r="G70" s="132"/>
      <c r="H70" s="132"/>
      <c r="I70" s="132"/>
      <c r="J70" s="132"/>
    </row>
    <row r="71" spans="1:10" s="133" customFormat="1" ht="14.1" customHeight="1">
      <c r="A71" s="97"/>
      <c r="C71" s="135"/>
      <c r="D71" s="132"/>
      <c r="E71" s="132"/>
      <c r="F71" s="132"/>
      <c r="G71" s="132"/>
      <c r="H71" s="132"/>
      <c r="I71" s="132"/>
      <c r="J71" s="132"/>
    </row>
    <row r="72" spans="1:10" s="133" customFormat="1" ht="14.1" customHeight="1">
      <c r="A72" s="97"/>
      <c r="C72" s="135"/>
      <c r="D72" s="132"/>
      <c r="E72" s="132"/>
      <c r="F72" s="132"/>
      <c r="G72" s="132"/>
      <c r="H72" s="132"/>
      <c r="I72" s="132"/>
      <c r="J72" s="132"/>
    </row>
    <row r="73" spans="1:10" s="133" customFormat="1" ht="14.1" customHeight="1">
      <c r="A73" s="97"/>
      <c r="C73" s="135"/>
      <c r="D73" s="132"/>
      <c r="E73" s="132"/>
      <c r="F73" s="132"/>
      <c r="G73" s="132"/>
      <c r="H73" s="132"/>
      <c r="I73" s="132"/>
      <c r="J73" s="132"/>
    </row>
    <row r="74" spans="1:10" s="133" customFormat="1" ht="14.1" customHeight="1">
      <c r="A74" s="97"/>
      <c r="C74" s="135"/>
      <c r="D74" s="132"/>
      <c r="E74" s="132"/>
      <c r="F74" s="132"/>
      <c r="G74" s="132"/>
      <c r="H74" s="132"/>
      <c r="I74" s="132"/>
      <c r="J74" s="132"/>
    </row>
    <row r="75" spans="1:10" s="133" customFormat="1" ht="14.1" customHeight="1">
      <c r="A75" s="97"/>
      <c r="C75" s="135"/>
      <c r="D75" s="132"/>
      <c r="E75" s="132"/>
      <c r="F75" s="132"/>
      <c r="G75" s="132"/>
      <c r="H75" s="132"/>
      <c r="I75" s="132"/>
      <c r="J75" s="132"/>
    </row>
    <row r="76" spans="1:10" s="133" customFormat="1" ht="14.1" customHeight="1">
      <c r="A76" s="97"/>
      <c r="C76" s="135"/>
      <c r="D76" s="132"/>
      <c r="E76" s="132"/>
      <c r="F76" s="132"/>
      <c r="G76" s="132"/>
      <c r="H76" s="132"/>
      <c r="I76" s="132"/>
      <c r="J76" s="132"/>
    </row>
    <row r="77" spans="1:10">
      <c r="E77" s="103"/>
      <c r="F77" s="103"/>
      <c r="G77" s="97"/>
      <c r="H77" s="98"/>
      <c r="I77" s="97"/>
      <c r="J77" s="100"/>
    </row>
    <row r="78" spans="1:10">
      <c r="A78" s="107"/>
      <c r="E78" s="103"/>
      <c r="F78" s="103"/>
      <c r="G78" s="97"/>
      <c r="H78" s="98"/>
      <c r="I78" s="97"/>
      <c r="J78" s="100"/>
    </row>
    <row r="79" spans="1:10">
      <c r="E79" s="103"/>
      <c r="F79" s="103"/>
      <c r="G79" s="97"/>
      <c r="H79" s="98"/>
      <c r="I79" s="97"/>
      <c r="J79" s="100"/>
    </row>
    <row r="80" spans="1:10">
      <c r="I80" s="97"/>
      <c r="J80" s="100"/>
    </row>
    <row r="81" spans="9:10">
      <c r="I81" s="97"/>
      <c r="J81" s="100"/>
    </row>
    <row r="82" spans="9:10">
      <c r="I82" s="97"/>
      <c r="J82" s="100"/>
    </row>
    <row r="83" spans="9:10">
      <c r="I83" s="97"/>
      <c r="J83" s="100"/>
    </row>
    <row r="84" spans="9:10">
      <c r="I84" s="97"/>
      <c r="J84" s="100"/>
    </row>
    <row r="85" spans="9:10">
      <c r="I85" s="97"/>
      <c r="J85" s="100"/>
    </row>
    <row r="86" spans="9:10">
      <c r="I86" s="97"/>
      <c r="J86" s="100"/>
    </row>
    <row r="87" spans="9:10">
      <c r="I87" s="97"/>
      <c r="J87" s="100"/>
    </row>
    <row r="88" spans="9:10">
      <c r="I88" s="97"/>
      <c r="J88" s="100"/>
    </row>
    <row r="89" spans="9:10">
      <c r="I89" s="97"/>
      <c r="J89" s="100"/>
    </row>
    <row r="90" spans="9:10">
      <c r="I90" s="97"/>
      <c r="J90" s="100"/>
    </row>
    <row r="91" spans="9:10">
      <c r="I91" s="97"/>
      <c r="J91" s="100"/>
    </row>
    <row r="92" spans="9:10">
      <c r="I92" s="97"/>
      <c r="J92" s="100"/>
    </row>
    <row r="93" spans="9:10">
      <c r="I93" s="97"/>
      <c r="J93" s="100"/>
    </row>
    <row r="94" spans="9:10">
      <c r="I94" s="97"/>
      <c r="J94" s="100"/>
    </row>
    <row r="95" spans="9:10">
      <c r="I95" s="97"/>
      <c r="J95" s="100"/>
    </row>
    <row r="96" spans="9:10">
      <c r="I96" s="97"/>
      <c r="J96" s="100"/>
    </row>
    <row r="97" spans="9:10">
      <c r="I97" s="97"/>
      <c r="J97" s="100"/>
    </row>
    <row r="98" spans="9:10">
      <c r="I98" s="97"/>
      <c r="J98" s="100"/>
    </row>
    <row r="99" spans="9:10">
      <c r="I99" s="97"/>
      <c r="J99" s="100"/>
    </row>
  </sheetData>
  <sheetProtection algorithmName="SHA-512" hashValue="9SYP/5Of1FOl+wCV8/hromrpKByr7V0YKO6Bxkz9iZXVZmzNcA6BXLQAXPtxgFRFg6HDx8516IKIB4A0n0vbIA==" saltValue="vnvwhDBrA4zpGNUj6ERUhA==" spinCount="100000" sheet="1" objects="1" scenarios="1"/>
  <mergeCells count="4">
    <mergeCell ref="A23:B23"/>
    <mergeCell ref="D23:E23"/>
    <mergeCell ref="G23:H23"/>
    <mergeCell ref="A1:B1"/>
  </mergeCells>
  <conditionalFormatting sqref="B25:B29">
    <cfRule type="cellIs" dxfId="2" priority="3" operator="lessThan">
      <formula>0</formula>
    </cfRule>
  </conditionalFormatting>
  <conditionalFormatting sqref="E25:E29">
    <cfRule type="cellIs" dxfId="1" priority="2" operator="lessThan">
      <formula>0</formula>
    </cfRule>
  </conditionalFormatting>
  <conditionalFormatting sqref="H25:H29">
    <cfRule type="cellIs" dxfId="0" priority="1" operator="lessThan">
      <formula>0</formula>
    </cfRule>
  </conditionalFormatting>
  <hyperlinks>
    <hyperlink ref="A11" r:id="rId1" xr:uid="{00000000-0004-0000-0200-000000000000}"/>
  </hyperlinks>
  <pageMargins left="0.7" right="0.7" top="0.75" bottom="0.75" header="0.3" footer="0.3"/>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DCDD1F9C8EB145BDDC0F99BF164DA2" ma:contentTypeVersion="0" ma:contentTypeDescription="Create a new document." ma:contentTypeScope="" ma:versionID="1ed1c4397abfb3fff05f39f17648733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6CA42A-DB3E-4EBF-84C8-CC389874C26E}">
  <ds:schemaRefs>
    <ds:schemaRef ds:uri="http://purl.org/dc/elements/1.1/"/>
    <ds:schemaRef ds:uri="http://schemas.microsoft.com/office/2006/metadata/properties"/>
    <ds:schemaRef ds:uri="http://schemas.microsoft.com/office/2006/documentManagement/types"/>
    <ds:schemaRef ds:uri="http://schemas.microsoft.com/office/infopath/2007/PartnerControls"/>
    <ds:schemaRef ds:uri="http://purl.org/dc/dcmitype/"/>
    <ds:schemaRef ds:uri="http://schemas.openxmlformats.org/package/2006/metadata/core-properties"/>
    <ds:schemaRef ds:uri="http://www.w3.org/XML/1998/namespace"/>
    <ds:schemaRef ds:uri="http://purl.org/dc/terms/"/>
  </ds:schemaRefs>
</ds:datastoreItem>
</file>

<file path=customXml/itemProps2.xml><?xml version="1.0" encoding="utf-8"?>
<ds:datastoreItem xmlns:ds="http://schemas.openxmlformats.org/officeDocument/2006/customXml" ds:itemID="{53302CF1-E27C-4001-AA26-B387E44323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739A16FF-B21B-404C-AC8B-8139123B0C7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User guide</vt:lpstr>
      <vt:lpstr>Example</vt:lpstr>
      <vt:lpstr>Calculation</vt:lpstr>
    </vt:vector>
  </TitlesOfParts>
  <Company>Transport &amp; Mobility Leuven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Lars Akkermans</dc:creator>
  <cp:lastModifiedBy>Marcel Braun</cp:lastModifiedBy>
  <dcterms:created xsi:type="dcterms:W3CDTF">2018-06-27T11:55:50Z</dcterms:created>
  <dcterms:modified xsi:type="dcterms:W3CDTF">2020-02-04T09:29:16Z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0x01010095DCDD1F9C8EB145BDDC0F99BF164DA2</vt:lpwstr>
  </property>
</Properties>
</file>