
<file path=[Content_Types].xml><?xml version="1.0" encoding="utf-8"?>
<Types xmlns="http://schemas.openxmlformats.org/package/2006/content-types">
  <Default Extension="bin" ContentType="application/vnd.openxmlformats-officedocument.spreadsheetml.printerSettings"/>
  <Default Extension="docx" ContentType="application/vnd.openxmlformats-officedocument.wordprocessingml.document"/>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325"/>
  <workbookPr defaultThemeVersion="124226"/>
  <mc:AlternateContent xmlns:mc="http://schemas.openxmlformats.org/markup-compatibility/2006">
    <mc:Choice Requires="x15">
      <x15ac:absPath xmlns:x15ac="http://schemas.microsoft.com/office/spreadsheetml/2010/11/ac" url="S:\Projects\SUMI\WP1 Methodologies_data mgmt\Final indicator spreadsheets for SUMI webpage\final PROTECTED spreadsheets\"/>
    </mc:Choice>
  </mc:AlternateContent>
  <xr:revisionPtr revIDLastSave="0" documentId="13_ncr:1_{0CB4EA88-D2E3-486E-9C2A-2E1B866C0015}" xr6:coauthVersionLast="45" xr6:coauthVersionMax="45" xr10:uidLastSave="{00000000-0000-0000-0000-000000000000}"/>
  <bookViews>
    <workbookView xWindow="-120" yWindow="-120" windowWidth="29040" windowHeight="15990" xr2:uid="{00000000-000D-0000-FFFF-FFFF00000000}"/>
  </bookViews>
  <sheets>
    <sheet name="User guide" sheetId="1" r:id="rId1"/>
    <sheet name="Example" sheetId="15" r:id="rId2"/>
    <sheet name="Calculation" sheetId="14" r:id="rId3"/>
  </sheet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11" i="15" l="1"/>
  <c r="L12" i="15"/>
  <c r="L13" i="15"/>
  <c r="L14" i="15"/>
  <c r="L15" i="15"/>
  <c r="L17" i="15"/>
  <c r="L18" i="15"/>
  <c r="L19" i="15"/>
  <c r="D115" i="15"/>
  <c r="D113" i="15"/>
  <c r="D111" i="15"/>
  <c r="D109" i="15"/>
  <c r="D107" i="15"/>
  <c r="D105" i="15"/>
  <c r="C99" i="15"/>
  <c r="D97" i="15" s="1"/>
  <c r="E115" i="15" s="1"/>
  <c r="D95" i="15"/>
  <c r="E111" i="15" s="1"/>
  <c r="L83" i="15"/>
  <c r="L82" i="15"/>
  <c r="M82" i="15" s="1"/>
  <c r="C116" i="15" s="1"/>
  <c r="L80" i="15"/>
  <c r="L79" i="15"/>
  <c r="L78" i="15"/>
  <c r="L77" i="15"/>
  <c r="L76" i="15"/>
  <c r="L71" i="15"/>
  <c r="L70" i="15"/>
  <c r="L69" i="15"/>
  <c r="M69" i="15" s="1"/>
  <c r="C114" i="15" s="1"/>
  <c r="L67" i="15"/>
  <c r="L66" i="15"/>
  <c r="L65" i="15"/>
  <c r="L64" i="15"/>
  <c r="L63" i="15"/>
  <c r="L59" i="15"/>
  <c r="B95" i="15" s="1"/>
  <c r="E95" i="15" s="1"/>
  <c r="L58" i="15"/>
  <c r="L57" i="15"/>
  <c r="M56" i="15"/>
  <c r="C112" i="15" s="1"/>
  <c r="F112" i="15" s="1"/>
  <c r="L56" i="15"/>
  <c r="L54" i="15"/>
  <c r="L53" i="15"/>
  <c r="L52" i="15"/>
  <c r="M51" i="15"/>
  <c r="C111" i="15" s="1"/>
  <c r="F111" i="15" s="1"/>
  <c r="L51" i="15"/>
  <c r="L50" i="15"/>
  <c r="L45" i="15"/>
  <c r="L44" i="15"/>
  <c r="L43" i="15"/>
  <c r="M43" i="15" s="1"/>
  <c r="C110" i="15" s="1"/>
  <c r="L41" i="15"/>
  <c r="L40" i="15"/>
  <c r="L39" i="15"/>
  <c r="L38" i="15"/>
  <c r="L37" i="15"/>
  <c r="L32" i="15"/>
  <c r="L31" i="15"/>
  <c r="L30" i="15"/>
  <c r="M30" i="15" s="1"/>
  <c r="C108" i="15" s="1"/>
  <c r="L28" i="15"/>
  <c r="L27" i="15"/>
  <c r="L26" i="15"/>
  <c r="L25" i="15"/>
  <c r="L24" i="15"/>
  <c r="M25" i="15" l="1"/>
  <c r="C107" i="15" s="1"/>
  <c r="M17" i="15"/>
  <c r="L20" i="15" s="1"/>
  <c r="B92" i="15" s="1"/>
  <c r="E92" i="15" s="1"/>
  <c r="M38" i="15"/>
  <c r="C109" i="15" s="1"/>
  <c r="M64" i="15"/>
  <c r="C113" i="15" s="1"/>
  <c r="M12" i="15"/>
  <c r="C105" i="15" s="1"/>
  <c r="D92" i="15"/>
  <c r="E105" i="15" s="1"/>
  <c r="F105" i="15" s="1"/>
  <c r="D93" i="15"/>
  <c r="E107" i="15" s="1"/>
  <c r="F108" i="15" s="1"/>
  <c r="D96" i="15"/>
  <c r="E113" i="15" s="1"/>
  <c r="F113" i="15" s="1"/>
  <c r="F116" i="15"/>
  <c r="D94" i="15"/>
  <c r="E109" i="15" s="1"/>
  <c r="F109" i="15" s="1"/>
  <c r="M77" i="15"/>
  <c r="C115" i="15" s="1"/>
  <c r="F115" i="15" s="1"/>
  <c r="L72" i="15"/>
  <c r="B96" i="15" s="1"/>
  <c r="E96" i="15" s="1"/>
  <c r="L33" i="15"/>
  <c r="B93" i="15" s="1"/>
  <c r="C106" i="15"/>
  <c r="F106" i="15" s="1"/>
  <c r="L83" i="14"/>
  <c r="L82" i="14"/>
  <c r="L70" i="14"/>
  <c r="L58" i="14"/>
  <c r="E93" i="15" l="1"/>
  <c r="F107" i="15"/>
  <c r="L46" i="15"/>
  <c r="B94" i="15" s="1"/>
  <c r="L84" i="15"/>
  <c r="B97" i="15" s="1"/>
  <c r="E97" i="15" s="1"/>
  <c r="F114" i="15"/>
  <c r="C118" i="15"/>
  <c r="F110" i="15"/>
  <c r="C119" i="15" s="1"/>
  <c r="E94" i="15"/>
  <c r="D93" i="14"/>
  <c r="D95" i="14"/>
  <c r="D96" i="14"/>
  <c r="D97" i="14"/>
  <c r="L84" i="14"/>
  <c r="M82" i="14"/>
  <c r="M69" i="14"/>
  <c r="L78" i="14"/>
  <c r="L79" i="14"/>
  <c r="L80" i="14"/>
  <c r="L77" i="14"/>
  <c r="M77" i="14"/>
  <c r="L71" i="14"/>
  <c r="L69" i="14"/>
  <c r="L65" i="14"/>
  <c r="L66" i="14"/>
  <c r="L67" i="14"/>
  <c r="L64" i="14"/>
  <c r="L72" i="14"/>
  <c r="M64" i="14"/>
  <c r="L59" i="14"/>
  <c r="M56" i="14"/>
  <c r="M51" i="14"/>
  <c r="L57" i="14"/>
  <c r="L56" i="14"/>
  <c r="L52" i="14"/>
  <c r="L53" i="14"/>
  <c r="L54" i="14"/>
  <c r="L51" i="14"/>
  <c r="L46" i="14"/>
  <c r="M38" i="14"/>
  <c r="M43" i="14"/>
  <c r="L44" i="14"/>
  <c r="L45" i="14"/>
  <c r="L43" i="14"/>
  <c r="L39" i="14"/>
  <c r="L40" i="14"/>
  <c r="L41" i="14"/>
  <c r="L38" i="14"/>
  <c r="L76" i="14"/>
  <c r="L63" i="14"/>
  <c r="L50" i="14"/>
  <c r="L37" i="14"/>
  <c r="L31" i="14"/>
  <c r="L26" i="14"/>
  <c r="L25" i="14"/>
  <c r="L24" i="14"/>
  <c r="M30" i="14"/>
  <c r="L32" i="14"/>
  <c r="L30" i="14"/>
  <c r="L27" i="14"/>
  <c r="M25" i="14" s="1"/>
  <c r="L28" i="14"/>
  <c r="L33" i="14"/>
  <c r="L11" i="14"/>
  <c r="M12" i="14"/>
  <c r="L18" i="14"/>
  <c r="M17" i="14" s="1"/>
  <c r="L19" i="14"/>
  <c r="L17" i="14"/>
  <c r="L13" i="14"/>
  <c r="L14" i="14"/>
  <c r="L15" i="14"/>
  <c r="L12" i="14"/>
  <c r="E98" i="15" l="1"/>
  <c r="B2" i="15" s="1"/>
  <c r="B3" i="15" s="1"/>
  <c r="L20" i="14"/>
  <c r="D115" i="14"/>
  <c r="D113" i="14"/>
  <c r="D111" i="14"/>
  <c r="D109" i="14"/>
  <c r="D107" i="14"/>
  <c r="D105" i="14"/>
  <c r="C99" i="14"/>
  <c r="C116" i="14"/>
  <c r="F116" i="14" s="1"/>
  <c r="C115" i="14"/>
  <c r="F115" i="14" s="1"/>
  <c r="C114" i="14"/>
  <c r="F114" i="14" s="1"/>
  <c r="C113" i="14"/>
  <c r="F113" i="14" s="1"/>
  <c r="B95" i="14"/>
  <c r="E95" i="14" s="1"/>
  <c r="C112" i="14"/>
  <c r="F112" i="14" s="1"/>
  <c r="C111" i="14"/>
  <c r="F111" i="14" s="1"/>
  <c r="C110" i="14"/>
  <c r="F110" i="14" s="1"/>
  <c r="C108" i="14"/>
  <c r="F108" i="14" s="1"/>
  <c r="C107" i="14"/>
  <c r="F107" i="14" s="1"/>
  <c r="C106" i="14"/>
  <c r="F106" i="14" s="1"/>
  <c r="C105" i="14"/>
  <c r="F105" i="14" s="1"/>
  <c r="D94" i="14" l="1"/>
  <c r="E109" i="14" s="1"/>
  <c r="D92" i="14"/>
  <c r="E105" i="14" s="1"/>
  <c r="B97" i="14"/>
  <c r="E97" i="14" s="1"/>
  <c r="C109" i="14"/>
  <c r="F109" i="14" s="1"/>
  <c r="C118" i="14" s="1"/>
  <c r="B94" i="14"/>
  <c r="E94" i="14" s="1"/>
  <c r="E115" i="14"/>
  <c r="E111" i="14"/>
  <c r="E107" i="14"/>
  <c r="E113" i="14"/>
  <c r="B92" i="14"/>
  <c r="E92" i="14" s="1"/>
  <c r="B93" i="14"/>
  <c r="E93" i="14" s="1"/>
  <c r="C119" i="14"/>
  <c r="B96" i="14"/>
  <c r="E96" i="14" s="1"/>
  <c r="E98" i="14" l="1"/>
  <c r="B2" i="14" s="1"/>
  <c r="B3" i="14" s="1"/>
</calcChain>
</file>

<file path=xl/sharedStrings.xml><?xml version="1.0" encoding="utf-8"?>
<sst xmlns="http://schemas.openxmlformats.org/spreadsheetml/2006/main" count="511" uniqueCount="99">
  <si>
    <t>Definition</t>
  </si>
  <si>
    <t>Parameter</t>
  </si>
  <si>
    <t>Tram</t>
  </si>
  <si>
    <t>Bus &amp; Trolleybus</t>
  </si>
  <si>
    <t>Total</t>
  </si>
  <si>
    <t xml:space="preserve"># Accessible </t>
  </si>
  <si>
    <t>% Accessible</t>
  </si>
  <si>
    <t>River Shuttle/ Ferry</t>
  </si>
  <si>
    <t xml:space="preserve">Given that individual transport operators may use different definitions from each other when collecting data about their services, the following terms are clarified here to ensure that homogenous data is entered. </t>
  </si>
  <si>
    <t>7) Step-free access in a station refers to the provision of ramps and lifts within terminals to allow unimpeded mobility within a terminal to ensure that users are able to access different platforms and facilities.</t>
  </si>
  <si>
    <t>The proportion of total public transport services where accessibility has been facilitated for individuals who would otherwise be unable to use them.</t>
  </si>
  <si>
    <t>Weighted Average</t>
  </si>
  <si>
    <t>Modal Average</t>
  </si>
  <si>
    <t>Modal Weight</t>
  </si>
  <si>
    <t>Users/ annum</t>
  </si>
  <si>
    <t xml:space="preserve">8) Step-free access to a stop refers to curb sides that have been lowered or a portion of the step levelled to allow wheelchairs/ strollers to get onto the curb from the road level and access the stop. </t>
  </si>
  <si>
    <t>No. of vehicles (with on-board signage)</t>
  </si>
  <si>
    <t>No. of vehicles (with on-board audio announcements)</t>
  </si>
  <si>
    <t>No. of stops (with audio announcements)</t>
  </si>
  <si>
    <t>No. of vehicles (with step free access)</t>
  </si>
  <si>
    <t>No. of vehicles (with designated space provision, i.e. wide enough aisles)</t>
  </si>
  <si>
    <t>No. of vessels (with on-board audio announcements)</t>
  </si>
  <si>
    <t>No. of vessels (with on-board signage)</t>
  </si>
  <si>
    <t>No. of stops (with step free access to dock)</t>
  </si>
  <si>
    <t>No. of vessels (with step free access)</t>
  </si>
  <si>
    <t>No. of vessels (with designated space provision, i.e. wide enough aisles)</t>
  </si>
  <si>
    <t>Vehicles</t>
  </si>
  <si>
    <t>Stops</t>
  </si>
  <si>
    <t>Metro</t>
  </si>
  <si>
    <t>Train</t>
  </si>
  <si>
    <t>Cable Car, Funicular &amp; Racked Railway</t>
  </si>
  <si>
    <t xml:space="preserve">3) "On board" audio announcements refers to the availability of information that is presented by onboard audio messages. </t>
  </si>
  <si>
    <r>
      <t xml:space="preserve">9) Designated space in vehicles is a feature that refers to having both seating that has been allocated for use by persons with reduced mobility </t>
    </r>
    <r>
      <rPr>
        <u/>
        <sz val="11"/>
        <rFont val="Calibri"/>
        <family val="2"/>
        <scheme val="minor"/>
      </rPr>
      <t>and</t>
    </r>
    <r>
      <rPr>
        <sz val="11"/>
        <rFont val="Calibri"/>
        <family val="2"/>
        <scheme val="minor"/>
      </rPr>
      <t xml:space="preserve"> where a portion of the vehicle's aisle is wide enough for wheelchairs, assisted mobility vehicles, and strollers to be positioned during transit.</t>
    </r>
  </si>
  <si>
    <t>Comments</t>
  </si>
  <si>
    <t>No. of ticketing machines &amp; offices</t>
  </si>
  <si>
    <t>All operators</t>
  </si>
  <si>
    <t>For information only: Weighted Average, differentiated between vehicles and stops by mode</t>
  </si>
  <si>
    <r>
      <t xml:space="preserve">All operators combined </t>
    </r>
    <r>
      <rPr>
        <sz val="10"/>
        <color theme="1"/>
        <rFont val="Calibri"/>
        <family val="2"/>
        <scheme val="minor"/>
      </rPr>
      <t>(if this data is available)</t>
    </r>
    <r>
      <rPr>
        <b/>
        <sz val="11"/>
        <color theme="1"/>
        <rFont val="Calibri"/>
        <family val="2"/>
        <scheme val="minor"/>
      </rPr>
      <t xml:space="preserve"> 
</t>
    </r>
    <r>
      <rPr>
        <b/>
        <sz val="12"/>
        <color rgb="FFFF0000"/>
        <rFont val="Calibri"/>
        <family val="2"/>
        <scheme val="minor"/>
      </rPr>
      <t>or</t>
    </r>
    <r>
      <rPr>
        <b/>
        <sz val="11"/>
        <color theme="1"/>
        <rFont val="Calibri"/>
        <family val="2"/>
        <scheme val="minor"/>
      </rPr>
      <t xml:space="preserve"> Operator 1</t>
    </r>
  </si>
  <si>
    <t xml:space="preserve">     3) accessibility of ticket machines and offices</t>
  </si>
  <si>
    <t xml:space="preserve">     2) accessibility of stops and stations</t>
  </si>
  <si>
    <t>These guidelines outline how the indicator "accessibility for persons with reduced mobility" (PRM) is calculated and how the tables on the following sheet should be filled in. The overarching rationale of this indicator is as follows:</t>
  </si>
  <si>
    <t xml:space="preserve">     1) accessibility of moving assets (vehicles)</t>
  </si>
  <si>
    <t>In order to capture the real-life accessibility for a person with reduced mobility, this indicator combines the accessibility levels of three elements:</t>
  </si>
  <si>
    <t>Accessibility level per mode</t>
  </si>
  <si>
    <t>Ticket machines</t>
  </si>
  <si>
    <t>Stations &amp; stops</t>
  </si>
  <si>
    <t>Total number of travellers per annum per mode</t>
  </si>
  <si>
    <t>Definitions of accessibility</t>
  </si>
  <si>
    <t>1) A ticket machine is considered accessible if it can be used by those who are visually or audially impaired, and by individuals who are seated.</t>
  </si>
  <si>
    <t>The level of accessibility is calculated as described above separately for each mode of public transport (train, bus, tram, metro, ferries etc.). These values are combined into one overall accessibility score (percentage) through a weighting factor to represent the number of passengers that use each mode. This is to capture a situation where relatively few vehicles with relatively few stops transport a very high volume of passengers (e.g. a suburban commuter train).</t>
  </si>
  <si>
    <t>This score ranges from 0% to 100% and is converted proportionally into the indicator value between 0 and 10 simply by a division by 10.</t>
  </si>
  <si>
    <r>
      <t xml:space="preserve">6) Step-free access to a station refers to the provision of ramps or lifts to enter and exit station terminals. </t>
    </r>
    <r>
      <rPr>
        <u/>
        <sz val="11"/>
        <rFont val="Calibri"/>
        <family val="2"/>
        <scheme val="minor"/>
      </rPr>
      <t>Escalators alone do not meet the accessibility criterion.</t>
    </r>
  </si>
  <si>
    <t>Guidelines</t>
  </si>
  <si>
    <t>Indicator value</t>
  </si>
  <si>
    <t>Average across all vehicle features</t>
  </si>
  <si>
    <t>Average across all stop features</t>
  </si>
  <si>
    <t>= Average across accessibility levels of ticket machines, vehicle features and stop features</t>
  </si>
  <si>
    <r>
      <rPr>
        <b/>
        <sz val="18"/>
        <color theme="0"/>
        <rFont val="Calibri"/>
        <family val="2"/>
        <scheme val="minor"/>
      </rPr>
      <t>Section 1:</t>
    </r>
    <r>
      <rPr>
        <sz val="18"/>
        <color theme="0"/>
        <rFont val="Calibri"/>
        <family val="2"/>
        <scheme val="minor"/>
      </rPr>
      <t xml:space="preserve"> Data about accessibility levels of ticket machines, vehicles and stops; differentiated by mode</t>
    </r>
  </si>
  <si>
    <r>
      <rPr>
        <b/>
        <sz val="18"/>
        <color theme="0"/>
        <rFont val="Calibri"/>
        <family val="2"/>
        <scheme val="minor"/>
      </rPr>
      <t>Section 3:</t>
    </r>
    <r>
      <rPr>
        <sz val="18"/>
        <color theme="0"/>
        <rFont val="Calibri"/>
        <family val="2"/>
        <scheme val="minor"/>
      </rPr>
      <t xml:space="preserve"> For information only!
</t>
    </r>
    <r>
      <rPr>
        <sz val="12"/>
        <color theme="0"/>
        <rFont val="Calibri"/>
        <family val="2"/>
        <scheme val="minor"/>
      </rPr>
      <t>It might be of interest to see whether accessibility problems result mainly from ill-equipped vehicles or from inaccessible stops and stations. The following figures provide this information differentiated by mode.</t>
    </r>
  </si>
  <si>
    <r>
      <t>Accessibility level of stops and stations overall</t>
    </r>
    <r>
      <rPr>
        <sz val="11"/>
        <color theme="1"/>
        <rFont val="Calibri"/>
        <family val="2"/>
        <scheme val="minor"/>
      </rPr>
      <t xml:space="preserve"> (regardless of mode):</t>
    </r>
  </si>
  <si>
    <r>
      <t>Accessibility level of vehicles overall</t>
    </r>
    <r>
      <rPr>
        <sz val="11"/>
        <color theme="1"/>
        <rFont val="Calibri"/>
        <family val="2"/>
        <scheme val="minor"/>
      </rPr>
      <t xml:space="preserve"> (regardless of mode):</t>
    </r>
  </si>
  <si>
    <t>Parameter value</t>
  </si>
  <si>
    <t>Please fill in the blue cells. All other cells are static or are calculated automatically.
It is advisable to fill this sheet from top to bottom.</t>
  </si>
  <si>
    <r>
      <t xml:space="preserve">Operator 2
</t>
    </r>
    <r>
      <rPr>
        <sz val="9"/>
        <color theme="1"/>
        <rFont val="Calibri"/>
        <family val="2"/>
        <scheme val="minor"/>
      </rPr>
      <t>If not already covered in column B-C</t>
    </r>
  </si>
  <si>
    <r>
      <t xml:space="preserve">Operator 3
</t>
    </r>
    <r>
      <rPr>
        <sz val="9"/>
        <color theme="1"/>
        <rFont val="Calibri"/>
        <family val="2"/>
        <scheme val="minor"/>
      </rPr>
      <t>If not already covered in column B-C</t>
    </r>
  </si>
  <si>
    <r>
      <t xml:space="preserve">Operator 4
</t>
    </r>
    <r>
      <rPr>
        <sz val="9"/>
        <color theme="1"/>
        <rFont val="Calibri"/>
        <family val="2"/>
        <scheme val="minor"/>
      </rPr>
      <t>If not already covered in column B-C</t>
    </r>
  </si>
  <si>
    <r>
      <t xml:space="preserve">Operator 5
</t>
    </r>
    <r>
      <rPr>
        <sz val="9"/>
        <color theme="1"/>
        <rFont val="Calibri"/>
        <family val="2"/>
        <scheme val="minor"/>
      </rPr>
      <t>If not already covered in column B-C</t>
    </r>
  </si>
  <si>
    <r>
      <t xml:space="preserve">Guidelines for data entry
</t>
    </r>
    <r>
      <rPr>
        <sz val="11"/>
        <rFont val="Calibri"/>
        <family val="2"/>
        <scheme val="minor"/>
      </rPr>
      <t>Please fill in the blue cells only.</t>
    </r>
  </si>
  <si>
    <t>Data entry is only required for cells with a blue background. All other cells are static or are calculated automatically.</t>
  </si>
  <si>
    <t>The cells to the right in the column C should be filled in with the number of vehicles that qualify as accessible - see below (analogous procedure for the same rows in columns E, G, I and K, where applicable).</t>
  </si>
  <si>
    <r>
      <t xml:space="preserve">Maximum: </t>
    </r>
    <r>
      <rPr>
        <sz val="11"/>
        <rFont val="Calibri"/>
        <family val="2"/>
        <scheme val="minor"/>
      </rPr>
      <t>The best possible situation (leading to an indicator value of 10) is one where all ticket machines, all vehicles and all stations/ stops can be considered accessible. Such a situation would reach the goal of 100% accessibility as defined in recent EU legislation.</t>
    </r>
  </si>
  <si>
    <r>
      <t xml:space="preserve">Minimum: </t>
    </r>
    <r>
      <rPr>
        <sz val="11"/>
        <rFont val="Calibri"/>
        <family val="2"/>
        <scheme val="minor"/>
      </rPr>
      <t>The worst possible situation (leading to an indicator value of 0) is one where no ticket machine, no vehicle and no station/ stop can be considered accessible.</t>
    </r>
  </si>
  <si>
    <t>4) "Audio announcements at stops/ stations" refers to information of approaching vehicles and delays that is available in the form of audio announcements that do not have to be "activated" by pressing a button or tuning an induction loop, i.e. happens automatically.</t>
  </si>
  <si>
    <t>5) Step-free access to a vehicle refers to vehicles/ carriages/ vessels that are accessible without steps, or are equipped with lowered-flooring, or the entire vehicle is able to be lowered to platform or curb level.  Where gaps between platform/curb and the vehicle prohibit entry or exit, the "step free" feature is to be considered null and void. With the exception of river shuttles or ferries, if a vehicle is only accessible with additional human assistance, the feature is not to be considered accessible according to the definition of this indicator.</t>
  </si>
  <si>
    <t>The details to the left about train stops/ stations should not be differentiated by operator. What matters is the combined accessibility level of all stations regardless of which or how many operators serve it.</t>
  </si>
  <si>
    <t>To complete the tables, it is encouraged to retrieve the required data from your local transport operators.</t>
  </si>
  <si>
    <t>Total users/ annum:</t>
  </si>
  <si>
    <t>Step 1: Please fill in section 1.</t>
  </si>
  <si>
    <t>Step 2: Please fill in section 2.</t>
  </si>
  <si>
    <t>Note: Figures can either be entered per operator (columns B-K) OR for all operators combined (column B-C). Please chose one option only. In case there are more than 5 operators for a mode in your urban area please contact your Urban Area Coach, so additional columns for further operators can be added.</t>
  </si>
  <si>
    <t>No. of stops (with step free access to the platform)</t>
  </si>
  <si>
    <t>No. of stops (with step free access from the platform to the vehicle)</t>
  </si>
  <si>
    <t>Cells B17-19, B30-32, B43-45, B56-58, B69-71, and B82-83 should be filled in with the total number of all stops/ stations that are being served by the respective mode (analogous procedure for the same rows in columns D, F, H and J, where applicable).</t>
  </si>
  <si>
    <t>Cells C92-97 should be filled in with the total number of all travellers per annum per mode.</t>
  </si>
  <si>
    <t>Cells B11, B24, B37, B50, B63 and B76 should be filled in with the total number of all ticket machines (analogous procedure for the same rows in columns D, F, H and J, where applicable).</t>
  </si>
  <si>
    <t>Cells C11, C24, C37, C50, C63 and C76 should be filled in with the number of ticket machines that qualify as accessible - see below. (analogous procedure for the same rows in columns E, G, I, and K, where applicable).</t>
  </si>
  <si>
    <t>Cells B12-15, B25-28, B38-41, B51-54, B64-67 and B77-80 should be filled in with the total number of all vehicles (or vessels) that are in operation for the respective mode (analogous procedure for the same rows in columns D, F, H and J, where applicable).</t>
  </si>
  <si>
    <t>USER GUIDE FOR INDICATOR 2 "ACCESSIBILITY OF PUBLIC TRANSPORT FOR MOBILITY-IMPAIRED GROUPS"</t>
  </si>
  <si>
    <t>This indicator determines the accessibility of public transport services to persons with reduced mobility.</t>
  </si>
  <si>
    <t>Please fill in the blue cells. All other cells are static or are calculated automatically.</t>
  </si>
  <si>
    <t>Do not forget to add information on data sources in the comment box on the right.</t>
  </si>
  <si>
    <t>comment box
(please add source of data, year, geographical area)</t>
  </si>
  <si>
    <t>Accessibility of PT for mobility-impaired groups</t>
  </si>
  <si>
    <t>It is advisable to fill this sheet from top to bottom</t>
  </si>
  <si>
    <t>Such vulnerability groups include those with visual and audial impairments and those with physical restrictions, such as pregnant women, users of wheelchairs and mobility devices, the elderly, parents and caregivers using buggies, and people with temporary injuries.</t>
  </si>
  <si>
    <t>The cells to the right of this in column C should be filled in with the number of stops/ stations that qualify as accessible - see below (analogous procedure for the same rows in columns E, G, I and K, where applicable).</t>
  </si>
  <si>
    <t xml:space="preserve">2) "On board signage" refers to vehicles/ carriages/ vessels that have information of the next stop/ station displayed for passengers. On-board maps are not considered adequate and should not be counted in place of real-time, next-stop displays. </t>
  </si>
  <si>
    <t>No. of stops (with human assistance at the stop or on the vessel)</t>
  </si>
  <si>
    <r>
      <rPr>
        <b/>
        <sz val="18"/>
        <color theme="0"/>
        <rFont val="Calibri"/>
        <family val="2"/>
        <scheme val="minor"/>
      </rPr>
      <t>Section 2:</t>
    </r>
    <r>
      <rPr>
        <sz val="18"/>
        <color theme="0"/>
        <rFont val="Calibri"/>
        <family val="2"/>
        <scheme val="minor"/>
      </rPr>
      <t xml:space="preserve"> Weighting of accessibility levels per mode based on annual ridership numbers.
</t>
    </r>
    <r>
      <rPr>
        <sz val="12"/>
        <color theme="0"/>
        <rFont val="Calibri"/>
        <family val="2"/>
        <scheme val="minor"/>
      </rPr>
      <t>This step is important because modes that serve many users should affect the overall score more than modes that serve only few users.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</si>
</sst>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0.0%"/>
  </numFmts>
  <fonts count="23" x14ac:knownFonts="1">
    <font>
      <sz val="11"/>
      <color theme="1"/>
      <name val="Calibri"/>
      <family val="2"/>
      <scheme val="minor"/>
    </font>
    <font>
      <sz val="12"/>
      <color theme="1"/>
      <name val="Calibri"/>
      <family val="2"/>
      <scheme val="minor"/>
    </font>
    <font>
      <b/>
      <sz val="11"/>
      <color theme="1"/>
      <name val="Arial"/>
      <family val="2"/>
    </font>
    <font>
      <b/>
      <sz val="11"/>
      <name val="Calibri"/>
      <family val="2"/>
      <scheme val="minor"/>
    </font>
    <font>
      <sz val="11"/>
      <name val="Calibri"/>
      <family val="2"/>
      <scheme val="minor"/>
    </font>
    <font>
      <sz val="11"/>
      <color theme="1"/>
      <name val="Calibri"/>
      <family val="2"/>
      <scheme val="minor"/>
    </font>
    <font>
      <b/>
      <sz val="11"/>
      <color theme="1"/>
      <name val="Calibri"/>
      <family val="2"/>
      <scheme val="minor"/>
    </font>
    <font>
      <sz val="10"/>
      <name val="Arial"/>
      <family val="2"/>
    </font>
    <font>
      <b/>
      <sz val="12"/>
      <color theme="1"/>
      <name val="Calibri"/>
      <family val="2"/>
      <scheme val="minor"/>
    </font>
    <font>
      <sz val="10"/>
      <color theme="1"/>
      <name val="Calibri"/>
      <family val="2"/>
      <scheme val="minor"/>
    </font>
    <font>
      <sz val="12"/>
      <name val="Calibri"/>
      <family val="2"/>
      <scheme val="minor"/>
    </font>
    <font>
      <u/>
      <sz val="11"/>
      <name val="Calibri"/>
      <family val="2"/>
      <scheme val="minor"/>
    </font>
    <font>
      <b/>
      <sz val="12"/>
      <color theme="0"/>
      <name val="Calibri"/>
      <family val="2"/>
      <scheme val="minor"/>
    </font>
    <font>
      <b/>
      <sz val="16"/>
      <color theme="0"/>
      <name val="Calibri"/>
      <family val="2"/>
      <scheme val="minor"/>
    </font>
    <font>
      <b/>
      <sz val="12"/>
      <color rgb="FFFF0000"/>
      <name val="Calibri"/>
      <family val="2"/>
      <scheme val="minor"/>
    </font>
    <font>
      <sz val="9"/>
      <color theme="1"/>
      <name val="Calibri"/>
      <family val="2"/>
      <scheme val="minor"/>
    </font>
    <font>
      <b/>
      <u/>
      <sz val="11"/>
      <name val="Calibri"/>
      <family val="2"/>
      <scheme val="minor"/>
    </font>
    <font>
      <sz val="13"/>
      <color rgb="FFFF0000"/>
      <name val="Calibri"/>
      <family val="2"/>
      <scheme val="minor"/>
    </font>
    <font>
      <b/>
      <sz val="18"/>
      <color theme="0"/>
      <name val="Calibri"/>
      <family val="2"/>
      <scheme val="minor"/>
    </font>
    <font>
      <sz val="18"/>
      <color theme="0"/>
      <name val="Calibri"/>
      <family val="2"/>
      <scheme val="minor"/>
    </font>
    <font>
      <sz val="12"/>
      <color theme="0"/>
      <name val="Calibri"/>
      <family val="2"/>
      <scheme val="minor"/>
    </font>
    <font>
      <sz val="14"/>
      <name val="Calibri"/>
      <family val="2"/>
      <scheme val="minor"/>
    </font>
    <font>
      <b/>
      <sz val="18"/>
      <name val="Calibri"/>
      <family val="2"/>
      <scheme val="minor"/>
    </font>
  </fonts>
  <fills count="22">
    <fill>
      <patternFill patternType="none"/>
    </fill>
    <fill>
      <patternFill patternType="gray125"/>
    </fill>
    <fill>
      <patternFill patternType="solid">
        <fgColor theme="9"/>
        <bgColor indexed="64"/>
      </patternFill>
    </fill>
    <fill>
      <patternFill patternType="solid">
        <fgColor theme="6" tint="0.79998168889431442"/>
        <bgColor indexed="64"/>
      </patternFill>
    </fill>
    <fill>
      <patternFill patternType="solid">
        <fgColor rgb="FFFFC000"/>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7" tint="0.39997558519241921"/>
        <bgColor indexed="64"/>
      </patternFill>
    </fill>
    <fill>
      <patternFill patternType="solid">
        <fgColor theme="6" tint="0.39997558519241921"/>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rgb="FFFF6432"/>
        <bgColor indexed="64"/>
      </patternFill>
    </fill>
    <fill>
      <patternFill patternType="solid">
        <fgColor rgb="FFFFFF00"/>
        <bgColor indexed="64"/>
      </patternFill>
    </fill>
    <fill>
      <patternFill patternType="solid">
        <fgColor theme="1" tint="0.34998626667073579"/>
        <bgColor indexed="64"/>
      </patternFill>
    </fill>
    <fill>
      <patternFill patternType="solid">
        <fgColor theme="3" tint="0.79998168889431442"/>
        <bgColor indexed="64"/>
      </patternFill>
    </fill>
    <fill>
      <patternFill patternType="solid">
        <fgColor theme="2" tint="-0.249977111117893"/>
        <bgColor indexed="64"/>
      </patternFill>
    </fill>
    <fill>
      <patternFill patternType="solid">
        <fgColor theme="1"/>
        <bgColor indexed="64"/>
      </patternFill>
    </fill>
    <fill>
      <patternFill patternType="solid">
        <fgColor rgb="FF339933"/>
        <bgColor indexed="64"/>
      </patternFill>
    </fill>
    <fill>
      <patternFill patternType="solid">
        <fgColor theme="6"/>
        <bgColor indexed="64"/>
      </patternFill>
    </fill>
  </fills>
  <borders count="29">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diagonal/>
    </border>
    <border>
      <left style="thin">
        <color auto="1"/>
      </left>
      <right style="thin">
        <color auto="1"/>
      </right>
      <top style="medium">
        <color auto="1"/>
      </top>
      <bottom style="thin">
        <color auto="1"/>
      </bottom>
      <diagonal/>
    </border>
    <border>
      <left/>
      <right style="thin">
        <color auto="1"/>
      </right>
      <top/>
      <bottom/>
      <diagonal/>
    </border>
    <border>
      <left style="thin">
        <color auto="1"/>
      </left>
      <right/>
      <top/>
      <bottom/>
      <diagonal/>
    </border>
    <border>
      <left style="medium">
        <color auto="1"/>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medium">
        <color auto="1"/>
      </bottom>
      <diagonal/>
    </border>
    <border>
      <left style="thin">
        <color auto="1"/>
      </left>
      <right style="thin">
        <color auto="1"/>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right style="medium">
        <color indexed="64"/>
      </right>
      <top style="medium">
        <color indexed="64"/>
      </top>
      <bottom style="medium">
        <color indexed="64"/>
      </bottom>
      <diagonal/>
    </border>
    <border>
      <left style="medium">
        <color indexed="64"/>
      </left>
      <right style="thin">
        <color auto="1"/>
      </right>
      <top style="medium">
        <color indexed="64"/>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auto="1"/>
      </top>
      <bottom style="thin">
        <color indexed="64"/>
      </bottom>
      <diagonal/>
    </border>
    <border>
      <left style="thin">
        <color auto="1"/>
      </left>
      <right style="thin">
        <color auto="1"/>
      </right>
      <top/>
      <bottom style="thin">
        <color auto="1"/>
      </bottom>
      <diagonal/>
    </border>
    <border>
      <left style="thin">
        <color auto="1"/>
      </left>
      <right style="medium">
        <color indexed="64"/>
      </right>
      <top/>
      <bottom style="thin">
        <color auto="1"/>
      </bottom>
      <diagonal/>
    </border>
    <border>
      <left style="thin">
        <color auto="1"/>
      </left>
      <right style="medium">
        <color indexed="64"/>
      </right>
      <top style="thin">
        <color auto="1"/>
      </top>
      <bottom style="medium">
        <color indexed="64"/>
      </bottom>
      <diagonal/>
    </border>
  </borders>
  <cellStyleXfs count="4">
    <xf numFmtId="0" fontId="0" fillId="0" borderId="0"/>
    <xf numFmtId="9" fontId="5" fillId="0" borderId="0" applyFont="0" applyFill="0" applyBorder="0" applyAlignment="0" applyProtection="0"/>
    <xf numFmtId="0" fontId="7" fillId="0" borderId="0"/>
    <xf numFmtId="43" fontId="5" fillId="0" borderId="0" applyFont="0" applyFill="0" applyBorder="0" applyAlignment="0" applyProtection="0"/>
  </cellStyleXfs>
  <cellXfs count="202">
    <xf numFmtId="0" fontId="0" fillId="0" borderId="0" xfId="0"/>
    <xf numFmtId="0" fontId="2" fillId="2" borderId="0" xfId="0" applyFont="1" applyFill="1" applyAlignment="1">
      <alignment horizontal="center"/>
    </xf>
    <xf numFmtId="0" fontId="3" fillId="3" borderId="1" xfId="0" applyFont="1" applyFill="1" applyBorder="1"/>
    <xf numFmtId="0" fontId="4" fillId="5" borderId="2" xfId="0" applyFont="1" applyFill="1" applyBorder="1" applyAlignment="1">
      <alignment wrapText="1"/>
    </xf>
    <xf numFmtId="49" fontId="4" fillId="5" borderId="2" xfId="0" applyNumberFormat="1" applyFont="1" applyFill="1" applyBorder="1" applyAlignment="1">
      <alignment wrapText="1"/>
    </xf>
    <xf numFmtId="0" fontId="4" fillId="5" borderId="2" xfId="0" applyFont="1" applyFill="1" applyBorder="1"/>
    <xf numFmtId="0" fontId="0" fillId="5" borderId="5" xfId="0" applyFont="1" applyFill="1" applyBorder="1" applyAlignment="1">
      <alignment horizontal="justify" vertical="center"/>
    </xf>
    <xf numFmtId="0" fontId="4" fillId="5" borderId="3" xfId="0" applyFont="1" applyFill="1" applyBorder="1"/>
    <xf numFmtId="0" fontId="0" fillId="5" borderId="3" xfId="0" applyFill="1" applyBorder="1"/>
    <xf numFmtId="0" fontId="0" fillId="5" borderId="2" xfId="0" applyFont="1" applyFill="1" applyBorder="1" applyAlignment="1">
      <alignment horizontal="justify" vertical="center"/>
    </xf>
    <xf numFmtId="0" fontId="0" fillId="0" borderId="2" xfId="0" applyFont="1" applyFill="1" applyBorder="1" applyAlignment="1">
      <alignment wrapText="1"/>
    </xf>
    <xf numFmtId="0" fontId="4" fillId="5" borderId="2" xfId="0" applyFont="1" applyFill="1" applyBorder="1" applyAlignment="1">
      <alignment vertical="top" wrapText="1"/>
    </xf>
    <xf numFmtId="0" fontId="3" fillId="5" borderId="2" xfId="0" applyFont="1" applyFill="1" applyBorder="1" applyAlignment="1">
      <alignment wrapText="1"/>
    </xf>
    <xf numFmtId="49" fontId="0" fillId="5" borderId="2" xfId="0" applyNumberFormat="1" applyFont="1" applyFill="1" applyBorder="1" applyAlignment="1">
      <alignment wrapText="1"/>
    </xf>
    <xf numFmtId="0" fontId="16" fillId="5" borderId="2" xfId="0" applyFont="1" applyFill="1" applyBorder="1" applyAlignment="1">
      <alignment wrapText="1"/>
    </xf>
    <xf numFmtId="0" fontId="0" fillId="17" borderId="4" xfId="0" applyFill="1" applyBorder="1" applyAlignment="1" applyProtection="1">
      <alignment horizontal="right" vertical="center"/>
      <protection locked="0"/>
    </xf>
    <xf numFmtId="1" fontId="0" fillId="17" borderId="4" xfId="0" applyNumberFormat="1" applyFill="1" applyBorder="1" applyAlignment="1" applyProtection="1">
      <alignment horizontal="right" vertical="center"/>
      <protection locked="0"/>
    </xf>
    <xf numFmtId="3" fontId="8" fillId="17" borderId="4" xfId="0" applyNumberFormat="1" applyFont="1" applyFill="1" applyBorder="1" applyAlignment="1" applyProtection="1">
      <alignment horizontal="center" vertical="center"/>
      <protection locked="0"/>
    </xf>
    <xf numFmtId="0" fontId="0" fillId="0" borderId="10" xfId="0" applyBorder="1" applyProtection="1">
      <protection locked="0"/>
    </xf>
    <xf numFmtId="0" fontId="0" fillId="0" borderId="12" xfId="0" applyBorder="1" applyProtection="1">
      <protection locked="0"/>
    </xf>
    <xf numFmtId="0" fontId="0" fillId="0" borderId="12" xfId="0" applyFill="1" applyBorder="1" applyProtection="1">
      <protection locked="0"/>
    </xf>
    <xf numFmtId="0" fontId="0" fillId="0" borderId="26" xfId="0" applyBorder="1" applyProtection="1">
      <protection locked="0"/>
    </xf>
    <xf numFmtId="0" fontId="22" fillId="21" borderId="23" xfId="0" applyFont="1" applyFill="1" applyBorder="1" applyAlignment="1" applyProtection="1"/>
    <xf numFmtId="0" fontId="21" fillId="21" borderId="24" xfId="0" applyFont="1" applyFill="1" applyBorder="1" applyAlignment="1" applyProtection="1"/>
    <xf numFmtId="0" fontId="0" fillId="0" borderId="9" xfId="0" applyBorder="1" applyAlignment="1" applyProtection="1">
      <alignment wrapText="1"/>
    </xf>
    <xf numFmtId="0" fontId="0" fillId="0" borderId="0" xfId="0" applyAlignment="1" applyProtection="1"/>
    <xf numFmtId="0" fontId="0" fillId="0" borderId="0" xfId="0" applyAlignment="1" applyProtection="1">
      <alignment wrapText="1"/>
    </xf>
    <xf numFmtId="0" fontId="0" fillId="0" borderId="0" xfId="0" applyProtection="1"/>
    <xf numFmtId="10" fontId="0" fillId="21" borderId="26" xfId="1" applyNumberFormat="1" applyFont="1" applyFill="1" applyBorder="1" applyAlignment="1" applyProtection="1">
      <alignment horizontal="left" vertical="top"/>
    </xf>
    <xf numFmtId="10" fontId="5" fillId="21" borderId="27" xfId="0" applyNumberFormat="1" applyFont="1" applyFill="1" applyBorder="1" applyAlignment="1" applyProtection="1">
      <alignment horizontal="right" vertical="top"/>
    </xf>
    <xf numFmtId="0" fontId="0" fillId="0" borderId="0" xfId="0" applyBorder="1" applyProtection="1"/>
    <xf numFmtId="10" fontId="0" fillId="21" borderId="11" xfId="1" applyNumberFormat="1" applyFont="1" applyFill="1" applyBorder="1" applyAlignment="1" applyProtection="1">
      <alignment horizontal="left" vertical="top"/>
    </xf>
    <xf numFmtId="2" fontId="5" fillId="21" borderId="28" xfId="0" applyNumberFormat="1" applyFont="1" applyFill="1" applyBorder="1" applyAlignment="1" applyProtection="1">
      <alignment horizontal="right" vertical="top"/>
    </xf>
    <xf numFmtId="0" fontId="0" fillId="0" borderId="0" xfId="0" applyFill="1" applyBorder="1" applyProtection="1"/>
    <xf numFmtId="0" fontId="6" fillId="18" borderId="4" xfId="0" applyFont="1" applyFill="1" applyBorder="1" applyAlignment="1" applyProtection="1">
      <alignment horizontal="left" vertical="center"/>
    </xf>
    <xf numFmtId="0" fontId="6" fillId="18" borderId="10" xfId="0" applyFont="1" applyFill="1" applyBorder="1" applyAlignment="1" applyProtection="1">
      <alignment horizontal="center" vertical="center"/>
    </xf>
    <xf numFmtId="0" fontId="0" fillId="17" borderId="4" xfId="0" applyFill="1" applyBorder="1" applyAlignment="1" applyProtection="1">
      <alignment wrapText="1"/>
    </xf>
    <xf numFmtId="0" fontId="6" fillId="0" borderId="10" xfId="0" applyFont="1" applyBorder="1" applyAlignment="1" applyProtection="1">
      <alignment horizontal="left" vertical="center"/>
    </xf>
    <xf numFmtId="0" fontId="6" fillId="6" borderId="10" xfId="0" applyFont="1" applyFill="1" applyBorder="1" applyAlignment="1" applyProtection="1">
      <alignment horizontal="center" vertical="center"/>
    </xf>
    <xf numFmtId="0" fontId="0" fillId="0" borderId="12" xfId="0" applyBorder="1" applyProtection="1"/>
    <xf numFmtId="0" fontId="0" fillId="0" borderId="0" xfId="0" applyBorder="1" applyAlignment="1" applyProtection="1">
      <alignment wrapText="1"/>
    </xf>
    <xf numFmtId="0" fontId="0" fillId="0" borderId="10" xfId="0" applyBorder="1" applyProtection="1"/>
    <xf numFmtId="0" fontId="0" fillId="13" borderId="4" xfId="0" applyFill="1" applyBorder="1" applyAlignment="1" applyProtection="1">
      <alignment horizontal="left" vertical="center"/>
    </xf>
    <xf numFmtId="0" fontId="0" fillId="17" borderId="4" xfId="0" applyFill="1" applyBorder="1" applyAlignment="1" applyProtection="1">
      <alignment horizontal="right" vertical="center"/>
    </xf>
    <xf numFmtId="164" fontId="0" fillId="13" borderId="4" xfId="0" applyNumberFormat="1" applyFill="1" applyBorder="1" applyAlignment="1" applyProtection="1">
      <alignment horizontal="right"/>
    </xf>
    <xf numFmtId="0" fontId="0" fillId="11" borderId="4" xfId="0" applyFill="1" applyBorder="1" applyAlignment="1" applyProtection="1">
      <alignment horizontal="left" vertical="center"/>
    </xf>
    <xf numFmtId="164" fontId="0" fillId="11" borderId="4" xfId="0" applyNumberFormat="1" applyFill="1" applyBorder="1" applyAlignment="1" applyProtection="1">
      <alignment horizontal="right"/>
    </xf>
    <xf numFmtId="0" fontId="0" fillId="0" borderId="4" xfId="0" applyFill="1" applyBorder="1" applyAlignment="1" applyProtection="1">
      <alignment horizontal="left" vertical="center"/>
    </xf>
    <xf numFmtId="164" fontId="0" fillId="0" borderId="4" xfId="0" applyNumberFormat="1" applyFill="1" applyBorder="1" applyAlignment="1" applyProtection="1">
      <alignment horizontal="right"/>
    </xf>
    <xf numFmtId="0" fontId="0" fillId="0" borderId="15" xfId="0" applyFill="1" applyBorder="1" applyAlignment="1" applyProtection="1">
      <alignment horizontal="center" vertical="center"/>
    </xf>
    <xf numFmtId="0" fontId="0" fillId="0" borderId="0" xfId="0" applyFill="1" applyBorder="1" applyAlignment="1" applyProtection="1">
      <alignment horizontal="center" vertical="center" wrapText="1"/>
    </xf>
    <xf numFmtId="0" fontId="0" fillId="0" borderId="0" xfId="0" applyFill="1" applyProtection="1"/>
    <xf numFmtId="0" fontId="0" fillId="0" borderId="12" xfId="0" applyFill="1" applyBorder="1" applyProtection="1"/>
    <xf numFmtId="0" fontId="0" fillId="12" borderId="4" xfId="0" applyFill="1" applyBorder="1" applyAlignment="1" applyProtection="1">
      <alignment horizontal="left" vertical="center"/>
    </xf>
    <xf numFmtId="164" fontId="0" fillId="12" borderId="4" xfId="0" applyNumberFormat="1" applyFill="1" applyBorder="1" applyAlignment="1" applyProtection="1">
      <alignment horizontal="right"/>
    </xf>
    <xf numFmtId="0" fontId="0" fillId="0" borderId="26" xfId="0" applyBorder="1" applyProtection="1"/>
    <xf numFmtId="0" fontId="0" fillId="0" borderId="0" xfId="0" applyFill="1" applyBorder="1" applyAlignment="1" applyProtection="1">
      <alignment horizontal="left" vertical="center"/>
    </xf>
    <xf numFmtId="164" fontId="8" fillId="14" borderId="4" xfId="0" applyNumberFormat="1" applyFont="1" applyFill="1" applyBorder="1" applyAlignment="1" applyProtection="1">
      <alignment horizontal="right"/>
    </xf>
    <xf numFmtId="0" fontId="0" fillId="14" borderId="0" xfId="0" quotePrefix="1" applyFill="1" applyProtection="1"/>
    <xf numFmtId="0" fontId="0" fillId="14" borderId="0" xfId="0" applyFill="1" applyBorder="1" applyAlignment="1" applyProtection="1">
      <alignment wrapText="1"/>
    </xf>
    <xf numFmtId="0" fontId="0" fillId="14" borderId="0" xfId="0" applyFill="1" applyProtection="1"/>
    <xf numFmtId="0" fontId="0" fillId="0" borderId="0" xfId="0" applyFill="1" applyAlignment="1" applyProtection="1">
      <alignment horizontal="left" vertical="center"/>
    </xf>
    <xf numFmtId="0" fontId="0" fillId="0" borderId="0" xfId="0" applyAlignment="1" applyProtection="1">
      <alignment horizontal="center"/>
    </xf>
    <xf numFmtId="0" fontId="6" fillId="0" borderId="10" xfId="0" applyFont="1" applyFill="1" applyBorder="1" applyAlignment="1" applyProtection="1">
      <alignment horizontal="left" vertical="center"/>
    </xf>
    <xf numFmtId="164" fontId="0" fillId="5" borderId="4" xfId="0" applyNumberFormat="1" applyFill="1" applyBorder="1" applyAlignment="1" applyProtection="1">
      <alignment horizontal="right"/>
    </xf>
    <xf numFmtId="0" fontId="0" fillId="5" borderId="4" xfId="0" applyFill="1" applyBorder="1" applyAlignment="1" applyProtection="1">
      <alignment horizontal="center" vertical="center"/>
    </xf>
    <xf numFmtId="0" fontId="0" fillId="0" borderId="0" xfId="0" applyBorder="1" applyAlignment="1" applyProtection="1">
      <alignment horizontal="center" vertical="center" wrapText="1"/>
    </xf>
    <xf numFmtId="0" fontId="0" fillId="0" borderId="0" xfId="0" applyBorder="1" applyAlignment="1" applyProtection="1">
      <alignment horizontal="left"/>
    </xf>
    <xf numFmtId="0" fontId="0" fillId="14" borderId="0" xfId="0" applyFill="1" applyAlignment="1" applyProtection="1">
      <alignment wrapText="1"/>
    </xf>
    <xf numFmtId="0" fontId="0" fillId="0" borderId="0" xfId="0" applyBorder="1" applyAlignment="1" applyProtection="1">
      <alignment horizontal="center"/>
    </xf>
    <xf numFmtId="0" fontId="6" fillId="18" borderId="17" xfId="0" applyFont="1" applyFill="1" applyBorder="1" applyAlignment="1" applyProtection="1">
      <alignment horizontal="left" vertical="center"/>
    </xf>
    <xf numFmtId="0" fontId="6" fillId="18" borderId="14" xfId="0" applyFont="1" applyFill="1" applyBorder="1" applyAlignment="1" applyProtection="1">
      <alignment horizontal="center" vertical="center"/>
    </xf>
    <xf numFmtId="0" fontId="6" fillId="0" borderId="13" xfId="0" applyFont="1" applyBorder="1" applyAlignment="1" applyProtection="1">
      <alignment horizontal="left" vertical="center"/>
    </xf>
    <xf numFmtId="0" fontId="0" fillId="0" borderId="7" xfId="0" applyBorder="1" applyProtection="1"/>
    <xf numFmtId="0" fontId="0" fillId="0" borderId="4" xfId="0" applyFill="1" applyBorder="1" applyAlignment="1" applyProtection="1">
      <alignment horizontal="center" vertical="center"/>
    </xf>
    <xf numFmtId="0" fontId="0" fillId="5" borderId="0" xfId="0" applyFill="1" applyBorder="1" applyAlignment="1" applyProtection="1">
      <alignment horizontal="right"/>
    </xf>
    <xf numFmtId="1" fontId="0" fillId="17" borderId="4" xfId="0" applyNumberFormat="1" applyFill="1" applyBorder="1" applyAlignment="1" applyProtection="1">
      <alignment horizontal="right" vertical="center"/>
    </xf>
    <xf numFmtId="0" fontId="0" fillId="0" borderId="0" xfId="0" applyFill="1" applyBorder="1" applyAlignment="1" applyProtection="1">
      <alignment horizontal="right"/>
    </xf>
    <xf numFmtId="0" fontId="6" fillId="6" borderId="4" xfId="0" applyFont="1" applyFill="1" applyBorder="1" applyAlignment="1" applyProtection="1">
      <alignment horizontal="center" vertical="center"/>
    </xf>
    <xf numFmtId="0" fontId="0" fillId="0" borderId="0" xfId="0" applyAlignment="1" applyProtection="1">
      <alignment horizontal="left"/>
    </xf>
    <xf numFmtId="0" fontId="1" fillId="0" borderId="0" xfId="0" applyFont="1" applyProtection="1"/>
    <xf numFmtId="0" fontId="1" fillId="5" borderId="22" xfId="0" applyFont="1" applyFill="1" applyBorder="1" applyAlignment="1" applyProtection="1">
      <alignment horizontal="left" vertical="center"/>
    </xf>
    <xf numFmtId="0" fontId="1" fillId="6" borderId="6" xfId="0" applyFont="1" applyFill="1" applyBorder="1" applyAlignment="1" applyProtection="1">
      <alignment horizontal="center" vertical="center" wrapText="1"/>
    </xf>
    <xf numFmtId="0" fontId="1" fillId="6" borderId="25" xfId="0" applyFont="1" applyFill="1" applyBorder="1" applyAlignment="1" applyProtection="1">
      <alignment horizontal="center" vertical="center" wrapText="1"/>
    </xf>
    <xf numFmtId="0" fontId="1" fillId="4" borderId="4" xfId="0" applyFont="1" applyFill="1" applyBorder="1" applyAlignment="1" applyProtection="1">
      <alignment horizontal="left" vertical="center"/>
    </xf>
    <xf numFmtId="10" fontId="8" fillId="14" borderId="4" xfId="0" applyNumberFormat="1" applyFont="1" applyFill="1" applyBorder="1" applyAlignment="1" applyProtection="1">
      <alignment horizontal="center" vertical="center"/>
    </xf>
    <xf numFmtId="3" fontId="8" fillId="17" borderId="4" xfId="0" applyNumberFormat="1" applyFont="1" applyFill="1" applyBorder="1" applyAlignment="1" applyProtection="1">
      <alignment horizontal="center" vertical="center"/>
    </xf>
    <xf numFmtId="3" fontId="8" fillId="0" borderId="4" xfId="0" applyNumberFormat="1" applyFont="1" applyFill="1" applyBorder="1" applyAlignment="1" applyProtection="1">
      <alignment horizontal="center" vertical="center"/>
    </xf>
    <xf numFmtId="10" fontId="12" fillId="20" borderId="4" xfId="0" applyNumberFormat="1" applyFont="1" applyFill="1" applyBorder="1" applyAlignment="1" applyProtection="1">
      <alignment horizontal="center" vertical="center"/>
    </xf>
    <xf numFmtId="0" fontId="1" fillId="4" borderId="4" xfId="0" applyFont="1" applyFill="1" applyBorder="1" applyProtection="1"/>
    <xf numFmtId="164" fontId="8" fillId="14" borderId="4" xfId="0" applyNumberFormat="1" applyFont="1" applyFill="1" applyBorder="1" applyAlignment="1" applyProtection="1">
      <alignment horizontal="center" vertical="center"/>
    </xf>
    <xf numFmtId="1" fontId="1" fillId="0" borderId="0" xfId="0" applyNumberFormat="1" applyFont="1" applyProtection="1"/>
    <xf numFmtId="10" fontId="13" fillId="19" borderId="3" xfId="0" applyNumberFormat="1" applyFont="1" applyFill="1" applyBorder="1" applyAlignment="1" applyProtection="1">
      <alignment horizontal="center"/>
    </xf>
    <xf numFmtId="3" fontId="0" fillId="0" borderId="0" xfId="0" applyNumberFormat="1" applyProtection="1"/>
    <xf numFmtId="0" fontId="1" fillId="5" borderId="4" xfId="0" applyFont="1" applyFill="1" applyBorder="1" applyAlignment="1" applyProtection="1">
      <alignment horizontal="left" vertical="center"/>
    </xf>
    <xf numFmtId="0" fontId="0" fillId="0" borderId="4" xfId="0" applyBorder="1" applyProtection="1"/>
    <xf numFmtId="0" fontId="1" fillId="6" borderId="4" xfId="0" applyFont="1" applyFill="1" applyBorder="1" applyAlignment="1" applyProtection="1">
      <alignment horizontal="center" vertical="center"/>
    </xf>
    <xf numFmtId="0" fontId="1" fillId="6" borderId="4" xfId="0" applyFont="1" applyFill="1" applyBorder="1" applyAlignment="1" applyProtection="1">
      <alignment horizontal="center"/>
    </xf>
    <xf numFmtId="0" fontId="0" fillId="0" borderId="4" xfId="0" applyFont="1" applyBorder="1" applyAlignment="1" applyProtection="1">
      <alignment horizontal="left" vertical="center"/>
    </xf>
    <xf numFmtId="10" fontId="0" fillId="0" borderId="4" xfId="0" applyNumberFormat="1" applyFont="1" applyFill="1" applyBorder="1" applyAlignment="1" applyProtection="1">
      <alignment horizontal="center" vertical="center"/>
    </xf>
    <xf numFmtId="10" fontId="0" fillId="0" borderId="4" xfId="0" applyNumberFormat="1" applyFont="1" applyBorder="1" applyAlignment="1" applyProtection="1">
      <alignment horizontal="center" vertical="center"/>
    </xf>
    <xf numFmtId="0" fontId="0" fillId="0" borderId="4" xfId="0" applyBorder="1" applyAlignment="1" applyProtection="1">
      <alignment horizontal="left" vertical="center"/>
    </xf>
    <xf numFmtId="0" fontId="0" fillId="4" borderId="4" xfId="0" applyFill="1" applyBorder="1" applyAlignment="1" applyProtection="1">
      <alignment horizontal="left" vertical="center"/>
    </xf>
    <xf numFmtId="0" fontId="0" fillId="4" borderId="4" xfId="0" applyFill="1" applyBorder="1" applyProtection="1"/>
    <xf numFmtId="0" fontId="0" fillId="0" borderId="4" xfId="0" applyFont="1" applyBorder="1" applyProtection="1"/>
    <xf numFmtId="164" fontId="0" fillId="0" borderId="4" xfId="0" applyNumberFormat="1"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1" fillId="0" borderId="4" xfId="0" applyFont="1" applyFill="1" applyBorder="1" applyAlignment="1" applyProtection="1">
      <alignment horizontal="left" vertical="center"/>
    </xf>
    <xf numFmtId="0" fontId="1" fillId="0" borderId="0" xfId="0" applyFont="1" applyBorder="1" applyAlignment="1" applyProtection="1">
      <alignment horizontal="left" vertical="center"/>
    </xf>
    <xf numFmtId="0" fontId="0" fillId="0" borderId="0" xfId="0" applyBorder="1" applyAlignment="1" applyProtection="1">
      <alignment horizontal="left" vertical="center"/>
    </xf>
    <xf numFmtId="10" fontId="1" fillId="0" borderId="0" xfId="0" applyNumberFormat="1" applyFont="1" applyBorder="1" applyAlignment="1" applyProtection="1">
      <alignment horizontal="center" vertical="center"/>
    </xf>
    <xf numFmtId="0" fontId="1" fillId="0" borderId="0" xfId="0" applyFont="1" applyBorder="1" applyAlignment="1" applyProtection="1">
      <alignment horizontal="center" vertical="center"/>
    </xf>
    <xf numFmtId="1" fontId="1" fillId="0" borderId="0" xfId="0" applyNumberFormat="1" applyFont="1" applyBorder="1" applyAlignment="1" applyProtection="1">
      <alignment vertical="center"/>
    </xf>
    <xf numFmtId="10" fontId="10" fillId="5" borderId="0" xfId="0" applyNumberFormat="1" applyFont="1" applyFill="1" applyBorder="1" applyAlignment="1" applyProtection="1">
      <alignment horizontal="center" vertical="center"/>
    </xf>
    <xf numFmtId="10" fontId="6" fillId="5" borderId="4" xfId="0" applyNumberFormat="1" applyFont="1" applyFill="1" applyBorder="1" applyProtection="1"/>
    <xf numFmtId="10" fontId="0" fillId="0" borderId="0" xfId="0" applyNumberFormat="1" applyBorder="1" applyAlignment="1" applyProtection="1">
      <alignment horizontal="center"/>
    </xf>
    <xf numFmtId="0" fontId="0" fillId="0" borderId="0" xfId="0" applyAlignment="1" applyProtection="1">
      <alignment horizontal="left"/>
    </xf>
    <xf numFmtId="10" fontId="1" fillId="0" borderId="0" xfId="1" applyNumberFormat="1" applyFont="1" applyFill="1" applyBorder="1" applyAlignment="1" applyProtection="1">
      <alignment horizontal="center"/>
    </xf>
    <xf numFmtId="0" fontId="17" fillId="15" borderId="4" xfId="0" applyFont="1" applyFill="1" applyBorder="1" applyAlignment="1" applyProtection="1">
      <alignment horizontal="center" wrapText="1"/>
    </xf>
    <xf numFmtId="0" fontId="17" fillId="15" borderId="4" xfId="0" applyFont="1" applyFill="1" applyBorder="1" applyAlignment="1" applyProtection="1">
      <alignment horizontal="center"/>
    </xf>
    <xf numFmtId="0" fontId="17" fillId="0" borderId="20" xfId="0" applyFont="1" applyFill="1" applyBorder="1" applyAlignment="1" applyProtection="1">
      <alignment horizontal="center" wrapText="1"/>
    </xf>
    <xf numFmtId="0" fontId="19" fillId="16" borderId="0" xfId="0" applyFont="1" applyFill="1" applyBorder="1" applyAlignment="1" applyProtection="1">
      <alignment horizontal="center" vertical="center" wrapText="1"/>
    </xf>
    <xf numFmtId="0" fontId="0" fillId="0" borderId="19" xfId="0" applyBorder="1" applyAlignment="1" applyProtection="1">
      <alignment horizontal="center"/>
    </xf>
    <xf numFmtId="0" fontId="6" fillId="7" borderId="17" xfId="0" applyFont="1" applyFill="1" applyBorder="1" applyAlignment="1" applyProtection="1">
      <alignment horizontal="center" vertical="center" wrapText="1"/>
    </xf>
    <xf numFmtId="0" fontId="6" fillId="7" borderId="18" xfId="0" applyFont="1" applyFill="1" applyBorder="1" applyAlignment="1" applyProtection="1">
      <alignment horizontal="center" vertical="center" wrapText="1"/>
    </xf>
    <xf numFmtId="0" fontId="6" fillId="7" borderId="18" xfId="0" applyFont="1" applyFill="1" applyBorder="1" applyAlignment="1" applyProtection="1">
      <alignment horizontal="center" vertical="center"/>
    </xf>
    <xf numFmtId="164" fontId="0" fillId="10" borderId="10" xfId="0" applyNumberFormat="1" applyFill="1" applyBorder="1" applyAlignment="1" applyProtection="1">
      <alignment horizontal="center" vertical="center" wrapText="1"/>
    </xf>
    <xf numFmtId="164" fontId="0" fillId="10" borderId="12" xfId="0" applyNumberFormat="1" applyFill="1" applyBorder="1" applyAlignment="1" applyProtection="1">
      <alignment horizontal="center" vertical="center" wrapText="1"/>
    </xf>
    <xf numFmtId="164" fontId="0" fillId="10" borderId="26" xfId="0" applyNumberFormat="1" applyFill="1" applyBorder="1" applyAlignment="1" applyProtection="1">
      <alignment horizontal="center" vertical="center" wrapText="1"/>
    </xf>
    <xf numFmtId="0" fontId="6" fillId="8" borderId="17" xfId="0" applyFont="1" applyFill="1" applyBorder="1" applyAlignment="1" applyProtection="1">
      <alignment horizontal="center" vertical="center"/>
    </xf>
    <xf numFmtId="0" fontId="6" fillId="8" borderId="18" xfId="0" applyFont="1" applyFill="1" applyBorder="1" applyAlignment="1" applyProtection="1">
      <alignment horizontal="center" vertical="center"/>
    </xf>
    <xf numFmtId="0" fontId="0" fillId="5" borderId="13" xfId="0" applyFill="1" applyBorder="1" applyAlignment="1" applyProtection="1">
      <alignment horizontal="left" vertical="center" wrapText="1"/>
    </xf>
    <xf numFmtId="0" fontId="0" fillId="5" borderId="20" xfId="0" applyFill="1" applyBorder="1" applyAlignment="1" applyProtection="1">
      <alignment horizontal="left" vertical="center" wrapText="1"/>
    </xf>
    <xf numFmtId="0" fontId="0" fillId="5" borderId="14" xfId="0" applyFill="1" applyBorder="1" applyAlignment="1" applyProtection="1">
      <alignment horizontal="left" vertical="center" wrapText="1"/>
    </xf>
    <xf numFmtId="0" fontId="0" fillId="5" borderId="8" xfId="0" applyFill="1" applyBorder="1" applyAlignment="1" applyProtection="1">
      <alignment horizontal="left" vertical="center" wrapText="1"/>
    </xf>
    <xf numFmtId="0" fontId="0" fillId="5" borderId="0" xfId="0" applyFill="1" applyBorder="1" applyAlignment="1" applyProtection="1">
      <alignment horizontal="left" vertical="center" wrapText="1"/>
    </xf>
    <xf numFmtId="0" fontId="0" fillId="5" borderId="7" xfId="0" applyFill="1" applyBorder="1" applyAlignment="1" applyProtection="1">
      <alignment horizontal="left" vertical="center" wrapText="1"/>
    </xf>
    <xf numFmtId="0" fontId="0" fillId="5" borderId="15" xfId="0" applyFill="1" applyBorder="1" applyAlignment="1" applyProtection="1">
      <alignment horizontal="left" vertical="center" wrapText="1"/>
    </xf>
    <xf numFmtId="0" fontId="0" fillId="5" borderId="19" xfId="0" applyFill="1" applyBorder="1" applyAlignment="1" applyProtection="1">
      <alignment horizontal="left" vertical="center" wrapText="1"/>
    </xf>
    <xf numFmtId="0" fontId="0" fillId="5" borderId="16" xfId="0" applyFill="1" applyBorder="1" applyAlignment="1" applyProtection="1">
      <alignment horizontal="left" vertical="center" wrapText="1"/>
    </xf>
    <xf numFmtId="0" fontId="0" fillId="17" borderId="10" xfId="0" applyFill="1" applyBorder="1" applyAlignment="1" applyProtection="1">
      <alignment horizontal="right" vertical="center"/>
    </xf>
    <xf numFmtId="0" fontId="0" fillId="17" borderId="12" xfId="0" applyFill="1" applyBorder="1" applyAlignment="1" applyProtection="1">
      <alignment horizontal="right" vertical="center"/>
    </xf>
    <xf numFmtId="0" fontId="0" fillId="17" borderId="26" xfId="0" applyFill="1" applyBorder="1" applyAlignment="1" applyProtection="1">
      <alignment horizontal="right" vertical="center"/>
    </xf>
    <xf numFmtId="164" fontId="0" fillId="9" borderId="10" xfId="0" applyNumberFormat="1" applyFill="1" applyBorder="1" applyAlignment="1" applyProtection="1">
      <alignment horizontal="center" vertical="center"/>
    </xf>
    <xf numFmtId="164" fontId="0" fillId="9" borderId="12" xfId="0" applyNumberFormat="1" applyFill="1" applyBorder="1" applyAlignment="1" applyProtection="1">
      <alignment horizontal="center" vertical="center"/>
    </xf>
    <xf numFmtId="164" fontId="0" fillId="9" borderId="26" xfId="0" applyNumberFormat="1" applyFill="1" applyBorder="1" applyAlignment="1" applyProtection="1">
      <alignment horizontal="center" vertical="center"/>
    </xf>
    <xf numFmtId="164" fontId="0" fillId="9" borderId="10" xfId="0" applyNumberFormat="1" applyFill="1" applyBorder="1" applyAlignment="1" applyProtection="1">
      <alignment horizontal="center" vertical="center" wrapText="1"/>
    </xf>
    <xf numFmtId="164" fontId="0" fillId="9" borderId="12" xfId="0" applyNumberFormat="1" applyFill="1" applyBorder="1" applyAlignment="1" applyProtection="1">
      <alignment horizontal="center" vertical="center" wrapText="1"/>
    </xf>
    <xf numFmtId="164" fontId="0" fillId="9" borderId="26" xfId="0" applyNumberFormat="1" applyFill="1" applyBorder="1" applyAlignment="1" applyProtection="1">
      <alignment horizontal="center" vertical="center" wrapText="1"/>
    </xf>
    <xf numFmtId="164" fontId="0" fillId="10" borderId="10" xfId="0" applyNumberFormat="1" applyFill="1" applyBorder="1" applyAlignment="1" applyProtection="1">
      <alignment horizontal="center" vertical="center"/>
    </xf>
    <xf numFmtId="164" fontId="0" fillId="10" borderId="12" xfId="0" applyNumberFormat="1" applyFill="1" applyBorder="1" applyAlignment="1" applyProtection="1">
      <alignment horizontal="center" vertical="center"/>
    </xf>
    <xf numFmtId="164" fontId="0" fillId="10" borderId="26" xfId="0" applyNumberFormat="1" applyFill="1" applyBorder="1" applyAlignment="1" applyProtection="1">
      <alignment horizontal="center" vertical="center"/>
    </xf>
    <xf numFmtId="164" fontId="0" fillId="10" borderId="4" xfId="0" applyNumberFormat="1" applyFill="1" applyBorder="1" applyAlignment="1" applyProtection="1">
      <alignment horizontal="center" vertical="center"/>
    </xf>
    <xf numFmtId="0" fontId="0" fillId="10" borderId="4" xfId="0" applyFill="1" applyBorder="1" applyAlignment="1" applyProtection="1">
      <alignment horizontal="center" vertical="center"/>
    </xf>
    <xf numFmtId="164" fontId="0" fillId="10" borderId="4" xfId="0" applyNumberFormat="1" applyFill="1" applyBorder="1" applyAlignment="1" applyProtection="1">
      <alignment horizontal="center" vertical="center" wrapText="1"/>
    </xf>
    <xf numFmtId="0" fontId="0" fillId="17" borderId="10" xfId="0" applyFill="1" applyBorder="1" applyAlignment="1" applyProtection="1">
      <alignment horizontal="center" vertical="center"/>
    </xf>
    <xf numFmtId="0" fontId="0" fillId="17" borderId="12" xfId="0" applyFill="1" applyBorder="1" applyAlignment="1" applyProtection="1">
      <alignment horizontal="center" vertical="center"/>
    </xf>
    <xf numFmtId="0" fontId="0" fillId="17" borderId="26" xfId="0" applyFill="1" applyBorder="1" applyAlignment="1" applyProtection="1">
      <alignment horizontal="center" vertical="center"/>
    </xf>
    <xf numFmtId="164" fontId="0" fillId="9" borderId="13" xfId="0" applyNumberFormat="1" applyFill="1" applyBorder="1" applyAlignment="1" applyProtection="1">
      <alignment horizontal="center" vertical="center" wrapText="1"/>
    </xf>
    <xf numFmtId="164" fontId="0" fillId="9" borderId="8" xfId="0" applyNumberFormat="1" applyFill="1" applyBorder="1" applyAlignment="1" applyProtection="1">
      <alignment horizontal="center" vertical="center" wrapText="1"/>
    </xf>
    <xf numFmtId="0" fontId="0" fillId="0" borderId="13" xfId="0" applyFill="1" applyBorder="1" applyAlignment="1" applyProtection="1">
      <alignment horizontal="left" vertical="center" wrapText="1"/>
    </xf>
    <xf numFmtId="0" fontId="0" fillId="0" borderId="20" xfId="0" applyFill="1" applyBorder="1" applyAlignment="1" applyProtection="1">
      <alignment horizontal="left" vertical="center" wrapText="1"/>
    </xf>
    <xf numFmtId="0" fontId="0" fillId="0" borderId="14" xfId="0" applyFill="1" applyBorder="1" applyAlignment="1" applyProtection="1">
      <alignment horizontal="left" vertical="center" wrapText="1"/>
    </xf>
    <xf numFmtId="0" fontId="0" fillId="0" borderId="8" xfId="0" applyFill="1" applyBorder="1" applyAlignment="1" applyProtection="1">
      <alignment horizontal="left" vertical="center" wrapText="1"/>
    </xf>
    <xf numFmtId="0" fontId="0" fillId="0" borderId="0" xfId="0" applyFill="1" applyBorder="1" applyAlignment="1" applyProtection="1">
      <alignment horizontal="left" vertical="center" wrapText="1"/>
    </xf>
    <xf numFmtId="0" fontId="0" fillId="0" borderId="7" xfId="0" applyFill="1" applyBorder="1" applyAlignment="1" applyProtection="1">
      <alignment horizontal="left" vertical="center" wrapText="1"/>
    </xf>
    <xf numFmtId="0" fontId="0" fillId="0" borderId="15" xfId="0" applyFill="1" applyBorder="1" applyAlignment="1" applyProtection="1">
      <alignment horizontal="left" vertical="center" wrapText="1"/>
    </xf>
    <xf numFmtId="0" fontId="0" fillId="0" borderId="19" xfId="0" applyFill="1" applyBorder="1" applyAlignment="1" applyProtection="1">
      <alignment horizontal="left" vertical="center" wrapText="1"/>
    </xf>
    <xf numFmtId="0" fontId="0" fillId="0" borderId="16" xfId="0" applyFill="1" applyBorder="1" applyAlignment="1" applyProtection="1">
      <alignment horizontal="left" vertical="center" wrapText="1"/>
    </xf>
    <xf numFmtId="164" fontId="0" fillId="9" borderId="4" xfId="0" applyNumberFormat="1" applyFill="1" applyBorder="1" applyAlignment="1" applyProtection="1">
      <alignment horizontal="center" vertical="center"/>
    </xf>
    <xf numFmtId="0" fontId="0" fillId="9" borderId="4" xfId="0" applyFill="1" applyBorder="1" applyAlignment="1" applyProtection="1">
      <alignment horizontal="center" vertical="center"/>
    </xf>
    <xf numFmtId="164" fontId="0" fillId="9" borderId="4" xfId="0" applyNumberFormat="1" applyFill="1" applyBorder="1" applyAlignment="1" applyProtection="1">
      <alignment horizontal="center" vertical="center" wrapText="1"/>
    </xf>
    <xf numFmtId="1" fontId="6" fillId="8" borderId="17" xfId="0" applyNumberFormat="1" applyFont="1" applyFill="1" applyBorder="1" applyAlignment="1" applyProtection="1">
      <alignment horizontal="center" vertical="center"/>
    </xf>
    <xf numFmtId="1" fontId="6" fillId="8" borderId="18" xfId="0" applyNumberFormat="1" applyFont="1" applyFill="1" applyBorder="1" applyAlignment="1" applyProtection="1">
      <alignment horizontal="center" vertical="center"/>
    </xf>
    <xf numFmtId="1" fontId="0" fillId="0" borderId="13" xfId="0" applyNumberFormat="1" applyFill="1" applyBorder="1" applyAlignment="1" applyProtection="1">
      <alignment horizontal="left" vertical="center" wrapText="1"/>
    </xf>
    <xf numFmtId="1" fontId="0" fillId="0" borderId="20" xfId="0" applyNumberFormat="1" applyFill="1" applyBorder="1" applyAlignment="1" applyProtection="1">
      <alignment horizontal="left" vertical="center" wrapText="1"/>
    </xf>
    <xf numFmtId="1" fontId="0" fillId="0" borderId="14" xfId="0" applyNumberFormat="1" applyFill="1" applyBorder="1" applyAlignment="1" applyProtection="1">
      <alignment horizontal="left" vertical="center" wrapText="1"/>
    </xf>
    <xf numFmtId="1" fontId="0" fillId="0" borderId="8" xfId="0" applyNumberFormat="1" applyFill="1" applyBorder="1" applyAlignment="1" applyProtection="1">
      <alignment horizontal="left" vertical="center" wrapText="1"/>
    </xf>
    <xf numFmtId="1" fontId="0" fillId="0" borderId="0" xfId="0" applyNumberFormat="1" applyFill="1" applyBorder="1" applyAlignment="1" applyProtection="1">
      <alignment horizontal="left" vertical="center" wrapText="1"/>
    </xf>
    <xf numFmtId="1" fontId="0" fillId="0" borderId="7" xfId="0" applyNumberFormat="1" applyFill="1" applyBorder="1" applyAlignment="1" applyProtection="1">
      <alignment horizontal="left" vertical="center" wrapText="1"/>
    </xf>
    <xf numFmtId="1" fontId="0" fillId="0" borderId="15" xfId="0" applyNumberFormat="1" applyFill="1" applyBorder="1" applyAlignment="1" applyProtection="1">
      <alignment horizontal="left" vertical="center" wrapText="1"/>
    </xf>
    <xf numFmtId="1" fontId="0" fillId="0" borderId="19" xfId="0" applyNumberFormat="1" applyFill="1" applyBorder="1" applyAlignment="1" applyProtection="1">
      <alignment horizontal="left" vertical="center" wrapText="1"/>
    </xf>
    <xf numFmtId="1" fontId="0" fillId="0" borderId="16" xfId="0" applyNumberFormat="1" applyFill="1" applyBorder="1" applyAlignment="1" applyProtection="1">
      <alignment horizontal="left" vertical="center" wrapText="1"/>
    </xf>
    <xf numFmtId="1" fontId="0" fillId="17" borderId="10" xfId="0" applyNumberFormat="1" applyFill="1" applyBorder="1" applyAlignment="1" applyProtection="1">
      <alignment horizontal="right" vertical="center"/>
    </xf>
    <xf numFmtId="1" fontId="0" fillId="17" borderId="12" xfId="0" applyNumberFormat="1" applyFill="1" applyBorder="1" applyAlignment="1" applyProtection="1">
      <alignment horizontal="right" vertical="center"/>
    </xf>
    <xf numFmtId="1" fontId="0" fillId="17" borderId="26" xfId="0" applyNumberFormat="1" applyFill="1" applyBorder="1" applyAlignment="1" applyProtection="1">
      <alignment horizontal="right" vertical="center"/>
    </xf>
    <xf numFmtId="0" fontId="19" fillId="16" borderId="0" xfId="0" applyFont="1" applyFill="1" applyBorder="1" applyAlignment="1" applyProtection="1">
      <alignment horizontal="center" wrapText="1"/>
    </xf>
    <xf numFmtId="0" fontId="8" fillId="8" borderId="23" xfId="0" applyFont="1" applyFill="1" applyBorder="1" applyAlignment="1" applyProtection="1">
      <alignment horizontal="center"/>
    </xf>
    <xf numFmtId="0" fontId="8" fillId="8" borderId="24" xfId="0" applyFont="1" applyFill="1" applyBorder="1" applyAlignment="1" applyProtection="1">
      <alignment horizontal="center"/>
    </xf>
    <xf numFmtId="0" fontId="8" fillId="8" borderId="21" xfId="0" applyFont="1" applyFill="1" applyBorder="1" applyAlignment="1" applyProtection="1">
      <alignment horizontal="center"/>
    </xf>
    <xf numFmtId="0" fontId="0" fillId="0" borderId="0" xfId="0" applyAlignment="1" applyProtection="1">
      <alignment horizontal="right"/>
    </xf>
    <xf numFmtId="0" fontId="8" fillId="8" borderId="4" xfId="0" applyFont="1" applyFill="1" applyBorder="1" applyAlignment="1" applyProtection="1">
      <alignment horizontal="center"/>
    </xf>
    <xf numFmtId="3" fontId="0" fillId="0" borderId="4" xfId="0" applyNumberFormat="1" applyFont="1" applyBorder="1" applyAlignment="1" applyProtection="1">
      <alignment horizontal="center" vertical="center"/>
    </xf>
    <xf numFmtId="3" fontId="0" fillId="0" borderId="4" xfId="0" applyNumberFormat="1" applyFont="1" applyFill="1" applyBorder="1" applyAlignment="1" applyProtection="1">
      <alignment horizontal="center" vertical="center"/>
    </xf>
    <xf numFmtId="0" fontId="6" fillId="0" borderId="0" xfId="0" applyFont="1" applyFill="1" applyBorder="1" applyAlignment="1" applyProtection="1">
      <alignment horizontal="right" vertical="center"/>
    </xf>
    <xf numFmtId="0" fontId="6" fillId="0" borderId="7" xfId="0" applyFont="1" applyFill="1" applyBorder="1" applyAlignment="1" applyProtection="1">
      <alignment horizontal="right" vertical="center"/>
    </xf>
    <xf numFmtId="0" fontId="0" fillId="17" borderId="10" xfId="0" applyFill="1" applyBorder="1" applyAlignment="1" applyProtection="1">
      <alignment horizontal="right" vertical="center"/>
      <protection locked="0"/>
    </xf>
    <xf numFmtId="0" fontId="0" fillId="17" borderId="12" xfId="0" applyFill="1" applyBorder="1" applyAlignment="1" applyProtection="1">
      <alignment horizontal="right" vertical="center"/>
      <protection locked="0"/>
    </xf>
    <xf numFmtId="0" fontId="0" fillId="17" borderId="26" xfId="0" applyFill="1" applyBorder="1" applyAlignment="1" applyProtection="1">
      <alignment horizontal="right" vertical="center"/>
      <protection locked="0"/>
    </xf>
    <xf numFmtId="1" fontId="0" fillId="17" borderId="10" xfId="0" applyNumberFormat="1" applyFill="1" applyBorder="1" applyAlignment="1" applyProtection="1">
      <alignment horizontal="right" vertical="center"/>
      <protection locked="0"/>
    </xf>
    <xf numFmtId="1" fontId="0" fillId="17" borderId="12" xfId="0" applyNumberFormat="1" applyFill="1" applyBorder="1" applyAlignment="1" applyProtection="1">
      <alignment horizontal="right" vertical="center"/>
      <protection locked="0"/>
    </xf>
    <xf numFmtId="1" fontId="0" fillId="17" borderId="26" xfId="0" applyNumberFormat="1" applyFill="1" applyBorder="1" applyAlignment="1" applyProtection="1">
      <alignment horizontal="right" vertical="center"/>
      <protection locked="0"/>
    </xf>
  </cellXfs>
  <cellStyles count="4">
    <cellStyle name="Comma 2" xfId="3" xr:uid="{00000000-0005-0000-0000-000000000000}"/>
    <cellStyle name="Normal 2" xfId="2" xr:uid="{00000000-0005-0000-0000-000002000000}"/>
    <cellStyle name="Prozent" xfId="1" builtinId="5"/>
    <cellStyle name="Standard" xfId="0" builtinId="0"/>
  </cellStyles>
  <dxfs count="2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339933"/>
      <color rgb="FFFF6432"/>
      <color rgb="FFF3B2B3"/>
      <color rgb="FF922300"/>
      <color rgb="FFE637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9525</xdr:rowOff>
        </xdr:from>
        <xdr:to>
          <xdr:col>0</xdr:col>
          <xdr:colOff>6038850</xdr:colOff>
          <xdr:row>22</xdr:row>
          <xdr:rowOff>180975</xdr:rowOff>
        </xdr:to>
        <xdr:sp macro="" textlink="">
          <xdr:nvSpPr>
            <xdr:cNvPr id="1026" name="Object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Word_Document.docx"/></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69"/>
  <sheetViews>
    <sheetView tabSelected="1" zoomScaleNormal="100" workbookViewId="0"/>
  </sheetViews>
  <sheetFormatPr baseColWidth="10" defaultColWidth="8.85546875" defaultRowHeight="15" x14ac:dyDescent="0.25"/>
  <cols>
    <col min="1" max="1" width="115.85546875" customWidth="1"/>
    <col min="3" max="3" width="8.85546875" customWidth="1"/>
  </cols>
  <sheetData>
    <row r="1" spans="1:1" ht="15.75" thickBot="1" x14ac:dyDescent="0.3">
      <c r="A1" s="1" t="s">
        <v>87</v>
      </c>
    </row>
    <row r="2" spans="1:1" ht="15.75" thickBot="1" x14ac:dyDescent="0.3">
      <c r="A2" s="2" t="s">
        <v>0</v>
      </c>
    </row>
    <row r="3" spans="1:1" x14ac:dyDescent="0.25">
      <c r="A3" s="6" t="s">
        <v>88</v>
      </c>
    </row>
    <row r="4" spans="1:1" ht="45" x14ac:dyDescent="0.25">
      <c r="A4" s="9" t="s">
        <v>94</v>
      </c>
    </row>
    <row r="5" spans="1:1" ht="15.75" thickBot="1" x14ac:dyDescent="0.3">
      <c r="A5" s="7"/>
    </row>
    <row r="6" spans="1:1" ht="15.75" thickBot="1" x14ac:dyDescent="0.3">
      <c r="A6" s="2" t="s">
        <v>1</v>
      </c>
    </row>
    <row r="7" spans="1:1" ht="30" x14ac:dyDescent="0.25">
      <c r="A7" s="3" t="s">
        <v>10</v>
      </c>
    </row>
    <row r="8" spans="1:1" x14ac:dyDescent="0.25">
      <c r="A8" s="3"/>
    </row>
    <row r="9" spans="1:1" x14ac:dyDescent="0.25">
      <c r="A9" s="3"/>
    </row>
    <row r="10" spans="1:1" x14ac:dyDescent="0.25">
      <c r="A10" s="3"/>
    </row>
    <row r="11" spans="1:1" x14ac:dyDescent="0.25">
      <c r="A11" s="3"/>
    </row>
    <row r="12" spans="1:1" x14ac:dyDescent="0.25">
      <c r="A12" s="3"/>
    </row>
    <row r="13" spans="1:1" x14ac:dyDescent="0.25">
      <c r="A13" s="3"/>
    </row>
    <row r="14" spans="1:1" x14ac:dyDescent="0.25">
      <c r="A14" s="5"/>
    </row>
    <row r="15" spans="1:1" x14ac:dyDescent="0.25">
      <c r="A15" s="3"/>
    </row>
    <row r="16" spans="1:1" x14ac:dyDescent="0.25">
      <c r="A16" s="5"/>
    </row>
    <row r="17" spans="1:1" x14ac:dyDescent="0.25">
      <c r="A17" s="3"/>
    </row>
    <row r="18" spans="1:1" x14ac:dyDescent="0.25">
      <c r="A18" s="3"/>
    </row>
    <row r="19" spans="1:1" x14ac:dyDescent="0.25">
      <c r="A19" s="5"/>
    </row>
    <row r="20" spans="1:1" x14ac:dyDescent="0.25">
      <c r="A20" s="3"/>
    </row>
    <row r="21" spans="1:1" x14ac:dyDescent="0.25">
      <c r="A21" s="3"/>
    </row>
    <row r="22" spans="1:1" x14ac:dyDescent="0.25">
      <c r="A22" s="3"/>
    </row>
    <row r="23" spans="1:1" x14ac:dyDescent="0.25">
      <c r="A23" s="3"/>
    </row>
    <row r="24" spans="1:1" ht="15.75" thickBot="1" x14ac:dyDescent="0.3">
      <c r="A24" s="3"/>
    </row>
    <row r="25" spans="1:1" ht="15.75" thickBot="1" x14ac:dyDescent="0.3">
      <c r="A25" s="2" t="s">
        <v>52</v>
      </c>
    </row>
    <row r="26" spans="1:1" ht="30" x14ac:dyDescent="0.25">
      <c r="A26" s="3" t="s">
        <v>40</v>
      </c>
    </row>
    <row r="27" spans="1:1" x14ac:dyDescent="0.25">
      <c r="A27" s="3"/>
    </row>
    <row r="28" spans="1:1" ht="30" x14ac:dyDescent="0.25">
      <c r="A28" s="3" t="s">
        <v>42</v>
      </c>
    </row>
    <row r="29" spans="1:1" x14ac:dyDescent="0.25">
      <c r="A29" s="3" t="s">
        <v>41</v>
      </c>
    </row>
    <row r="30" spans="1:1" x14ac:dyDescent="0.25">
      <c r="A30" s="3" t="s">
        <v>39</v>
      </c>
    </row>
    <row r="31" spans="1:1" x14ac:dyDescent="0.25">
      <c r="A31" s="3" t="s">
        <v>38</v>
      </c>
    </row>
    <row r="32" spans="1:1" x14ac:dyDescent="0.25">
      <c r="A32" s="3"/>
    </row>
    <row r="33" spans="1:1" ht="60" x14ac:dyDescent="0.25">
      <c r="A33" s="3" t="s">
        <v>49</v>
      </c>
    </row>
    <row r="34" spans="1:1" ht="15" customHeight="1" x14ac:dyDescent="0.25">
      <c r="A34" s="3" t="s">
        <v>50</v>
      </c>
    </row>
    <row r="35" spans="1:1" ht="45" customHeight="1" x14ac:dyDescent="0.25">
      <c r="A35" s="12" t="s">
        <v>71</v>
      </c>
    </row>
    <row r="36" spans="1:1" ht="48.75" customHeight="1" x14ac:dyDescent="0.25">
      <c r="A36" s="12" t="s">
        <v>70</v>
      </c>
    </row>
    <row r="37" spans="1:1" x14ac:dyDescent="0.25">
      <c r="A37" s="3"/>
    </row>
    <row r="38" spans="1:1" ht="30" x14ac:dyDescent="0.25">
      <c r="A38" s="14" t="s">
        <v>67</v>
      </c>
    </row>
    <row r="39" spans="1:1" ht="23.25" customHeight="1" x14ac:dyDescent="0.25">
      <c r="A39" s="12" t="s">
        <v>77</v>
      </c>
    </row>
    <row r="40" spans="1:1" x14ac:dyDescent="0.25">
      <c r="A40" s="12" t="s">
        <v>44</v>
      </c>
    </row>
    <row r="41" spans="1:1" ht="30" x14ac:dyDescent="0.25">
      <c r="A41" s="3" t="s">
        <v>84</v>
      </c>
    </row>
    <row r="42" spans="1:1" ht="34.5" customHeight="1" x14ac:dyDescent="0.25">
      <c r="A42" s="11" t="s">
        <v>85</v>
      </c>
    </row>
    <row r="43" spans="1:1" ht="20.25" customHeight="1" x14ac:dyDescent="0.25">
      <c r="A43" s="12" t="s">
        <v>26</v>
      </c>
    </row>
    <row r="44" spans="1:1" ht="30" customHeight="1" x14ac:dyDescent="0.25">
      <c r="A44" s="3" t="s">
        <v>86</v>
      </c>
    </row>
    <row r="45" spans="1:1" ht="35.25" customHeight="1" x14ac:dyDescent="0.25">
      <c r="A45" s="11" t="s">
        <v>69</v>
      </c>
    </row>
    <row r="46" spans="1:1" ht="20.25" customHeight="1" x14ac:dyDescent="0.25">
      <c r="A46" s="12" t="s">
        <v>45</v>
      </c>
    </row>
    <row r="47" spans="1:1" ht="36" customHeight="1" x14ac:dyDescent="0.25">
      <c r="A47" s="3" t="s">
        <v>82</v>
      </c>
    </row>
    <row r="48" spans="1:1" ht="38.25" customHeight="1" x14ac:dyDescent="0.25">
      <c r="A48" s="11" t="s">
        <v>95</v>
      </c>
    </row>
    <row r="49" spans="1:1" ht="33" customHeight="1" x14ac:dyDescent="0.25">
      <c r="A49" s="11" t="s">
        <v>79</v>
      </c>
    </row>
    <row r="50" spans="1:1" ht="27.75" customHeight="1" x14ac:dyDescent="0.25">
      <c r="A50" s="12" t="s">
        <v>78</v>
      </c>
    </row>
    <row r="51" spans="1:1" ht="18.75" customHeight="1" x14ac:dyDescent="0.25">
      <c r="A51" s="12" t="s">
        <v>46</v>
      </c>
    </row>
    <row r="52" spans="1:1" ht="15" customHeight="1" x14ac:dyDescent="0.25">
      <c r="A52" s="10" t="s">
        <v>83</v>
      </c>
    </row>
    <row r="53" spans="1:1" ht="52.5" customHeight="1" x14ac:dyDescent="0.25">
      <c r="A53" s="12" t="s">
        <v>47</v>
      </c>
    </row>
    <row r="54" spans="1:1" ht="30" x14ac:dyDescent="0.25">
      <c r="A54" s="3" t="s">
        <v>8</v>
      </c>
    </row>
    <row r="55" spans="1:1" x14ac:dyDescent="0.25">
      <c r="A55" s="3"/>
    </row>
    <row r="56" spans="1:1" ht="30" x14ac:dyDescent="0.25">
      <c r="A56" s="13" t="s">
        <v>48</v>
      </c>
    </row>
    <row r="57" spans="1:1" ht="30" x14ac:dyDescent="0.25">
      <c r="A57" s="4" t="s">
        <v>96</v>
      </c>
    </row>
    <row r="58" spans="1:1" x14ac:dyDescent="0.25">
      <c r="A58" s="3" t="s">
        <v>31</v>
      </c>
    </row>
    <row r="59" spans="1:1" ht="45" x14ac:dyDescent="0.25">
      <c r="A59" s="3" t="s">
        <v>72</v>
      </c>
    </row>
    <row r="60" spans="1:1" ht="75" x14ac:dyDescent="0.25">
      <c r="A60" s="3" t="s">
        <v>73</v>
      </c>
    </row>
    <row r="61" spans="1:1" ht="30" x14ac:dyDescent="0.25">
      <c r="A61" s="3" t="s">
        <v>51</v>
      </c>
    </row>
    <row r="62" spans="1:1" ht="30" x14ac:dyDescent="0.25">
      <c r="A62" s="3" t="s">
        <v>9</v>
      </c>
    </row>
    <row r="63" spans="1:1" ht="30" x14ac:dyDescent="0.25">
      <c r="A63" s="3" t="s">
        <v>15</v>
      </c>
    </row>
    <row r="64" spans="1:1" ht="45" x14ac:dyDescent="0.25">
      <c r="A64" s="3" t="s">
        <v>32</v>
      </c>
    </row>
    <row r="65" spans="1:1" ht="15.75" thickBot="1" x14ac:dyDescent="0.3">
      <c r="A65" s="3"/>
    </row>
    <row r="66" spans="1:1" ht="15.75" thickBot="1" x14ac:dyDescent="0.3">
      <c r="A66" s="2" t="s">
        <v>33</v>
      </c>
    </row>
    <row r="67" spans="1:1" x14ac:dyDescent="0.25">
      <c r="A67" s="3" t="s">
        <v>75</v>
      </c>
    </row>
    <row r="68" spans="1:1" x14ac:dyDescent="0.25">
      <c r="A68" s="3" t="s">
        <v>68</v>
      </c>
    </row>
    <row r="69" spans="1:1" ht="15.75" thickBot="1" x14ac:dyDescent="0.3">
      <c r="A69" s="8"/>
    </row>
  </sheetData>
  <sheetProtection algorithmName="SHA-512" hashValue="RBYu3q6XIr4e5BSrrST9jJru+MzXLz3PE3eo9rwJOFmyiccD4KsW+u9EO1BwkUzXjufR1CE9kjzGmbLhMwhgWg==" saltValue="35WnVUx5tL3OBWNeS6XOcw==" spinCount="100000" sheet="1" objects="1" scenarios="1"/>
  <pageMargins left="0.7" right="0.7" top="0.75" bottom="0.75" header="0.3" footer="0.3"/>
  <pageSetup paperSize="9" orientation="portrait" r:id="rId1"/>
  <drawing r:id="rId2"/>
  <legacyDrawing r:id="rId3"/>
  <oleObjects>
    <mc:AlternateContent xmlns:mc="http://schemas.openxmlformats.org/markup-compatibility/2006">
      <mc:Choice Requires="x14">
        <oleObject progId="Word.Document.12" shapeId="1026" r:id="rId4">
          <objectPr defaultSize="0" r:id="rId5">
            <anchor moveWithCells="1">
              <from>
                <xdr:col>0</xdr:col>
                <xdr:colOff>238125</xdr:colOff>
                <xdr:row>8</xdr:row>
                <xdr:rowOff>9525</xdr:rowOff>
              </from>
              <to>
                <xdr:col>0</xdr:col>
                <xdr:colOff>6038850</xdr:colOff>
                <xdr:row>22</xdr:row>
                <xdr:rowOff>180975</xdr:rowOff>
              </to>
            </anchor>
          </objectPr>
        </oleObject>
      </mc:Choice>
      <mc:Fallback>
        <oleObject progId="Word.Document.12" shapeId="1026"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A75D01-FBEC-4631-8D86-3FCC3CF59A8F}">
  <sheetPr>
    <pageSetUpPr fitToPage="1"/>
  </sheetPr>
  <dimension ref="A1:U119"/>
  <sheetViews>
    <sheetView zoomScaleNormal="100" zoomScaleSheetLayoutView="50" workbookViewId="0"/>
  </sheetViews>
  <sheetFormatPr baseColWidth="10" defaultColWidth="8.85546875" defaultRowHeight="15" x14ac:dyDescent="0.25"/>
  <cols>
    <col min="1" max="1" width="65.42578125" style="79" customWidth="1"/>
    <col min="2" max="3" width="13.28515625" style="79" customWidth="1"/>
    <col min="4" max="6" width="13.28515625" style="27" customWidth="1"/>
    <col min="7" max="7" width="12.140625" style="27" customWidth="1"/>
    <col min="8" max="8" width="12" style="27" customWidth="1"/>
    <col min="9" max="10" width="11.7109375" style="27" customWidth="1"/>
    <col min="11" max="11" width="11.140625" style="27" customWidth="1"/>
    <col min="12" max="12" width="11.7109375" style="27" customWidth="1"/>
    <col min="13" max="13" width="8.28515625" style="27" customWidth="1"/>
    <col min="14" max="14" width="10.85546875" style="26" customWidth="1"/>
    <col min="15" max="15" width="8.85546875" style="27"/>
    <col min="16" max="16" width="31.42578125" style="27" customWidth="1"/>
    <col min="17" max="16384" width="8.85546875" style="27"/>
  </cols>
  <sheetData>
    <row r="1" spans="1:16" ht="19.5" customHeight="1" thickBot="1" x14ac:dyDescent="0.4">
      <c r="A1" s="22" t="s">
        <v>92</v>
      </c>
      <c r="B1" s="23"/>
      <c r="C1" s="24"/>
      <c r="D1" s="25" t="s">
        <v>89</v>
      </c>
      <c r="E1" s="26"/>
      <c r="F1" s="26"/>
      <c r="G1" s="26"/>
      <c r="H1" s="26"/>
      <c r="I1" s="26"/>
      <c r="J1" s="26"/>
      <c r="K1" s="26"/>
      <c r="L1" s="26"/>
    </row>
    <row r="2" spans="1:16" x14ac:dyDescent="0.25">
      <c r="A2" s="28" t="s">
        <v>61</v>
      </c>
      <c r="B2" s="29">
        <f>E98</f>
        <v>0.68593554204203333</v>
      </c>
      <c r="C2" s="26"/>
      <c r="D2" s="25" t="s">
        <v>90</v>
      </c>
      <c r="E2" s="26"/>
      <c r="F2" s="26"/>
      <c r="G2" s="30"/>
      <c r="H2" s="30"/>
      <c r="I2" s="30"/>
      <c r="J2" s="30"/>
      <c r="K2" s="30"/>
      <c r="L2" s="30"/>
    </row>
    <row r="3" spans="1:16" ht="15" customHeight="1" thickBot="1" x14ac:dyDescent="0.3">
      <c r="A3" s="31" t="s">
        <v>53</v>
      </c>
      <c r="B3" s="32">
        <f>IF(B2="not calculated", "not calculated",B2*10)</f>
        <v>6.8593554204203331</v>
      </c>
      <c r="C3" s="26"/>
      <c r="D3" s="116" t="s">
        <v>93</v>
      </c>
      <c r="E3" s="116"/>
      <c r="F3" s="116"/>
      <c r="G3" s="116"/>
      <c r="H3" s="116"/>
      <c r="I3" s="116"/>
      <c r="J3" s="30"/>
      <c r="K3" s="30"/>
      <c r="L3" s="30"/>
    </row>
    <row r="4" spans="1:16" ht="15.75" x14ac:dyDescent="0.25">
      <c r="A4" s="117"/>
      <c r="B4" s="117"/>
      <c r="C4" s="117"/>
      <c r="D4" s="117"/>
      <c r="E4" s="117"/>
      <c r="F4" s="30"/>
      <c r="G4" s="30"/>
      <c r="H4" s="30"/>
      <c r="I4" s="30"/>
      <c r="J4" s="30"/>
      <c r="K4" s="30"/>
      <c r="L4" s="30"/>
    </row>
    <row r="5" spans="1:16" ht="39.75" hidden="1" customHeight="1" x14ac:dyDescent="0.3">
      <c r="A5" s="118" t="s">
        <v>62</v>
      </c>
      <c r="B5" s="119"/>
      <c r="C5" s="119"/>
      <c r="D5" s="119"/>
      <c r="E5" s="119"/>
      <c r="F5" s="119"/>
      <c r="G5" s="119"/>
      <c r="H5" s="119"/>
      <c r="I5" s="119"/>
      <c r="J5" s="119"/>
      <c r="K5" s="119"/>
      <c r="L5" s="119"/>
    </row>
    <row r="6" spans="1:16" ht="39.75" hidden="1" customHeight="1" x14ac:dyDescent="0.3">
      <c r="A6" s="120"/>
      <c r="B6" s="120"/>
      <c r="C6" s="120"/>
      <c r="D6" s="120"/>
      <c r="E6" s="120"/>
      <c r="F6" s="120"/>
      <c r="G6" s="120"/>
      <c r="H6" s="120"/>
      <c r="I6" s="120"/>
      <c r="J6" s="120"/>
      <c r="K6" s="120"/>
      <c r="L6" s="120"/>
      <c r="M6" s="33"/>
    </row>
    <row r="7" spans="1:16" ht="39.75" customHeight="1" x14ac:dyDescent="0.25">
      <c r="A7" s="121" t="s">
        <v>57</v>
      </c>
      <c r="B7" s="121"/>
      <c r="C7" s="121"/>
      <c r="D7" s="121"/>
      <c r="E7" s="121"/>
      <c r="F7" s="121"/>
      <c r="G7" s="121"/>
      <c r="H7" s="121"/>
      <c r="I7" s="121"/>
      <c r="J7" s="121"/>
      <c r="K7" s="121"/>
      <c r="L7" s="121"/>
      <c r="M7" s="33"/>
    </row>
    <row r="8" spans="1:16" ht="40.5" customHeight="1" x14ac:dyDescent="0.25">
      <c r="A8" s="122"/>
      <c r="B8" s="122"/>
      <c r="C8" s="122"/>
      <c r="D8" s="122"/>
      <c r="E8" s="122"/>
      <c r="F8" s="122"/>
      <c r="G8" s="122"/>
      <c r="H8" s="122"/>
      <c r="I8" s="122"/>
      <c r="J8" s="122"/>
      <c r="K8" s="122"/>
      <c r="L8" s="122"/>
    </row>
    <row r="9" spans="1:16" ht="49.5" customHeight="1" x14ac:dyDescent="0.25">
      <c r="A9" s="34" t="s">
        <v>29</v>
      </c>
      <c r="B9" s="123" t="s">
        <v>37</v>
      </c>
      <c r="C9" s="124"/>
      <c r="D9" s="123" t="s">
        <v>63</v>
      </c>
      <c r="E9" s="125"/>
      <c r="F9" s="123" t="s">
        <v>64</v>
      </c>
      <c r="G9" s="125"/>
      <c r="H9" s="123" t="s">
        <v>65</v>
      </c>
      <c r="I9" s="125"/>
      <c r="J9" s="123" t="s">
        <v>66</v>
      </c>
      <c r="K9" s="125"/>
      <c r="L9" s="35" t="s">
        <v>6</v>
      </c>
      <c r="P9" s="36" t="s">
        <v>91</v>
      </c>
    </row>
    <row r="10" spans="1:16" x14ac:dyDescent="0.25">
      <c r="A10" s="37"/>
      <c r="B10" s="38" t="s">
        <v>4</v>
      </c>
      <c r="C10" s="38" t="s">
        <v>5</v>
      </c>
      <c r="D10" s="38" t="s">
        <v>4</v>
      </c>
      <c r="E10" s="38" t="s">
        <v>5</v>
      </c>
      <c r="F10" s="38" t="s">
        <v>4</v>
      </c>
      <c r="G10" s="38" t="s">
        <v>5</v>
      </c>
      <c r="H10" s="38" t="s">
        <v>4</v>
      </c>
      <c r="I10" s="38" t="s">
        <v>5</v>
      </c>
      <c r="J10" s="38" t="s">
        <v>4</v>
      </c>
      <c r="K10" s="38" t="s">
        <v>5</v>
      </c>
      <c r="L10" s="39"/>
      <c r="N10" s="40"/>
      <c r="P10" s="41"/>
    </row>
    <row r="11" spans="1:16" x14ac:dyDescent="0.25">
      <c r="A11" s="42" t="s">
        <v>34</v>
      </c>
      <c r="B11" s="43">
        <v>50</v>
      </c>
      <c r="C11" s="43">
        <v>33</v>
      </c>
      <c r="D11" s="43">
        <v>21</v>
      </c>
      <c r="E11" s="43">
        <v>21</v>
      </c>
      <c r="F11" s="43"/>
      <c r="G11" s="43"/>
      <c r="H11" s="43"/>
      <c r="I11" s="43"/>
      <c r="J11" s="43"/>
      <c r="K11" s="43"/>
      <c r="L11" s="44">
        <f>IF(SUM(B11+D11+F11+H11+J11)&gt;0,((C11+E11+G11+I11+K11)/(B11+D11+F11+H11+J11)),"not enough data")</f>
        <v>0.76056338028169013</v>
      </c>
      <c r="N11" s="40"/>
      <c r="P11" s="39"/>
    </row>
    <row r="12" spans="1:16" ht="15" customHeight="1" x14ac:dyDescent="0.25">
      <c r="A12" s="45" t="s">
        <v>16</v>
      </c>
      <c r="B12" s="140">
        <v>90</v>
      </c>
      <c r="C12" s="43">
        <v>81</v>
      </c>
      <c r="D12" s="140">
        <v>77</v>
      </c>
      <c r="E12" s="43">
        <v>55</v>
      </c>
      <c r="F12" s="140"/>
      <c r="G12" s="43"/>
      <c r="H12" s="140"/>
      <c r="I12" s="43"/>
      <c r="J12" s="140"/>
      <c r="K12" s="43"/>
      <c r="L12" s="46">
        <f>IF(SUM(B$12+D$12+F$12+H$12+J$12)&gt;0,(C12+E12+G12+I12+K12)/(B$12+D$12+F$12+H$12+J$12), "not enough data")</f>
        <v>0.81437125748502992</v>
      </c>
      <c r="M12" s="149">
        <f>IF(SUM(B12+D12+F12+H12+J12)&gt;0,AVERAGE(L12:L15), "not enough data")</f>
        <v>0.68113772455089816</v>
      </c>
      <c r="N12" s="126" t="s">
        <v>54</v>
      </c>
      <c r="P12" s="39"/>
    </row>
    <row r="13" spans="1:16" ht="20.100000000000001" customHeight="1" x14ac:dyDescent="0.25">
      <c r="A13" s="45" t="s">
        <v>17</v>
      </c>
      <c r="B13" s="141"/>
      <c r="C13" s="43">
        <v>70</v>
      </c>
      <c r="D13" s="141"/>
      <c r="E13" s="43">
        <v>44</v>
      </c>
      <c r="F13" s="141"/>
      <c r="G13" s="43"/>
      <c r="H13" s="141"/>
      <c r="I13" s="43"/>
      <c r="J13" s="141"/>
      <c r="K13" s="43"/>
      <c r="L13" s="46">
        <f t="shared" ref="L13:L15" si="0">IF(SUM(B$12+D$12+F$12+H$12+J$12)&gt;0,(C13+E13+G13+I13+K13)/(B$12+D$12+F$12+H$12+J$12), "not enough data")</f>
        <v>0.68263473053892221</v>
      </c>
      <c r="M13" s="150"/>
      <c r="N13" s="127"/>
      <c r="P13" s="39"/>
    </row>
    <row r="14" spans="1:16" ht="20.100000000000001" customHeight="1" x14ac:dyDescent="0.25">
      <c r="A14" s="45" t="s">
        <v>19</v>
      </c>
      <c r="B14" s="141"/>
      <c r="C14" s="43">
        <v>44</v>
      </c>
      <c r="D14" s="141"/>
      <c r="E14" s="43">
        <v>30</v>
      </c>
      <c r="F14" s="141"/>
      <c r="G14" s="43"/>
      <c r="H14" s="141"/>
      <c r="I14" s="43"/>
      <c r="J14" s="141"/>
      <c r="K14" s="43"/>
      <c r="L14" s="46">
        <f t="shared" si="0"/>
        <v>0.44311377245508982</v>
      </c>
      <c r="M14" s="150"/>
      <c r="N14" s="127"/>
      <c r="P14" s="39"/>
    </row>
    <row r="15" spans="1:16" ht="20.100000000000001" customHeight="1" x14ac:dyDescent="0.25">
      <c r="A15" s="45" t="s">
        <v>20</v>
      </c>
      <c r="B15" s="142"/>
      <c r="C15" s="43">
        <v>81</v>
      </c>
      <c r="D15" s="142"/>
      <c r="E15" s="43">
        <v>50</v>
      </c>
      <c r="F15" s="142"/>
      <c r="G15" s="43"/>
      <c r="H15" s="142"/>
      <c r="I15" s="43"/>
      <c r="J15" s="142"/>
      <c r="K15" s="43"/>
      <c r="L15" s="46">
        <f t="shared" si="0"/>
        <v>0.78443113772455086</v>
      </c>
      <c r="M15" s="151"/>
      <c r="N15" s="128"/>
      <c r="P15" s="39"/>
    </row>
    <row r="16" spans="1:16" s="51" customFormat="1" ht="20.100000000000001" customHeight="1" x14ac:dyDescent="0.25">
      <c r="A16" s="47"/>
      <c r="B16" s="129" t="s">
        <v>35</v>
      </c>
      <c r="C16" s="130"/>
      <c r="D16" s="131" t="s">
        <v>74</v>
      </c>
      <c r="E16" s="132"/>
      <c r="F16" s="132"/>
      <c r="G16" s="132"/>
      <c r="H16" s="132"/>
      <c r="I16" s="132"/>
      <c r="J16" s="132"/>
      <c r="K16" s="133"/>
      <c r="L16" s="48"/>
      <c r="M16" s="49"/>
      <c r="N16" s="50"/>
      <c r="P16" s="52"/>
    </row>
    <row r="17" spans="1:21" ht="20.100000000000001" customHeight="1" x14ac:dyDescent="0.25">
      <c r="A17" s="53" t="s">
        <v>18</v>
      </c>
      <c r="B17" s="140">
        <v>113</v>
      </c>
      <c r="C17" s="43">
        <v>90</v>
      </c>
      <c r="D17" s="134"/>
      <c r="E17" s="135"/>
      <c r="F17" s="135"/>
      <c r="G17" s="135"/>
      <c r="H17" s="135"/>
      <c r="I17" s="135"/>
      <c r="J17" s="135"/>
      <c r="K17" s="136"/>
      <c r="L17" s="54">
        <f>IF(B$17&gt;0,((C17)/(B$17)), "not enough data")</f>
        <v>0.79646017699115046</v>
      </c>
      <c r="M17" s="143">
        <f>IF(B17&gt;0,AVERAGE(L17:L19),"not enough data")</f>
        <v>0.64011799410029491</v>
      </c>
      <c r="N17" s="146" t="s">
        <v>55</v>
      </c>
      <c r="P17" s="39"/>
    </row>
    <row r="18" spans="1:21" ht="20.100000000000001" customHeight="1" x14ac:dyDescent="0.25">
      <c r="A18" s="53" t="s">
        <v>80</v>
      </c>
      <c r="B18" s="141"/>
      <c r="C18" s="43">
        <v>77</v>
      </c>
      <c r="D18" s="134"/>
      <c r="E18" s="135"/>
      <c r="F18" s="135"/>
      <c r="G18" s="135"/>
      <c r="H18" s="135"/>
      <c r="I18" s="135"/>
      <c r="J18" s="135"/>
      <c r="K18" s="136"/>
      <c r="L18" s="54">
        <f t="shared" ref="L18:L19" si="1">IF(B$17&gt;0,((C18)/(B$17)), "not enough data")</f>
        <v>0.68141592920353977</v>
      </c>
      <c r="M18" s="144"/>
      <c r="N18" s="147"/>
      <c r="P18" s="39"/>
    </row>
    <row r="19" spans="1:21" ht="20.100000000000001" customHeight="1" x14ac:dyDescent="0.25">
      <c r="A19" s="53" t="s">
        <v>81</v>
      </c>
      <c r="B19" s="142"/>
      <c r="C19" s="43">
        <v>50</v>
      </c>
      <c r="D19" s="137"/>
      <c r="E19" s="138"/>
      <c r="F19" s="138"/>
      <c r="G19" s="138"/>
      <c r="H19" s="138"/>
      <c r="I19" s="138"/>
      <c r="J19" s="138"/>
      <c r="K19" s="139"/>
      <c r="L19" s="54">
        <f t="shared" si="1"/>
        <v>0.44247787610619471</v>
      </c>
      <c r="M19" s="145"/>
      <c r="N19" s="148"/>
      <c r="P19" s="55"/>
    </row>
    <row r="20" spans="1:21" ht="20.100000000000001" customHeight="1" x14ac:dyDescent="0.25">
      <c r="A20" s="56"/>
      <c r="B20" s="56"/>
      <c r="C20" s="56"/>
      <c r="D20" s="56"/>
      <c r="E20" s="56"/>
      <c r="F20" s="56"/>
      <c r="G20" s="56"/>
      <c r="H20" s="56"/>
      <c r="I20" s="56"/>
      <c r="J20" s="56"/>
      <c r="K20" s="56"/>
      <c r="L20" s="57">
        <f>IF(SUM(B11+D11+F11+H11+J11+B12+D12+F12+H12+J12+B17)&gt;0,AVERAGE(L11,M12,M17),"not enough data")</f>
        <v>0.69393969964429436</v>
      </c>
      <c r="M20" s="58" t="s">
        <v>56</v>
      </c>
      <c r="N20" s="59"/>
      <c r="O20" s="60"/>
      <c r="P20" s="60"/>
      <c r="Q20" s="60"/>
      <c r="R20" s="60"/>
      <c r="S20" s="60"/>
      <c r="T20" s="60"/>
      <c r="U20" s="60"/>
    </row>
    <row r="21" spans="1:21" ht="20.100000000000001" customHeight="1" x14ac:dyDescent="0.25">
      <c r="A21" s="61"/>
      <c r="B21" s="61"/>
      <c r="C21" s="61"/>
      <c r="D21" s="61"/>
      <c r="E21" s="61"/>
      <c r="F21" s="61"/>
      <c r="G21" s="61"/>
      <c r="H21" s="61"/>
      <c r="I21" s="61"/>
      <c r="J21" s="61"/>
      <c r="K21" s="61"/>
      <c r="L21" s="62"/>
      <c r="N21" s="40"/>
    </row>
    <row r="22" spans="1:21" ht="49.5" customHeight="1" x14ac:dyDescent="0.25">
      <c r="A22" s="34" t="s">
        <v>3</v>
      </c>
      <c r="B22" s="123" t="s">
        <v>37</v>
      </c>
      <c r="C22" s="124"/>
      <c r="D22" s="123" t="s">
        <v>63</v>
      </c>
      <c r="E22" s="125"/>
      <c r="F22" s="123" t="s">
        <v>64</v>
      </c>
      <c r="G22" s="125"/>
      <c r="H22" s="123" t="s">
        <v>65</v>
      </c>
      <c r="I22" s="125"/>
      <c r="J22" s="123" t="s">
        <v>66</v>
      </c>
      <c r="K22" s="125"/>
      <c r="L22" s="35" t="s">
        <v>6</v>
      </c>
      <c r="N22" s="40"/>
      <c r="P22" s="36" t="s">
        <v>91</v>
      </c>
    </row>
    <row r="23" spans="1:21" ht="20.100000000000001" customHeight="1" x14ac:dyDescent="0.25">
      <c r="A23" s="63"/>
      <c r="B23" s="38" t="s">
        <v>4</v>
      </c>
      <c r="C23" s="38" t="s">
        <v>5</v>
      </c>
      <c r="D23" s="38" t="s">
        <v>4</v>
      </c>
      <c r="E23" s="38" t="s">
        <v>5</v>
      </c>
      <c r="F23" s="38" t="s">
        <v>4</v>
      </c>
      <c r="G23" s="38" t="s">
        <v>5</v>
      </c>
      <c r="H23" s="38" t="s">
        <v>4</v>
      </c>
      <c r="I23" s="38" t="s">
        <v>5</v>
      </c>
      <c r="J23" s="38" t="s">
        <v>4</v>
      </c>
      <c r="K23" s="38" t="s">
        <v>5</v>
      </c>
      <c r="L23" s="39"/>
      <c r="N23" s="40"/>
      <c r="P23" s="41"/>
    </row>
    <row r="24" spans="1:21" ht="20.100000000000001" customHeight="1" x14ac:dyDescent="0.25">
      <c r="A24" s="42" t="s">
        <v>34</v>
      </c>
      <c r="B24" s="43">
        <v>144</v>
      </c>
      <c r="C24" s="43">
        <v>141</v>
      </c>
      <c r="D24" s="43"/>
      <c r="E24" s="43"/>
      <c r="F24" s="43"/>
      <c r="G24" s="43"/>
      <c r="H24" s="43"/>
      <c r="I24" s="43"/>
      <c r="J24" s="43"/>
      <c r="K24" s="43"/>
      <c r="L24" s="44">
        <f>IF(SUM(B24+D24+F24+H24+J24)&gt;0,((C24+E24+G24+I24+K24)/(B24+D24+F24+H24+J24)),"not enough data")</f>
        <v>0.97916666666666663</v>
      </c>
      <c r="N24" s="40"/>
      <c r="P24" s="39"/>
    </row>
    <row r="25" spans="1:21" ht="15" customHeight="1" x14ac:dyDescent="0.25">
      <c r="A25" s="45" t="s">
        <v>16</v>
      </c>
      <c r="B25" s="140">
        <v>250</v>
      </c>
      <c r="C25" s="43">
        <v>250</v>
      </c>
      <c r="D25" s="140">
        <v>111</v>
      </c>
      <c r="E25" s="43">
        <v>66</v>
      </c>
      <c r="F25" s="140">
        <v>34</v>
      </c>
      <c r="G25" s="43">
        <v>25</v>
      </c>
      <c r="H25" s="140"/>
      <c r="I25" s="43"/>
      <c r="J25" s="140"/>
      <c r="K25" s="43"/>
      <c r="L25" s="46">
        <f>IF(SUM(B$25+D$25+F$25+H$25+J$25)&gt;0,(C25+E25+G25+I25+K25)/(B$25+D$25+F$25+H$25+J$25), "not enough data")</f>
        <v>0.86329113924050638</v>
      </c>
      <c r="M25" s="152">
        <f>IF(SUM(B25+D25+F25+H25+J25)&gt;0,AVERAGE(L25:L28), "not enough data")</f>
        <v>0.77594936708860773</v>
      </c>
      <c r="N25" s="154" t="s">
        <v>54</v>
      </c>
      <c r="P25" s="39"/>
    </row>
    <row r="26" spans="1:21" ht="20.100000000000001" customHeight="1" x14ac:dyDescent="0.25">
      <c r="A26" s="45" t="s">
        <v>17</v>
      </c>
      <c r="B26" s="141"/>
      <c r="C26" s="43">
        <v>188</v>
      </c>
      <c r="D26" s="141"/>
      <c r="E26" s="43">
        <v>80</v>
      </c>
      <c r="F26" s="141"/>
      <c r="G26" s="43">
        <v>25</v>
      </c>
      <c r="H26" s="141"/>
      <c r="I26" s="43"/>
      <c r="J26" s="141"/>
      <c r="K26" s="43"/>
      <c r="L26" s="46">
        <f>IF(SUM(B$25+D$25+F$25+H$25+J$25)&gt;0,(C26+E26+G26+I26+K26)/(B$25+D$25+F$25+H$25+J$25), "not enough data")</f>
        <v>0.74177215189873413</v>
      </c>
      <c r="M26" s="153"/>
      <c r="N26" s="154"/>
      <c r="P26" s="39"/>
    </row>
    <row r="27" spans="1:21" ht="20.100000000000001" customHeight="1" x14ac:dyDescent="0.25">
      <c r="A27" s="45" t="s">
        <v>19</v>
      </c>
      <c r="B27" s="141"/>
      <c r="C27" s="43">
        <v>145</v>
      </c>
      <c r="D27" s="141"/>
      <c r="E27" s="43">
        <v>80</v>
      </c>
      <c r="F27" s="141"/>
      <c r="G27" s="43">
        <v>20</v>
      </c>
      <c r="H27" s="141"/>
      <c r="I27" s="43"/>
      <c r="J27" s="141"/>
      <c r="K27" s="43"/>
      <c r="L27" s="46">
        <f>IF(SUM(B$25+D$25+F$25+H$25+J$25)&gt;0,(C27+E27+G27+I27+K27)/(B$25+D$25+F$25+H$25+J$25), "not enough data")</f>
        <v>0.620253164556962</v>
      </c>
      <c r="M27" s="153"/>
      <c r="N27" s="154"/>
      <c r="P27" s="39"/>
    </row>
    <row r="28" spans="1:21" ht="20.100000000000001" customHeight="1" x14ac:dyDescent="0.25">
      <c r="A28" s="45" t="s">
        <v>20</v>
      </c>
      <c r="B28" s="142"/>
      <c r="C28" s="43">
        <v>211</v>
      </c>
      <c r="D28" s="142"/>
      <c r="E28" s="43">
        <v>102</v>
      </c>
      <c r="F28" s="142"/>
      <c r="G28" s="43">
        <v>34</v>
      </c>
      <c r="H28" s="142"/>
      <c r="I28" s="43"/>
      <c r="J28" s="142"/>
      <c r="K28" s="43"/>
      <c r="L28" s="46">
        <f t="shared" ref="L28" si="2">IF(SUM(B$25+D$25+F$25+H$25+J$25)&gt;0,(C28+E28+G28+I28+K28)/(B$25+D$25+F$25+H$25+J$25), "not enough data")</f>
        <v>0.87848101265822787</v>
      </c>
      <c r="M28" s="153"/>
      <c r="N28" s="154"/>
      <c r="P28" s="39"/>
    </row>
    <row r="29" spans="1:21" ht="20.100000000000001" customHeight="1" x14ac:dyDescent="0.25">
      <c r="A29" s="47"/>
      <c r="B29" s="129" t="s">
        <v>35</v>
      </c>
      <c r="C29" s="130"/>
      <c r="D29" s="131" t="s">
        <v>74</v>
      </c>
      <c r="E29" s="132"/>
      <c r="F29" s="132"/>
      <c r="G29" s="132"/>
      <c r="H29" s="132"/>
      <c r="I29" s="132"/>
      <c r="J29" s="132"/>
      <c r="K29" s="133"/>
      <c r="L29" s="64"/>
      <c r="M29" s="65"/>
      <c r="N29" s="66"/>
      <c r="P29" s="52"/>
    </row>
    <row r="30" spans="1:21" ht="20.100000000000001" customHeight="1" x14ac:dyDescent="0.25">
      <c r="A30" s="53" t="s">
        <v>18</v>
      </c>
      <c r="B30" s="155">
        <v>335</v>
      </c>
      <c r="C30" s="43">
        <v>177</v>
      </c>
      <c r="D30" s="134"/>
      <c r="E30" s="135"/>
      <c r="F30" s="135"/>
      <c r="G30" s="135"/>
      <c r="H30" s="135"/>
      <c r="I30" s="135"/>
      <c r="J30" s="135"/>
      <c r="K30" s="136"/>
      <c r="L30" s="54">
        <f>IF(B$30&gt;0,((C30)/(B$30)), "not enough data")</f>
        <v>0.5283582089552239</v>
      </c>
      <c r="M30" s="143">
        <f>IF(B30&gt;0,AVERAGE(L30:L32),"not enough data")</f>
        <v>0.4109452736318408</v>
      </c>
      <c r="N30" s="158" t="s">
        <v>55</v>
      </c>
      <c r="P30" s="39"/>
    </row>
    <row r="31" spans="1:21" ht="20.100000000000001" customHeight="1" x14ac:dyDescent="0.25">
      <c r="A31" s="53" t="s">
        <v>80</v>
      </c>
      <c r="B31" s="156"/>
      <c r="C31" s="43">
        <v>102</v>
      </c>
      <c r="D31" s="134"/>
      <c r="E31" s="135"/>
      <c r="F31" s="135"/>
      <c r="G31" s="135"/>
      <c r="H31" s="135"/>
      <c r="I31" s="135"/>
      <c r="J31" s="135"/>
      <c r="K31" s="136"/>
      <c r="L31" s="54">
        <f>IF(B$30&gt;0,((C31)/(B$30)), "not enough data")</f>
        <v>0.30447761194029849</v>
      </c>
      <c r="M31" s="144"/>
      <c r="N31" s="159"/>
      <c r="P31" s="39"/>
    </row>
    <row r="32" spans="1:21" ht="20.100000000000001" customHeight="1" x14ac:dyDescent="0.25">
      <c r="A32" s="53" t="s">
        <v>81</v>
      </c>
      <c r="B32" s="157"/>
      <c r="C32" s="43">
        <v>134</v>
      </c>
      <c r="D32" s="137"/>
      <c r="E32" s="138"/>
      <c r="F32" s="138"/>
      <c r="G32" s="138"/>
      <c r="H32" s="138"/>
      <c r="I32" s="138"/>
      <c r="J32" s="138"/>
      <c r="K32" s="139"/>
      <c r="L32" s="54">
        <f>IF(B$30&gt;0,((C32)/(B$30)), "not enough data")</f>
        <v>0.4</v>
      </c>
      <c r="M32" s="144"/>
      <c r="N32" s="159"/>
      <c r="P32" s="55"/>
    </row>
    <row r="33" spans="1:21" ht="20.100000000000001" customHeight="1" x14ac:dyDescent="0.25">
      <c r="A33" s="67"/>
      <c r="B33" s="27"/>
      <c r="C33" s="27"/>
      <c r="D33" s="30"/>
      <c r="E33" s="30"/>
      <c r="F33" s="30"/>
      <c r="G33" s="30"/>
      <c r="H33" s="30"/>
      <c r="I33" s="30"/>
      <c r="J33" s="30"/>
      <c r="K33" s="30"/>
      <c r="L33" s="57">
        <f>IF(SUM(B24+D24+F24+H24+J24+B25+D25+F25+H25+J25+B26+D26+F26+H26+J26+B31)&gt;0,AVERAGE(L24,M25,M30),"not enough data")</f>
        <v>0.72202043579570496</v>
      </c>
      <c r="M33" s="58" t="s">
        <v>56</v>
      </c>
      <c r="N33" s="68"/>
      <c r="O33" s="60"/>
      <c r="P33" s="60"/>
      <c r="Q33" s="60"/>
      <c r="R33" s="60"/>
      <c r="S33" s="60"/>
      <c r="T33" s="60"/>
      <c r="U33" s="60"/>
    </row>
    <row r="34" spans="1:21" ht="20.100000000000001" customHeight="1" x14ac:dyDescent="0.25">
      <c r="A34" s="67"/>
      <c r="B34" s="67"/>
      <c r="C34" s="69"/>
      <c r="D34" s="30"/>
      <c r="E34" s="30"/>
      <c r="F34" s="30"/>
      <c r="G34" s="30"/>
      <c r="H34" s="30"/>
      <c r="I34" s="30"/>
      <c r="J34" s="30"/>
      <c r="K34" s="30"/>
    </row>
    <row r="35" spans="1:21" ht="49.5" customHeight="1" x14ac:dyDescent="0.25">
      <c r="A35" s="70" t="s">
        <v>2</v>
      </c>
      <c r="B35" s="123" t="s">
        <v>37</v>
      </c>
      <c r="C35" s="124"/>
      <c r="D35" s="123" t="s">
        <v>63</v>
      </c>
      <c r="E35" s="125"/>
      <c r="F35" s="123" t="s">
        <v>64</v>
      </c>
      <c r="G35" s="125"/>
      <c r="H35" s="123" t="s">
        <v>65</v>
      </c>
      <c r="I35" s="125"/>
      <c r="J35" s="123" t="s">
        <v>66</v>
      </c>
      <c r="K35" s="125"/>
      <c r="L35" s="71" t="s">
        <v>6</v>
      </c>
      <c r="P35" s="36" t="s">
        <v>91</v>
      </c>
    </row>
    <row r="36" spans="1:21" ht="20.100000000000001" customHeight="1" x14ac:dyDescent="0.25">
      <c r="A36" s="72"/>
      <c r="B36" s="38" t="s">
        <v>4</v>
      </c>
      <c r="C36" s="38" t="s">
        <v>5</v>
      </c>
      <c r="D36" s="38" t="s">
        <v>4</v>
      </c>
      <c r="E36" s="38" t="s">
        <v>5</v>
      </c>
      <c r="F36" s="38" t="s">
        <v>4</v>
      </c>
      <c r="G36" s="38" t="s">
        <v>5</v>
      </c>
      <c r="H36" s="38" t="s">
        <v>4</v>
      </c>
      <c r="I36" s="38" t="s">
        <v>5</v>
      </c>
      <c r="J36" s="38" t="s">
        <v>4</v>
      </c>
      <c r="K36" s="38" t="s">
        <v>5</v>
      </c>
      <c r="L36" s="73"/>
      <c r="P36" s="41"/>
    </row>
    <row r="37" spans="1:21" ht="15.95" customHeight="1" x14ac:dyDescent="0.25">
      <c r="A37" s="42" t="s">
        <v>34</v>
      </c>
      <c r="B37" s="43">
        <v>55</v>
      </c>
      <c r="C37" s="43">
        <v>10</v>
      </c>
      <c r="D37" s="43"/>
      <c r="E37" s="43"/>
      <c r="F37" s="43"/>
      <c r="G37" s="43"/>
      <c r="H37" s="43"/>
      <c r="I37" s="43"/>
      <c r="J37" s="43"/>
      <c r="K37" s="43"/>
      <c r="L37" s="44">
        <f>IF(SUM(B37+D37+F37+H37+J37)&gt;0,((C37+E37+G37+I37+K37)/(B37+D37+F37+H37+J37)),"not enough data")</f>
        <v>0.18181818181818182</v>
      </c>
      <c r="P37" s="39"/>
    </row>
    <row r="38" spans="1:21" x14ac:dyDescent="0.25">
      <c r="A38" s="45" t="s">
        <v>16</v>
      </c>
      <c r="B38" s="140">
        <v>79</v>
      </c>
      <c r="C38" s="43">
        <v>79</v>
      </c>
      <c r="D38" s="140"/>
      <c r="E38" s="43"/>
      <c r="F38" s="140"/>
      <c r="G38" s="43"/>
      <c r="H38" s="140"/>
      <c r="I38" s="43"/>
      <c r="J38" s="140"/>
      <c r="K38" s="43"/>
      <c r="L38" s="46">
        <f>IF(SUM(B$38+D$38+F$38+H$38+J$38)&gt;0,(C38+E38+G38+I38+K38)/(B$38+D$38+F$38+H$38+J$38), "not enough data")</f>
        <v>1</v>
      </c>
      <c r="M38" s="152">
        <f>IF(SUM(B38+D38+F38+H38+J38)&gt;0,AVERAGE(L38:L41), "not enough data")</f>
        <v>0.88924050632911389</v>
      </c>
      <c r="N38" s="154" t="s">
        <v>54</v>
      </c>
      <c r="P38" s="39"/>
    </row>
    <row r="39" spans="1:21" x14ac:dyDescent="0.25">
      <c r="A39" s="45" t="s">
        <v>17</v>
      </c>
      <c r="B39" s="141"/>
      <c r="C39" s="43">
        <v>79</v>
      </c>
      <c r="D39" s="141"/>
      <c r="E39" s="43"/>
      <c r="F39" s="141"/>
      <c r="G39" s="43"/>
      <c r="H39" s="141"/>
      <c r="I39" s="43"/>
      <c r="J39" s="141"/>
      <c r="K39" s="43"/>
      <c r="L39" s="46">
        <f t="shared" ref="L39:L41" si="3">IF(SUM(B$38+D$38+F$38+H$38+J$38)&gt;0,(C39+E39+G39+I39+K39)/(B$38+D$38+F$38+H$38+J$38), "not enough data")</f>
        <v>1</v>
      </c>
      <c r="M39" s="153"/>
      <c r="N39" s="154"/>
      <c r="P39" s="39"/>
    </row>
    <row r="40" spans="1:21" x14ac:dyDescent="0.25">
      <c r="A40" s="45" t="s">
        <v>19</v>
      </c>
      <c r="B40" s="141"/>
      <c r="C40" s="43">
        <v>44</v>
      </c>
      <c r="D40" s="141"/>
      <c r="E40" s="43"/>
      <c r="F40" s="141"/>
      <c r="G40" s="43"/>
      <c r="H40" s="141"/>
      <c r="I40" s="43"/>
      <c r="J40" s="141"/>
      <c r="K40" s="43"/>
      <c r="L40" s="46">
        <f t="shared" si="3"/>
        <v>0.55696202531645567</v>
      </c>
      <c r="M40" s="153"/>
      <c r="N40" s="154"/>
      <c r="P40" s="39"/>
    </row>
    <row r="41" spans="1:21" x14ac:dyDescent="0.25">
      <c r="A41" s="45" t="s">
        <v>20</v>
      </c>
      <c r="B41" s="142"/>
      <c r="C41" s="43">
        <v>79</v>
      </c>
      <c r="D41" s="142"/>
      <c r="E41" s="43"/>
      <c r="F41" s="142"/>
      <c r="G41" s="43"/>
      <c r="H41" s="142"/>
      <c r="I41" s="43"/>
      <c r="J41" s="142"/>
      <c r="K41" s="43"/>
      <c r="L41" s="46">
        <f t="shared" si="3"/>
        <v>1</v>
      </c>
      <c r="M41" s="153"/>
      <c r="N41" s="154"/>
      <c r="P41" s="39"/>
    </row>
    <row r="42" spans="1:21" s="51" customFormat="1" ht="15" customHeight="1" x14ac:dyDescent="0.25">
      <c r="A42" s="47"/>
      <c r="B42" s="129" t="s">
        <v>35</v>
      </c>
      <c r="C42" s="130"/>
      <c r="D42" s="160" t="s">
        <v>74</v>
      </c>
      <c r="E42" s="161"/>
      <c r="F42" s="161"/>
      <c r="G42" s="161"/>
      <c r="H42" s="161"/>
      <c r="I42" s="161"/>
      <c r="J42" s="161"/>
      <c r="K42" s="162"/>
      <c r="L42" s="48"/>
      <c r="M42" s="74"/>
      <c r="N42" s="50"/>
      <c r="P42" s="52"/>
    </row>
    <row r="43" spans="1:21" x14ac:dyDescent="0.25">
      <c r="A43" s="53" t="s">
        <v>18</v>
      </c>
      <c r="B43" s="140">
        <v>141</v>
      </c>
      <c r="C43" s="43">
        <v>109</v>
      </c>
      <c r="D43" s="163"/>
      <c r="E43" s="164"/>
      <c r="F43" s="164"/>
      <c r="G43" s="164"/>
      <c r="H43" s="164"/>
      <c r="I43" s="164"/>
      <c r="J43" s="164"/>
      <c r="K43" s="165"/>
      <c r="L43" s="54">
        <f>IF(B$43&gt;0,((C43)/(B$43)), "not enough data")</f>
        <v>0.77304964539007093</v>
      </c>
      <c r="M43" s="169">
        <f>IF(B43&gt;0,AVERAGE(L43:L45),"not enough data")</f>
        <v>0.7635933806146572</v>
      </c>
      <c r="N43" s="171" t="s">
        <v>55</v>
      </c>
      <c r="P43" s="39"/>
    </row>
    <row r="44" spans="1:21" x14ac:dyDescent="0.25">
      <c r="A44" s="53" t="s">
        <v>80</v>
      </c>
      <c r="B44" s="141"/>
      <c r="C44" s="43">
        <v>120</v>
      </c>
      <c r="D44" s="163"/>
      <c r="E44" s="164"/>
      <c r="F44" s="164"/>
      <c r="G44" s="164"/>
      <c r="H44" s="164"/>
      <c r="I44" s="164"/>
      <c r="J44" s="164"/>
      <c r="K44" s="165"/>
      <c r="L44" s="54">
        <f t="shared" ref="L44:L45" si="4">IF(B$43&gt;0,((C44)/(B$43)), "not enough data")</f>
        <v>0.85106382978723405</v>
      </c>
      <c r="M44" s="170"/>
      <c r="N44" s="171"/>
      <c r="P44" s="39"/>
    </row>
    <row r="45" spans="1:21" x14ac:dyDescent="0.25">
      <c r="A45" s="53" t="s">
        <v>81</v>
      </c>
      <c r="B45" s="142"/>
      <c r="C45" s="43">
        <v>94</v>
      </c>
      <c r="D45" s="166"/>
      <c r="E45" s="167"/>
      <c r="F45" s="167"/>
      <c r="G45" s="167"/>
      <c r="H45" s="167"/>
      <c r="I45" s="167"/>
      <c r="J45" s="167"/>
      <c r="K45" s="168"/>
      <c r="L45" s="54">
        <f t="shared" si="4"/>
        <v>0.66666666666666663</v>
      </c>
      <c r="M45" s="170"/>
      <c r="N45" s="171"/>
      <c r="P45" s="55"/>
    </row>
    <row r="46" spans="1:21" ht="17.100000000000001" customHeight="1" x14ac:dyDescent="0.25">
      <c r="A46" s="27"/>
      <c r="B46" s="27"/>
      <c r="C46" s="27"/>
      <c r="L46" s="57">
        <f>IF(SUM(B37+D37+F37+H37+J37+B38+D38+F38+H38+J38+B43)&gt;0,AVERAGE(L37,M38,M43),"not enough data")</f>
        <v>0.61155068958731762</v>
      </c>
      <c r="M46" s="58" t="s">
        <v>56</v>
      </c>
      <c r="N46" s="68"/>
      <c r="O46" s="60"/>
      <c r="P46" s="60"/>
      <c r="Q46" s="60"/>
      <c r="R46" s="60"/>
      <c r="S46" s="60"/>
      <c r="T46" s="60"/>
      <c r="U46" s="60"/>
    </row>
    <row r="47" spans="1:21" ht="20.100000000000001" customHeight="1" x14ac:dyDescent="0.25">
      <c r="A47" s="67"/>
      <c r="B47" s="67"/>
      <c r="C47" s="69"/>
      <c r="D47" s="30"/>
      <c r="E47" s="30"/>
      <c r="F47" s="30"/>
      <c r="G47" s="30"/>
      <c r="H47" s="30"/>
      <c r="I47" s="30"/>
      <c r="J47" s="30"/>
      <c r="K47" s="30"/>
    </row>
    <row r="48" spans="1:21" ht="49.5" customHeight="1" x14ac:dyDescent="0.25">
      <c r="A48" s="70" t="s">
        <v>28</v>
      </c>
      <c r="B48" s="123" t="s">
        <v>37</v>
      </c>
      <c r="C48" s="124"/>
      <c r="D48" s="123" t="s">
        <v>63</v>
      </c>
      <c r="E48" s="125"/>
      <c r="F48" s="123" t="s">
        <v>64</v>
      </c>
      <c r="G48" s="125"/>
      <c r="H48" s="123" t="s">
        <v>65</v>
      </c>
      <c r="I48" s="125"/>
      <c r="J48" s="123" t="s">
        <v>66</v>
      </c>
      <c r="K48" s="125"/>
      <c r="L48" s="71" t="s">
        <v>6</v>
      </c>
      <c r="P48" s="36" t="s">
        <v>91</v>
      </c>
    </row>
    <row r="49" spans="1:21" ht="20.100000000000001" customHeight="1" x14ac:dyDescent="0.25">
      <c r="A49" s="72"/>
      <c r="B49" s="38" t="s">
        <v>4</v>
      </c>
      <c r="C49" s="38" t="s">
        <v>5</v>
      </c>
      <c r="D49" s="38" t="s">
        <v>4</v>
      </c>
      <c r="E49" s="38" t="s">
        <v>5</v>
      </c>
      <c r="F49" s="38" t="s">
        <v>4</v>
      </c>
      <c r="G49" s="38" t="s">
        <v>5</v>
      </c>
      <c r="H49" s="38" t="s">
        <v>4</v>
      </c>
      <c r="I49" s="38" t="s">
        <v>5</v>
      </c>
      <c r="J49" s="38" t="s">
        <v>4</v>
      </c>
      <c r="K49" s="38" t="s">
        <v>5</v>
      </c>
      <c r="L49" s="73"/>
      <c r="P49" s="41"/>
    </row>
    <row r="50" spans="1:21" ht="15.95" customHeight="1" x14ac:dyDescent="0.25">
      <c r="A50" s="42" t="s">
        <v>34</v>
      </c>
      <c r="B50" s="43"/>
      <c r="C50" s="43"/>
      <c r="D50" s="43"/>
      <c r="E50" s="43"/>
      <c r="F50" s="43"/>
      <c r="G50" s="43"/>
      <c r="H50" s="43"/>
      <c r="I50" s="43"/>
      <c r="J50" s="43"/>
      <c r="K50" s="43"/>
      <c r="L50" s="44" t="str">
        <f>IF(SUM(B50+D50+F50+H50+J50)&gt;0,((C50+E50+G50+I50+K50)/(B50+D50+F50+H50+J50)),"not enough data")</f>
        <v>not enough data</v>
      </c>
      <c r="P50" s="39"/>
    </row>
    <row r="51" spans="1:21" x14ac:dyDescent="0.25">
      <c r="A51" s="45" t="s">
        <v>16</v>
      </c>
      <c r="B51" s="140"/>
      <c r="C51" s="43"/>
      <c r="D51" s="140"/>
      <c r="E51" s="43"/>
      <c r="F51" s="140"/>
      <c r="G51" s="43"/>
      <c r="H51" s="140"/>
      <c r="I51" s="43"/>
      <c r="J51" s="140"/>
      <c r="K51" s="43"/>
      <c r="L51" s="46" t="str">
        <f>IF(SUM(B$51+D$51+F$51+H$51+J$51)&gt;0,(C51+E51+G51+I51+K51)/(B$51+D$51+F$51+H$51+J$51), "not enough data")</f>
        <v>not enough data</v>
      </c>
      <c r="M51" s="152" t="str">
        <f>IF(SUM(B51+D51+F51+H51+J51)&gt;0,AVERAGE(L51:L54), "not enough data")</f>
        <v>not enough data</v>
      </c>
      <c r="N51" s="154" t="s">
        <v>54</v>
      </c>
      <c r="P51" s="39"/>
    </row>
    <row r="52" spans="1:21" x14ac:dyDescent="0.25">
      <c r="A52" s="45" t="s">
        <v>17</v>
      </c>
      <c r="B52" s="141"/>
      <c r="C52" s="43"/>
      <c r="D52" s="141"/>
      <c r="E52" s="43"/>
      <c r="F52" s="141"/>
      <c r="G52" s="43"/>
      <c r="H52" s="141"/>
      <c r="I52" s="43"/>
      <c r="J52" s="141"/>
      <c r="K52" s="43"/>
      <c r="L52" s="46" t="str">
        <f t="shared" ref="L52:L54" si="5">IF(SUM(B$51+D$51+F$51+H$51+J$51)&gt;0,(C52+E52+G52+I52+K52)/(B$51+D$51+F$51+H$51+J$51), "not enough data")</f>
        <v>not enough data</v>
      </c>
      <c r="M52" s="153"/>
      <c r="N52" s="154"/>
      <c r="P52" s="39"/>
    </row>
    <row r="53" spans="1:21" x14ac:dyDescent="0.25">
      <c r="A53" s="45" t="s">
        <v>19</v>
      </c>
      <c r="B53" s="141"/>
      <c r="C53" s="43"/>
      <c r="D53" s="141"/>
      <c r="E53" s="43"/>
      <c r="F53" s="141"/>
      <c r="G53" s="43"/>
      <c r="H53" s="141"/>
      <c r="I53" s="43"/>
      <c r="J53" s="141"/>
      <c r="K53" s="43"/>
      <c r="L53" s="46" t="str">
        <f t="shared" si="5"/>
        <v>not enough data</v>
      </c>
      <c r="M53" s="153"/>
      <c r="N53" s="154"/>
      <c r="P53" s="39"/>
    </row>
    <row r="54" spans="1:21" x14ac:dyDescent="0.25">
      <c r="A54" s="45" t="s">
        <v>20</v>
      </c>
      <c r="B54" s="142"/>
      <c r="C54" s="43"/>
      <c r="D54" s="142"/>
      <c r="E54" s="43"/>
      <c r="F54" s="142"/>
      <c r="G54" s="43"/>
      <c r="H54" s="142"/>
      <c r="I54" s="43"/>
      <c r="J54" s="142"/>
      <c r="K54" s="43"/>
      <c r="L54" s="46" t="str">
        <f t="shared" si="5"/>
        <v>not enough data</v>
      </c>
      <c r="M54" s="153"/>
      <c r="N54" s="154"/>
      <c r="P54" s="39"/>
    </row>
    <row r="55" spans="1:21" s="51" customFormat="1" ht="15" customHeight="1" x14ac:dyDescent="0.25">
      <c r="A55" s="47"/>
      <c r="B55" s="129" t="s">
        <v>35</v>
      </c>
      <c r="C55" s="130"/>
      <c r="D55" s="160" t="s">
        <v>74</v>
      </c>
      <c r="E55" s="161"/>
      <c r="F55" s="161"/>
      <c r="G55" s="161"/>
      <c r="H55" s="161"/>
      <c r="I55" s="161"/>
      <c r="J55" s="161"/>
      <c r="K55" s="162"/>
      <c r="L55" s="48"/>
      <c r="M55" s="74"/>
      <c r="N55" s="50"/>
      <c r="P55" s="52"/>
    </row>
    <row r="56" spans="1:21" x14ac:dyDescent="0.25">
      <c r="A56" s="53" t="s">
        <v>18</v>
      </c>
      <c r="B56" s="140">
        <v>0</v>
      </c>
      <c r="C56" s="43">
        <v>0</v>
      </c>
      <c r="D56" s="163"/>
      <c r="E56" s="164"/>
      <c r="F56" s="164"/>
      <c r="G56" s="164"/>
      <c r="H56" s="164"/>
      <c r="I56" s="164"/>
      <c r="J56" s="164"/>
      <c r="K56" s="165"/>
      <c r="L56" s="54" t="str">
        <f>IF(B$56&gt;0,((C56)/(B$56)), "not enough data")</f>
        <v>not enough data</v>
      </c>
      <c r="M56" s="169" t="str">
        <f>IF(B56&gt;0,AVERAGE(L56:L58),"not enough data")</f>
        <v>not enough data</v>
      </c>
      <c r="N56" s="171" t="s">
        <v>55</v>
      </c>
      <c r="P56" s="39"/>
    </row>
    <row r="57" spans="1:21" x14ac:dyDescent="0.25">
      <c r="A57" s="53" t="s">
        <v>80</v>
      </c>
      <c r="B57" s="141"/>
      <c r="C57" s="43">
        <v>0</v>
      </c>
      <c r="D57" s="163"/>
      <c r="E57" s="164"/>
      <c r="F57" s="164"/>
      <c r="G57" s="164"/>
      <c r="H57" s="164"/>
      <c r="I57" s="164"/>
      <c r="J57" s="164"/>
      <c r="K57" s="165"/>
      <c r="L57" s="54" t="str">
        <f t="shared" ref="L57" si="6">IF(B$56&gt;0,((C57)/(B$56)), "not enough data")</f>
        <v>not enough data</v>
      </c>
      <c r="M57" s="170"/>
      <c r="N57" s="171"/>
      <c r="P57" s="39"/>
    </row>
    <row r="58" spans="1:21" x14ac:dyDescent="0.25">
      <c r="A58" s="53" t="s">
        <v>81</v>
      </c>
      <c r="B58" s="142"/>
      <c r="C58" s="43">
        <v>0</v>
      </c>
      <c r="D58" s="166"/>
      <c r="E58" s="167"/>
      <c r="F58" s="167"/>
      <c r="G58" s="167"/>
      <c r="H58" s="167"/>
      <c r="I58" s="167"/>
      <c r="J58" s="167"/>
      <c r="K58" s="168"/>
      <c r="L58" s="54" t="str">
        <f>IF(B$56&gt;0,((C58)/(B$56)), "not enough data")</f>
        <v>not enough data</v>
      </c>
      <c r="M58" s="170"/>
      <c r="N58" s="171"/>
      <c r="P58" s="55"/>
    </row>
    <row r="59" spans="1:21" ht="17.100000000000001" customHeight="1" x14ac:dyDescent="0.25">
      <c r="A59" s="27"/>
      <c r="B59" s="27"/>
      <c r="C59" s="27"/>
      <c r="L59" s="57" t="str">
        <f>IF(SUM(B50+D50+F50+H50+J50+B51+D51+F51+H51+J51+B56)&gt;0,AVERAGE(L50,M51,M56),"not enough data")</f>
        <v>not enough data</v>
      </c>
      <c r="M59" s="58" t="s">
        <v>56</v>
      </c>
      <c r="N59" s="68"/>
      <c r="O59" s="60"/>
      <c r="P59" s="60"/>
      <c r="Q59" s="60"/>
      <c r="R59" s="60"/>
      <c r="S59" s="60"/>
      <c r="T59" s="60"/>
      <c r="U59" s="60"/>
    </row>
    <row r="60" spans="1:21" x14ac:dyDescent="0.25">
      <c r="A60" s="27"/>
      <c r="B60" s="27"/>
      <c r="C60" s="27"/>
      <c r="L60" s="75"/>
    </row>
    <row r="61" spans="1:21" ht="49.5" customHeight="1" x14ac:dyDescent="0.25">
      <c r="A61" s="34" t="s">
        <v>30</v>
      </c>
      <c r="B61" s="123" t="s">
        <v>37</v>
      </c>
      <c r="C61" s="124"/>
      <c r="D61" s="123" t="s">
        <v>63</v>
      </c>
      <c r="E61" s="125"/>
      <c r="F61" s="123" t="s">
        <v>64</v>
      </c>
      <c r="G61" s="125"/>
      <c r="H61" s="123" t="s">
        <v>65</v>
      </c>
      <c r="I61" s="125"/>
      <c r="J61" s="123" t="s">
        <v>66</v>
      </c>
      <c r="K61" s="125"/>
      <c r="L61" s="35" t="s">
        <v>6</v>
      </c>
      <c r="P61" s="36" t="s">
        <v>91</v>
      </c>
    </row>
    <row r="62" spans="1:21" x14ac:dyDescent="0.25">
      <c r="A62" s="37"/>
      <c r="B62" s="38" t="s">
        <v>4</v>
      </c>
      <c r="C62" s="38" t="s">
        <v>5</v>
      </c>
      <c r="D62" s="38" t="s">
        <v>4</v>
      </c>
      <c r="E62" s="38" t="s">
        <v>5</v>
      </c>
      <c r="F62" s="38" t="s">
        <v>4</v>
      </c>
      <c r="G62" s="38" t="s">
        <v>5</v>
      </c>
      <c r="H62" s="38" t="s">
        <v>4</v>
      </c>
      <c r="I62" s="38" t="s">
        <v>5</v>
      </c>
      <c r="J62" s="38" t="s">
        <v>4</v>
      </c>
      <c r="K62" s="38" t="s">
        <v>5</v>
      </c>
      <c r="L62" s="39"/>
      <c r="P62" s="41"/>
    </row>
    <row r="63" spans="1:21" ht="15" customHeight="1" x14ac:dyDescent="0.25">
      <c r="A63" s="42" t="s">
        <v>34</v>
      </c>
      <c r="B63" s="76">
        <v>2</v>
      </c>
      <c r="C63" s="76">
        <v>2</v>
      </c>
      <c r="D63" s="76"/>
      <c r="E63" s="76"/>
      <c r="F63" s="43"/>
      <c r="G63" s="43"/>
      <c r="H63" s="43"/>
      <c r="I63" s="43"/>
      <c r="J63" s="43"/>
      <c r="K63" s="43"/>
      <c r="L63" s="44">
        <f>IF(SUM(B63+D63+F63+H63+J63)&gt;0,((C63+E63+G63+I63+K63)/(B63+D63+F63+H63+J63)),"not enough data")</f>
        <v>1</v>
      </c>
      <c r="P63" s="39"/>
    </row>
    <row r="64" spans="1:21" ht="15" customHeight="1" x14ac:dyDescent="0.25">
      <c r="A64" s="45" t="s">
        <v>16</v>
      </c>
      <c r="B64" s="183">
        <v>2</v>
      </c>
      <c r="C64" s="76">
        <v>0</v>
      </c>
      <c r="D64" s="183"/>
      <c r="E64" s="76"/>
      <c r="F64" s="140"/>
      <c r="G64" s="43"/>
      <c r="H64" s="140"/>
      <c r="I64" s="43"/>
      <c r="J64" s="140"/>
      <c r="K64" s="43"/>
      <c r="L64" s="46">
        <f>IF(SUM(B$64+D$64+F$64+H$64+J$64)&gt;0,(C64+E64+G64+I64+K64)/(B$64+D$64+F$64+H$64+J$64), "not enough data")</f>
        <v>0</v>
      </c>
      <c r="M64" s="152">
        <f>IF(SUM(B64+D64+F64+H64+J64)&gt;0,AVERAGE(L64:L67), "not enough data")</f>
        <v>0.75</v>
      </c>
      <c r="N64" s="154" t="s">
        <v>54</v>
      </c>
      <c r="P64" s="39"/>
    </row>
    <row r="65" spans="1:21" x14ac:dyDescent="0.25">
      <c r="A65" s="45" t="s">
        <v>17</v>
      </c>
      <c r="B65" s="184"/>
      <c r="C65" s="76">
        <v>2</v>
      </c>
      <c r="D65" s="184"/>
      <c r="E65" s="76"/>
      <c r="F65" s="141"/>
      <c r="G65" s="43"/>
      <c r="H65" s="141"/>
      <c r="I65" s="43"/>
      <c r="J65" s="141"/>
      <c r="K65" s="43"/>
      <c r="L65" s="46">
        <f t="shared" ref="L65:L67" si="7">IF(SUM(B$64+D$64+F$64+H$64+J$64)&gt;0,(C65+E65+G65+I65+K65)/(B$64+D$64+F$64+H$64+J$64), "not enough data")</f>
        <v>1</v>
      </c>
      <c r="M65" s="153"/>
      <c r="N65" s="154"/>
      <c r="P65" s="39"/>
    </row>
    <row r="66" spans="1:21" x14ac:dyDescent="0.25">
      <c r="A66" s="45" t="s">
        <v>19</v>
      </c>
      <c r="B66" s="184"/>
      <c r="C66" s="76">
        <v>2</v>
      </c>
      <c r="D66" s="184"/>
      <c r="E66" s="76"/>
      <c r="F66" s="141"/>
      <c r="G66" s="43"/>
      <c r="H66" s="141"/>
      <c r="I66" s="43"/>
      <c r="J66" s="141"/>
      <c r="K66" s="43"/>
      <c r="L66" s="46">
        <f t="shared" si="7"/>
        <v>1</v>
      </c>
      <c r="M66" s="153"/>
      <c r="N66" s="154"/>
      <c r="P66" s="39"/>
    </row>
    <row r="67" spans="1:21" x14ac:dyDescent="0.25">
      <c r="A67" s="45" t="s">
        <v>20</v>
      </c>
      <c r="B67" s="185"/>
      <c r="C67" s="76">
        <v>2</v>
      </c>
      <c r="D67" s="185"/>
      <c r="E67" s="76"/>
      <c r="F67" s="142"/>
      <c r="G67" s="43"/>
      <c r="H67" s="142"/>
      <c r="I67" s="43"/>
      <c r="J67" s="142"/>
      <c r="K67" s="43"/>
      <c r="L67" s="46">
        <f t="shared" si="7"/>
        <v>1</v>
      </c>
      <c r="M67" s="153"/>
      <c r="N67" s="154"/>
      <c r="P67" s="39"/>
    </row>
    <row r="68" spans="1:21" s="51" customFormat="1" ht="15" customHeight="1" x14ac:dyDescent="0.25">
      <c r="A68" s="47"/>
      <c r="B68" s="172" t="s">
        <v>35</v>
      </c>
      <c r="C68" s="173"/>
      <c r="D68" s="174" t="s">
        <v>74</v>
      </c>
      <c r="E68" s="175"/>
      <c r="F68" s="175"/>
      <c r="G68" s="175"/>
      <c r="H68" s="175"/>
      <c r="I68" s="175"/>
      <c r="J68" s="175"/>
      <c r="K68" s="176"/>
      <c r="L68" s="48"/>
      <c r="M68" s="74"/>
      <c r="N68" s="50"/>
      <c r="P68" s="52"/>
    </row>
    <row r="69" spans="1:21" x14ac:dyDescent="0.25">
      <c r="A69" s="53" t="s">
        <v>18</v>
      </c>
      <c r="B69" s="183">
        <v>2</v>
      </c>
      <c r="C69" s="76">
        <v>2</v>
      </c>
      <c r="D69" s="177"/>
      <c r="E69" s="178"/>
      <c r="F69" s="178"/>
      <c r="G69" s="178"/>
      <c r="H69" s="178"/>
      <c r="I69" s="178"/>
      <c r="J69" s="178"/>
      <c r="K69" s="179"/>
      <c r="L69" s="54">
        <f>IF(B$69&gt;0,((C69)/(B$69)), "not enough data")</f>
        <v>1</v>
      </c>
      <c r="M69" s="169">
        <f>IF(B69&gt;0,AVERAGE(L69:L71),"not enough data")</f>
        <v>0.83333333333333337</v>
      </c>
      <c r="N69" s="171" t="s">
        <v>55</v>
      </c>
      <c r="P69" s="39"/>
    </row>
    <row r="70" spans="1:21" x14ac:dyDescent="0.25">
      <c r="A70" s="53" t="s">
        <v>80</v>
      </c>
      <c r="B70" s="184"/>
      <c r="C70" s="76">
        <v>1</v>
      </c>
      <c r="D70" s="177"/>
      <c r="E70" s="178"/>
      <c r="F70" s="178"/>
      <c r="G70" s="178"/>
      <c r="H70" s="178"/>
      <c r="I70" s="178"/>
      <c r="J70" s="178"/>
      <c r="K70" s="179"/>
      <c r="L70" s="54">
        <f>IF(B$69&gt;0,((C70)/(B$69)), "not enough data")</f>
        <v>0.5</v>
      </c>
      <c r="M70" s="170"/>
      <c r="N70" s="171"/>
      <c r="P70" s="39"/>
    </row>
    <row r="71" spans="1:21" x14ac:dyDescent="0.25">
      <c r="A71" s="53" t="s">
        <v>81</v>
      </c>
      <c r="B71" s="185"/>
      <c r="C71" s="76">
        <v>2</v>
      </c>
      <c r="D71" s="180"/>
      <c r="E71" s="181"/>
      <c r="F71" s="181"/>
      <c r="G71" s="181"/>
      <c r="H71" s="181"/>
      <c r="I71" s="181"/>
      <c r="J71" s="181"/>
      <c r="K71" s="182"/>
      <c r="L71" s="54">
        <f t="shared" ref="L71" si="8">IF(B$69&gt;0,((C71)/(B$69)), "not enough data")</f>
        <v>1</v>
      </c>
      <c r="M71" s="170"/>
      <c r="N71" s="171"/>
      <c r="P71" s="55"/>
    </row>
    <row r="72" spans="1:21" ht="15.75" x14ac:dyDescent="0.25">
      <c r="A72" s="56"/>
      <c r="B72" s="56"/>
      <c r="C72" s="56"/>
      <c r="D72" s="56"/>
      <c r="E72" s="56"/>
      <c r="L72" s="57">
        <f>IF(SUM(B63+D63+F63+H63+J63+B64+D64+F64+H64+J64+B69)&gt;0,AVERAGE(L63,M64,M69),"not enough data")</f>
        <v>0.86111111111111116</v>
      </c>
      <c r="M72" s="58" t="s">
        <v>56</v>
      </c>
      <c r="N72" s="68"/>
      <c r="O72" s="60"/>
      <c r="P72" s="60"/>
      <c r="Q72" s="60"/>
      <c r="R72" s="60"/>
      <c r="S72" s="60"/>
      <c r="T72" s="60"/>
      <c r="U72" s="60"/>
    </row>
    <row r="73" spans="1:21" x14ac:dyDescent="0.25">
      <c r="A73" s="56"/>
      <c r="B73" s="56"/>
      <c r="C73" s="56"/>
      <c r="D73" s="56"/>
      <c r="E73" s="56"/>
      <c r="F73" s="56"/>
      <c r="G73" s="56"/>
      <c r="H73" s="56"/>
      <c r="I73" s="56"/>
      <c r="J73" s="56"/>
      <c r="K73" s="56"/>
      <c r="L73" s="77"/>
    </row>
    <row r="74" spans="1:21" ht="49.5" customHeight="1" x14ac:dyDescent="0.25">
      <c r="A74" s="34" t="s">
        <v>7</v>
      </c>
      <c r="B74" s="123" t="s">
        <v>37</v>
      </c>
      <c r="C74" s="124"/>
      <c r="D74" s="123" t="s">
        <v>63</v>
      </c>
      <c r="E74" s="125"/>
      <c r="F74" s="123" t="s">
        <v>64</v>
      </c>
      <c r="G74" s="125"/>
      <c r="H74" s="123" t="s">
        <v>65</v>
      </c>
      <c r="I74" s="125"/>
      <c r="J74" s="123" t="s">
        <v>66</v>
      </c>
      <c r="K74" s="125"/>
      <c r="L74" s="35" t="s">
        <v>6</v>
      </c>
      <c r="P74" s="36" t="s">
        <v>91</v>
      </c>
    </row>
    <row r="75" spans="1:21" x14ac:dyDescent="0.25">
      <c r="A75" s="37"/>
      <c r="B75" s="38" t="s">
        <v>4</v>
      </c>
      <c r="C75" s="38" t="s">
        <v>5</v>
      </c>
      <c r="D75" s="78" t="s">
        <v>4</v>
      </c>
      <c r="E75" s="78" t="s">
        <v>5</v>
      </c>
      <c r="F75" s="38" t="s">
        <v>4</v>
      </c>
      <c r="G75" s="38" t="s">
        <v>5</v>
      </c>
      <c r="H75" s="38" t="s">
        <v>4</v>
      </c>
      <c r="I75" s="38" t="s">
        <v>5</v>
      </c>
      <c r="J75" s="38" t="s">
        <v>4</v>
      </c>
      <c r="K75" s="38" t="s">
        <v>5</v>
      </c>
      <c r="L75" s="39"/>
      <c r="P75" s="41"/>
    </row>
    <row r="76" spans="1:21" x14ac:dyDescent="0.25">
      <c r="A76" s="42" t="s">
        <v>34</v>
      </c>
      <c r="B76" s="43">
        <v>8</v>
      </c>
      <c r="C76" s="43">
        <v>4</v>
      </c>
      <c r="D76" s="43"/>
      <c r="E76" s="43"/>
      <c r="F76" s="43"/>
      <c r="G76" s="43"/>
      <c r="H76" s="43"/>
      <c r="I76" s="43"/>
      <c r="J76" s="43"/>
      <c r="K76" s="43"/>
      <c r="L76" s="44">
        <f>IF(SUM(B76+D76+F76+H76+J76)&gt;0,((C76+E76+G76+I76+K76)/(B76+D76+F76+H76+J76)),"not enough data")</f>
        <v>0.5</v>
      </c>
      <c r="P76" s="39"/>
    </row>
    <row r="77" spans="1:21" x14ac:dyDescent="0.25">
      <c r="A77" s="45" t="s">
        <v>22</v>
      </c>
      <c r="B77" s="140">
        <v>12</v>
      </c>
      <c r="C77" s="43">
        <v>12</v>
      </c>
      <c r="D77" s="140">
        <v>2</v>
      </c>
      <c r="E77" s="43">
        <v>2</v>
      </c>
      <c r="F77" s="140"/>
      <c r="G77" s="43"/>
      <c r="H77" s="140"/>
      <c r="I77" s="43"/>
      <c r="J77" s="140"/>
      <c r="K77" s="43"/>
      <c r="L77" s="46">
        <f>IF(SUM(B$77+D$77+F$77+H$77+J$77)&gt;0,(C77+E77+G77+I77+K77)/(B$77+D$77+F$77+H$77+J$77), "not enough data")</f>
        <v>1</v>
      </c>
      <c r="M77" s="152">
        <f>IF(SUM(B77+D77+F77+H77+J77)&gt;0,AVERAGE(L77:L80), "not enough data")</f>
        <v>1</v>
      </c>
      <c r="N77" s="154" t="s">
        <v>54</v>
      </c>
      <c r="P77" s="39"/>
    </row>
    <row r="78" spans="1:21" x14ac:dyDescent="0.25">
      <c r="A78" s="45" t="s">
        <v>21</v>
      </c>
      <c r="B78" s="141"/>
      <c r="C78" s="43">
        <v>12</v>
      </c>
      <c r="D78" s="141"/>
      <c r="E78" s="43">
        <v>2</v>
      </c>
      <c r="F78" s="141"/>
      <c r="G78" s="43"/>
      <c r="H78" s="141"/>
      <c r="I78" s="43"/>
      <c r="J78" s="141"/>
      <c r="K78" s="43"/>
      <c r="L78" s="46">
        <f t="shared" ref="L78:L80" si="9">IF(SUM(B$77+D$77+F$77+H$77+J$77)&gt;0,(C78+E78+G78+I78+K78)/(B$77+D$77+F$77+H$77+J$77), "not enough data")</f>
        <v>1</v>
      </c>
      <c r="M78" s="153"/>
      <c r="N78" s="154"/>
      <c r="P78" s="39"/>
    </row>
    <row r="79" spans="1:21" x14ac:dyDescent="0.25">
      <c r="A79" s="45" t="s">
        <v>24</v>
      </c>
      <c r="B79" s="141"/>
      <c r="C79" s="43">
        <v>12</v>
      </c>
      <c r="D79" s="141"/>
      <c r="E79" s="43">
        <v>2</v>
      </c>
      <c r="F79" s="141"/>
      <c r="G79" s="43"/>
      <c r="H79" s="141"/>
      <c r="I79" s="43"/>
      <c r="J79" s="141"/>
      <c r="K79" s="43"/>
      <c r="L79" s="46">
        <f t="shared" si="9"/>
        <v>1</v>
      </c>
      <c r="M79" s="153"/>
      <c r="N79" s="154"/>
      <c r="P79" s="39"/>
    </row>
    <row r="80" spans="1:21" x14ac:dyDescent="0.25">
      <c r="A80" s="45" t="s">
        <v>25</v>
      </c>
      <c r="B80" s="142"/>
      <c r="C80" s="43">
        <v>12</v>
      </c>
      <c r="D80" s="142"/>
      <c r="E80" s="43">
        <v>2</v>
      </c>
      <c r="F80" s="142"/>
      <c r="G80" s="43"/>
      <c r="H80" s="142"/>
      <c r="I80" s="43"/>
      <c r="J80" s="142"/>
      <c r="K80" s="43"/>
      <c r="L80" s="46">
        <f t="shared" si="9"/>
        <v>1</v>
      </c>
      <c r="M80" s="153"/>
      <c r="N80" s="154"/>
      <c r="P80" s="39"/>
    </row>
    <row r="81" spans="1:21" s="51" customFormat="1" ht="15" customHeight="1" x14ac:dyDescent="0.25">
      <c r="A81" s="47"/>
      <c r="B81" s="129" t="s">
        <v>35</v>
      </c>
      <c r="C81" s="130"/>
      <c r="D81" s="160" t="s">
        <v>74</v>
      </c>
      <c r="E81" s="161"/>
      <c r="F81" s="161"/>
      <c r="G81" s="161"/>
      <c r="H81" s="161"/>
      <c r="I81" s="161"/>
      <c r="J81" s="161"/>
      <c r="K81" s="162"/>
      <c r="L81" s="48"/>
      <c r="M81" s="74"/>
      <c r="N81" s="50"/>
      <c r="P81" s="52"/>
    </row>
    <row r="82" spans="1:21" ht="31.5" customHeight="1" x14ac:dyDescent="0.25">
      <c r="A82" s="53" t="s">
        <v>23</v>
      </c>
      <c r="B82" s="140">
        <v>8</v>
      </c>
      <c r="C82" s="43">
        <v>8</v>
      </c>
      <c r="D82" s="163"/>
      <c r="E82" s="164"/>
      <c r="F82" s="164"/>
      <c r="G82" s="164"/>
      <c r="H82" s="164"/>
      <c r="I82" s="164"/>
      <c r="J82" s="164"/>
      <c r="K82" s="165"/>
      <c r="L82" s="54">
        <f>IF(B$82&gt;0,((C82)/(B$82)), "not enough data")</f>
        <v>1</v>
      </c>
      <c r="M82" s="143">
        <f>IF(B82&gt;0,AVERAGE(L82:L83),"not enough data")</f>
        <v>1</v>
      </c>
      <c r="N82" s="171" t="s">
        <v>55</v>
      </c>
      <c r="P82" s="39"/>
    </row>
    <row r="83" spans="1:21" ht="30.75" customHeight="1" x14ac:dyDescent="0.25">
      <c r="A83" s="53" t="s">
        <v>97</v>
      </c>
      <c r="B83" s="142"/>
      <c r="C83" s="43">
        <v>8</v>
      </c>
      <c r="D83" s="166"/>
      <c r="E83" s="167"/>
      <c r="F83" s="167"/>
      <c r="G83" s="167"/>
      <c r="H83" s="167"/>
      <c r="I83" s="167"/>
      <c r="J83" s="167"/>
      <c r="K83" s="168"/>
      <c r="L83" s="54">
        <f>IF(B$82&gt;0,((C83)/(B$82)), "not enough data")</f>
        <v>1</v>
      </c>
      <c r="M83" s="145"/>
      <c r="N83" s="171"/>
      <c r="P83" s="55"/>
    </row>
    <row r="84" spans="1:21" ht="15.75" x14ac:dyDescent="0.25">
      <c r="A84" s="56"/>
      <c r="B84" s="56"/>
      <c r="C84" s="56"/>
      <c r="D84" s="33"/>
      <c r="E84" s="33"/>
      <c r="F84" s="33"/>
      <c r="G84" s="33"/>
      <c r="H84" s="33"/>
      <c r="I84" s="33"/>
      <c r="J84" s="33"/>
      <c r="K84" s="33"/>
      <c r="L84" s="57">
        <f>IF(SUM(B77+D77+F77+H77+J77+B76+D76+F76+H76+J76+B82)&gt;0,AVERAGE(L76,M77,M82),"not enough data")</f>
        <v>0.83333333333333337</v>
      </c>
      <c r="M84" s="58" t="s">
        <v>56</v>
      </c>
      <c r="N84" s="68"/>
      <c r="O84" s="60"/>
      <c r="P84" s="60"/>
      <c r="Q84" s="60"/>
      <c r="R84" s="60"/>
      <c r="S84" s="60"/>
      <c r="T84" s="60"/>
      <c r="U84" s="60"/>
    </row>
    <row r="85" spans="1:21" x14ac:dyDescent="0.25">
      <c r="A85" s="27"/>
      <c r="B85" s="51"/>
      <c r="C85" s="51"/>
      <c r="D85" s="51"/>
      <c r="E85" s="51"/>
      <c r="F85" s="51"/>
      <c r="G85" s="51"/>
      <c r="H85" s="51"/>
      <c r="I85" s="51"/>
      <c r="J85" s="51"/>
      <c r="K85" s="51"/>
    </row>
    <row r="87" spans="1:21" ht="39.75" customHeight="1" x14ac:dyDescent="0.35">
      <c r="A87" s="186" t="s">
        <v>98</v>
      </c>
      <c r="B87" s="186"/>
      <c r="C87" s="186"/>
      <c r="D87" s="186"/>
      <c r="E87" s="186"/>
      <c r="F87" s="186"/>
      <c r="G87" s="186"/>
      <c r="H87" s="186"/>
      <c r="I87" s="186"/>
      <c r="J87" s="186"/>
      <c r="K87" s="186"/>
      <c r="L87" s="186"/>
      <c r="M87" s="33"/>
    </row>
    <row r="89" spans="1:21" ht="15.75" thickBot="1" x14ac:dyDescent="0.3"/>
    <row r="90" spans="1:21" ht="16.5" thickBot="1" x14ac:dyDescent="0.3">
      <c r="A90" s="187" t="s">
        <v>11</v>
      </c>
      <c r="B90" s="188"/>
      <c r="C90" s="188"/>
      <c r="D90" s="188"/>
      <c r="E90" s="189"/>
      <c r="F90" s="80"/>
    </row>
    <row r="91" spans="1:21" ht="47.25" x14ac:dyDescent="0.25">
      <c r="A91" s="81"/>
      <c r="B91" s="82" t="s">
        <v>43</v>
      </c>
      <c r="C91" s="82" t="s">
        <v>14</v>
      </c>
      <c r="D91" s="82" t="s">
        <v>13</v>
      </c>
      <c r="E91" s="83" t="s">
        <v>11</v>
      </c>
      <c r="F91" s="80"/>
      <c r="P91" s="36" t="s">
        <v>91</v>
      </c>
    </row>
    <row r="92" spans="1:21" ht="15.75" x14ac:dyDescent="0.25">
      <c r="A92" s="84" t="s">
        <v>29</v>
      </c>
      <c r="B92" s="85">
        <f>IF(ISNUMBER(L20),L20,"Mode not operated")</f>
        <v>0.69393969964429436</v>
      </c>
      <c r="C92" s="86">
        <v>1500000</v>
      </c>
      <c r="D92" s="87">
        <f>IF(C92&gt;0,(C92/$C$99)*100, "not enough data")</f>
        <v>42.028579434015128</v>
      </c>
      <c r="E92" s="88">
        <f>IF(ISNUMBER(B92),(B92*D92)/100,"mode not available")</f>
        <v>0.29165299788916826</v>
      </c>
      <c r="F92" s="80"/>
      <c r="P92" s="41"/>
    </row>
    <row r="93" spans="1:21" ht="15.75" x14ac:dyDescent="0.25">
      <c r="A93" s="84" t="s">
        <v>3</v>
      </c>
      <c r="B93" s="85">
        <f>IF(ISNUMBER(L33),L33,"Mode not operated")</f>
        <v>0.72202043579570496</v>
      </c>
      <c r="C93" s="86">
        <v>1100000</v>
      </c>
      <c r="D93" s="87">
        <f t="shared" ref="D93:D97" si="10">IF(C93&gt;0,(C93/$C$99)*100, "not enough data")</f>
        <v>30.820958251611096</v>
      </c>
      <c r="E93" s="88">
        <f t="shared" ref="E93:E97" si="11">IF(ISNUMBER(B93),(B93*D93)/100,"mode not available")</f>
        <v>0.22253361708469474</v>
      </c>
      <c r="F93" s="80"/>
      <c r="P93" s="39"/>
    </row>
    <row r="94" spans="1:21" ht="15.75" x14ac:dyDescent="0.25">
      <c r="A94" s="89" t="s">
        <v>2</v>
      </c>
      <c r="B94" s="90">
        <f>IF(ISNUMBER(L46),L46,"Mode not operated")</f>
        <v>0.61155068958731762</v>
      </c>
      <c r="C94" s="86">
        <v>884000</v>
      </c>
      <c r="D94" s="87">
        <f t="shared" si="10"/>
        <v>24.768842813112919</v>
      </c>
      <c r="E94" s="88">
        <f t="shared" si="11"/>
        <v>0.15147402902639082</v>
      </c>
      <c r="F94" s="80"/>
      <c r="P94" s="39"/>
    </row>
    <row r="95" spans="1:21" ht="15.75" x14ac:dyDescent="0.25">
      <c r="A95" s="89" t="s">
        <v>28</v>
      </c>
      <c r="B95" s="90" t="str">
        <f>IF(ISNUMBER(L59),L59,"Mode not operated")</f>
        <v>Mode not operated</v>
      </c>
      <c r="C95" s="86">
        <v>0</v>
      </c>
      <c r="D95" s="87" t="str">
        <f t="shared" si="10"/>
        <v>not enough data</v>
      </c>
      <c r="E95" s="88" t="str">
        <f t="shared" si="11"/>
        <v>mode not available</v>
      </c>
      <c r="F95" s="80"/>
      <c r="P95" s="52"/>
    </row>
    <row r="96" spans="1:21" ht="15.75" x14ac:dyDescent="0.25">
      <c r="A96" s="84" t="s">
        <v>30</v>
      </c>
      <c r="B96" s="85">
        <f>IF(ISNUMBER(L72),L72,"Mode not operated")</f>
        <v>0.86111111111111116</v>
      </c>
      <c r="C96" s="86">
        <v>55000</v>
      </c>
      <c r="D96" s="87">
        <f t="shared" si="10"/>
        <v>1.5410479125805547</v>
      </c>
      <c r="E96" s="88">
        <f t="shared" si="11"/>
        <v>1.3270134802777001E-2</v>
      </c>
      <c r="F96" s="80"/>
      <c r="P96" s="39"/>
    </row>
    <row r="97" spans="1:16" ht="15.75" x14ac:dyDescent="0.25">
      <c r="A97" s="84" t="s">
        <v>7</v>
      </c>
      <c r="B97" s="85">
        <f>IF(ISNUMBER(L84),L84,"Mode not operated")</f>
        <v>0.83333333333333337</v>
      </c>
      <c r="C97" s="86">
        <v>30000</v>
      </c>
      <c r="D97" s="87">
        <f t="shared" si="10"/>
        <v>0.84057158868030257</v>
      </c>
      <c r="E97" s="88">
        <f t="shared" si="11"/>
        <v>7.0047632390025216E-3</v>
      </c>
      <c r="P97" s="55"/>
    </row>
    <row r="98" spans="1:16" ht="21.75" thickBot="1" x14ac:dyDescent="0.4">
      <c r="A98" s="80"/>
      <c r="B98" s="91"/>
      <c r="C98" s="80"/>
      <c r="D98" s="91"/>
      <c r="E98" s="92">
        <f>IF(OR(ISNUMBER(E92),ISNUMBER(E93),ISNUMBER(E94),ISNUMBER(E95),ISNUMBER(E96),ISNUMBER(E97)), SUM(E92:E97), "not calculated")</f>
        <v>0.68593554204203333</v>
      </c>
    </row>
    <row r="99" spans="1:16" x14ac:dyDescent="0.25">
      <c r="A99" s="190" t="s">
        <v>76</v>
      </c>
      <c r="B99" s="190"/>
      <c r="C99" s="93">
        <f>SUM(C92:C97)</f>
        <v>3569000</v>
      </c>
    </row>
    <row r="100" spans="1:16" x14ac:dyDescent="0.25">
      <c r="A100" s="27"/>
      <c r="B100" s="27"/>
      <c r="C100" s="27"/>
    </row>
    <row r="101" spans="1:16" ht="39.75" customHeight="1" x14ac:dyDescent="0.35">
      <c r="A101" s="186" t="s">
        <v>58</v>
      </c>
      <c r="B101" s="186"/>
      <c r="C101" s="186"/>
      <c r="D101" s="186"/>
      <c r="E101" s="186"/>
      <c r="F101" s="186"/>
      <c r="G101" s="186"/>
      <c r="H101" s="186"/>
      <c r="I101" s="186"/>
      <c r="J101" s="186"/>
      <c r="K101" s="186"/>
      <c r="L101" s="186"/>
      <c r="M101" s="33"/>
    </row>
    <row r="102" spans="1:16" x14ac:dyDescent="0.25">
      <c r="A102" s="51"/>
      <c r="B102" s="51"/>
      <c r="C102" s="51"/>
      <c r="D102" s="51"/>
      <c r="E102" s="51"/>
      <c r="F102" s="51"/>
    </row>
    <row r="103" spans="1:16" ht="15.75" x14ac:dyDescent="0.25">
      <c r="A103" s="191" t="s">
        <v>36</v>
      </c>
      <c r="B103" s="191"/>
      <c r="C103" s="191"/>
      <c r="D103" s="191"/>
      <c r="E103" s="191"/>
      <c r="F103" s="191"/>
    </row>
    <row r="104" spans="1:16" ht="15" customHeight="1" x14ac:dyDescent="0.25">
      <c r="A104" s="94"/>
      <c r="B104" s="95"/>
      <c r="C104" s="96" t="s">
        <v>12</v>
      </c>
      <c r="D104" s="96" t="s">
        <v>14</v>
      </c>
      <c r="E104" s="97" t="s">
        <v>13</v>
      </c>
      <c r="F104" s="96" t="s">
        <v>11</v>
      </c>
    </row>
    <row r="105" spans="1:16" ht="15" customHeight="1" x14ac:dyDescent="0.25">
      <c r="A105" s="84" t="s">
        <v>29</v>
      </c>
      <c r="B105" s="98" t="s">
        <v>26</v>
      </c>
      <c r="C105" s="99">
        <f>IF(ISNUMBER(M12),M12,"Mode not operated")</f>
        <v>0.68113772455089816</v>
      </c>
      <c r="D105" s="192">
        <f>C92</f>
        <v>1500000</v>
      </c>
      <c r="E105" s="192">
        <f>D92</f>
        <v>42.028579434015128</v>
      </c>
      <c r="F105" s="100">
        <f>IF(ISNUMBER(C105),(C105*E105)/100,"mode not available")</f>
        <v>0.28627250961791739</v>
      </c>
    </row>
    <row r="106" spans="1:16" ht="15" customHeight="1" x14ac:dyDescent="0.25">
      <c r="A106" s="101"/>
      <c r="B106" s="98" t="s">
        <v>27</v>
      </c>
      <c r="C106" s="100">
        <f>IF(ISNUMBER(M17),M17,"Mode not operated")</f>
        <v>0.64011799410029491</v>
      </c>
      <c r="D106" s="192"/>
      <c r="E106" s="192"/>
      <c r="F106" s="100">
        <f>IF(ISNUMBER(C106),(C106*E105)/100,"mode not available")</f>
        <v>0.26903249962186671</v>
      </c>
    </row>
    <row r="107" spans="1:16" ht="15" customHeight="1" x14ac:dyDescent="0.25">
      <c r="A107" s="84" t="s">
        <v>3</v>
      </c>
      <c r="B107" s="98" t="s">
        <v>26</v>
      </c>
      <c r="C107" s="99">
        <f>IF(ISNUMBER(M25),M25,"Mode not operated")</f>
        <v>0.77594936708860773</v>
      </c>
      <c r="D107" s="193">
        <f>C93</f>
        <v>1100000</v>
      </c>
      <c r="E107" s="193">
        <f>D93</f>
        <v>30.820958251611096</v>
      </c>
      <c r="F107" s="99">
        <f>IF(ISNUMBER(C107),(C107*E107)/100,"mode not available")</f>
        <v>0.23915503048402031</v>
      </c>
    </row>
    <row r="108" spans="1:16" ht="15" customHeight="1" x14ac:dyDescent="0.25">
      <c r="A108" s="101"/>
      <c r="B108" s="98" t="s">
        <v>27</v>
      </c>
      <c r="C108" s="99">
        <f>IF(ISNUMBER(M30),M30,"Mode not operated")</f>
        <v>0.4109452736318408</v>
      </c>
      <c r="D108" s="193"/>
      <c r="E108" s="193"/>
      <c r="F108" s="99">
        <f>IF(ISNUMBER(C108),(C108*E107)/100,"mode not available")</f>
        <v>0.12665727122303863</v>
      </c>
    </row>
    <row r="109" spans="1:16" x14ac:dyDescent="0.25">
      <c r="A109" s="102" t="s">
        <v>2</v>
      </c>
      <c r="B109" s="98" t="s">
        <v>26</v>
      </c>
      <c r="C109" s="99">
        <f>IF(ISNUMBER(M38),M38,"Mode not operated")</f>
        <v>0.88924050632911389</v>
      </c>
      <c r="D109" s="193">
        <f>C94</f>
        <v>884000</v>
      </c>
      <c r="E109" s="193">
        <f>D94</f>
        <v>24.768842813112919</v>
      </c>
      <c r="F109" s="99">
        <f>IF(ISNUMBER(C109),(C109*E109)/100,"mode not available")</f>
        <v>0.22025458324318767</v>
      </c>
    </row>
    <row r="110" spans="1:16" x14ac:dyDescent="0.25">
      <c r="A110" s="101"/>
      <c r="B110" s="98" t="s">
        <v>27</v>
      </c>
      <c r="C110" s="99">
        <f>IF(ISNUMBER(M43),M43,"Mode not operated")</f>
        <v>0.7635933806146572</v>
      </c>
      <c r="D110" s="193"/>
      <c r="E110" s="193"/>
      <c r="F110" s="99">
        <f>IF(ISNUMBER(C110),(C110*E109)/100,"mode not available")</f>
        <v>0.18913324417577951</v>
      </c>
    </row>
    <row r="111" spans="1:16" x14ac:dyDescent="0.25">
      <c r="A111" s="103" t="s">
        <v>28</v>
      </c>
      <c r="B111" s="104" t="s">
        <v>26</v>
      </c>
      <c r="C111" s="105" t="str">
        <f>IF(ISNUMBER(M51),M51,"Mode not operated")</f>
        <v>Mode not operated</v>
      </c>
      <c r="D111" s="193">
        <f>C95</f>
        <v>0</v>
      </c>
      <c r="E111" s="193" t="str">
        <f>D95</f>
        <v>not enough data</v>
      </c>
      <c r="F111" s="106" t="str">
        <f>IF(ISNUMBER(C111),(C111*E111)/100,"mode not available")</f>
        <v>mode not available</v>
      </c>
    </row>
    <row r="112" spans="1:16" x14ac:dyDescent="0.25">
      <c r="A112" s="95"/>
      <c r="B112" s="104" t="s">
        <v>27</v>
      </c>
      <c r="C112" s="105" t="str">
        <f>IF(ISNUMBER(M56),M56,"Mode not operated")</f>
        <v>Mode not operated</v>
      </c>
      <c r="D112" s="193"/>
      <c r="E112" s="193"/>
      <c r="F112" s="106" t="str">
        <f>IF(ISNUMBER(C112),(C112*E111)/100,"mode not available")</f>
        <v>mode not available</v>
      </c>
    </row>
    <row r="113" spans="1:6" ht="15.75" x14ac:dyDescent="0.25">
      <c r="A113" s="84" t="s">
        <v>30</v>
      </c>
      <c r="B113" s="98" t="s">
        <v>26</v>
      </c>
      <c r="C113" s="99">
        <f>IF(ISNUMBER(M64),M64,"Mode not operated")</f>
        <v>0.75</v>
      </c>
      <c r="D113" s="193">
        <f>C96</f>
        <v>55000</v>
      </c>
      <c r="E113" s="193">
        <f>D96</f>
        <v>1.5410479125805547</v>
      </c>
      <c r="F113" s="99">
        <f>IF(ISNUMBER(C113),(C113*E113)/100,"mode not available")</f>
        <v>1.155785934435416E-2</v>
      </c>
    </row>
    <row r="114" spans="1:6" x14ac:dyDescent="0.25">
      <c r="A114" s="101"/>
      <c r="B114" s="98" t="s">
        <v>27</v>
      </c>
      <c r="C114" s="99">
        <f>IF(ISNUMBER(M69),M69,"Mode not operated")</f>
        <v>0.83333333333333337</v>
      </c>
      <c r="D114" s="193"/>
      <c r="E114" s="193"/>
      <c r="F114" s="99">
        <f>IF(ISNUMBER(C114),(C114*E113)/100,"mode not available")</f>
        <v>1.284206593817129E-2</v>
      </c>
    </row>
    <row r="115" spans="1:6" ht="15.75" x14ac:dyDescent="0.25">
      <c r="A115" s="84" t="s">
        <v>7</v>
      </c>
      <c r="B115" s="98" t="s">
        <v>26</v>
      </c>
      <c r="C115" s="100">
        <f>IF(ISNUMBER(M77),M77,"Mode not operated")</f>
        <v>1</v>
      </c>
      <c r="D115" s="192">
        <f>C97</f>
        <v>30000</v>
      </c>
      <c r="E115" s="192">
        <f>D97</f>
        <v>0.84057158868030257</v>
      </c>
      <c r="F115" s="100">
        <f>IF(ISNUMBER(C115),(C115*E115)/100,"mode not available")</f>
        <v>8.4057158868030262E-3</v>
      </c>
    </row>
    <row r="116" spans="1:6" ht="15.75" x14ac:dyDescent="0.25">
      <c r="A116" s="107"/>
      <c r="B116" s="98" t="s">
        <v>27</v>
      </c>
      <c r="C116" s="100">
        <f>IF(ISNUMBER(M82),M82,"Mode not operated")</f>
        <v>1</v>
      </c>
      <c r="D116" s="192"/>
      <c r="E116" s="192"/>
      <c r="F116" s="100">
        <f>IF(ISNUMBER(C116),(C116*E115)/100,"mode not available")</f>
        <v>8.4057158868030262E-3</v>
      </c>
    </row>
    <row r="117" spans="1:6" ht="15.75" x14ac:dyDescent="0.25">
      <c r="A117" s="108"/>
      <c r="B117" s="109"/>
      <c r="C117" s="110"/>
      <c r="D117" s="111"/>
      <c r="E117" s="112"/>
      <c r="F117" s="113"/>
    </row>
    <row r="118" spans="1:6" x14ac:dyDescent="0.25">
      <c r="A118" s="194" t="s">
        <v>60</v>
      </c>
      <c r="B118" s="195"/>
      <c r="C118" s="114">
        <f>SUM(F105,F107,F109,F111,F113,F115)</f>
        <v>0.76564569857628262</v>
      </c>
      <c r="D118" s="30"/>
      <c r="E118" s="30"/>
      <c r="F118" s="115"/>
    </row>
    <row r="119" spans="1:6" x14ac:dyDescent="0.25">
      <c r="A119" s="194" t="s">
        <v>59</v>
      </c>
      <c r="B119" s="195"/>
      <c r="C119" s="114">
        <f>SUM(F106,F108,F110,F112,F114,F116)</f>
        <v>0.60607079684565912</v>
      </c>
    </row>
  </sheetData>
  <sheetProtection algorithmName="SHA-512" hashValue="MD7rkzk0rfTmgyfPkfLR7+gI75xqscILKLWDpKILPrZYH3tUjzvBElu6RT/QYG/yBPPpMPIfqLvEiaY7yaYn+w==" saltValue="oNxBrRmVx29Ia1ZddAcsTQ==" spinCount="100000" sheet="1" objects="1" scenarios="1"/>
  <mergeCells count="127">
    <mergeCell ref="D113:D114"/>
    <mergeCell ref="E113:E114"/>
    <mergeCell ref="D115:D116"/>
    <mergeCell ref="E115:E116"/>
    <mergeCell ref="A118:B118"/>
    <mergeCell ref="A119:B119"/>
    <mergeCell ref="D107:D108"/>
    <mergeCell ref="E107:E108"/>
    <mergeCell ref="D109:D110"/>
    <mergeCell ref="E109:E110"/>
    <mergeCell ref="D111:D112"/>
    <mergeCell ref="E111:E112"/>
    <mergeCell ref="A87:L87"/>
    <mergeCell ref="A90:E90"/>
    <mergeCell ref="A99:B99"/>
    <mergeCell ref="A101:L101"/>
    <mergeCell ref="A103:F103"/>
    <mergeCell ref="D105:D106"/>
    <mergeCell ref="E105:E106"/>
    <mergeCell ref="M77:M80"/>
    <mergeCell ref="N77:N80"/>
    <mergeCell ref="B81:C81"/>
    <mergeCell ref="D81:K83"/>
    <mergeCell ref="B82:B83"/>
    <mergeCell ref="M82:M83"/>
    <mergeCell ref="N82:N83"/>
    <mergeCell ref="B74:C74"/>
    <mergeCell ref="D74:E74"/>
    <mergeCell ref="F74:G74"/>
    <mergeCell ref="H74:I74"/>
    <mergeCell ref="J74:K74"/>
    <mergeCell ref="B77:B80"/>
    <mergeCell ref="D77:D80"/>
    <mergeCell ref="F77:F80"/>
    <mergeCell ref="H77:H80"/>
    <mergeCell ref="J77:J80"/>
    <mergeCell ref="M64:M67"/>
    <mergeCell ref="N64:N67"/>
    <mergeCell ref="B68:C68"/>
    <mergeCell ref="D68:K71"/>
    <mergeCell ref="B69:B71"/>
    <mergeCell ref="M69:M71"/>
    <mergeCell ref="N69:N71"/>
    <mergeCell ref="B61:C61"/>
    <mergeCell ref="D61:E61"/>
    <mergeCell ref="F61:G61"/>
    <mergeCell ref="H61:I61"/>
    <mergeCell ref="J61:K61"/>
    <mergeCell ref="B64:B67"/>
    <mergeCell ref="D64:D67"/>
    <mergeCell ref="F64:F67"/>
    <mergeCell ref="H64:H67"/>
    <mergeCell ref="J64:J67"/>
    <mergeCell ref="M51:M54"/>
    <mergeCell ref="N51:N54"/>
    <mergeCell ref="B55:C55"/>
    <mergeCell ref="D55:K58"/>
    <mergeCell ref="B56:B58"/>
    <mergeCell ref="M56:M58"/>
    <mergeCell ref="N56:N58"/>
    <mergeCell ref="B48:C48"/>
    <mergeCell ref="D48:E48"/>
    <mergeCell ref="F48:G48"/>
    <mergeCell ref="H48:I48"/>
    <mergeCell ref="J48:K48"/>
    <mergeCell ref="B51:B54"/>
    <mergeCell ref="D51:D54"/>
    <mergeCell ref="F51:F54"/>
    <mergeCell ref="H51:H54"/>
    <mergeCell ref="J51:J54"/>
    <mergeCell ref="M38:M41"/>
    <mergeCell ref="N38:N41"/>
    <mergeCell ref="B42:C42"/>
    <mergeCell ref="D42:K45"/>
    <mergeCell ref="B43:B45"/>
    <mergeCell ref="M43:M45"/>
    <mergeCell ref="N43:N45"/>
    <mergeCell ref="B35:C35"/>
    <mergeCell ref="D35:E35"/>
    <mergeCell ref="F35:G35"/>
    <mergeCell ref="H35:I35"/>
    <mergeCell ref="J35:K35"/>
    <mergeCell ref="B38:B41"/>
    <mergeCell ref="D38:D41"/>
    <mergeCell ref="F38:F41"/>
    <mergeCell ref="H38:H41"/>
    <mergeCell ref="J38:J41"/>
    <mergeCell ref="M25:M28"/>
    <mergeCell ref="N25:N28"/>
    <mergeCell ref="B29:C29"/>
    <mergeCell ref="D29:K32"/>
    <mergeCell ref="B30:B32"/>
    <mergeCell ref="M30:M32"/>
    <mergeCell ref="N30:N32"/>
    <mergeCell ref="B22:C22"/>
    <mergeCell ref="D22:E22"/>
    <mergeCell ref="F22:G22"/>
    <mergeCell ref="H22:I22"/>
    <mergeCell ref="J22:K22"/>
    <mergeCell ref="B25:B28"/>
    <mergeCell ref="D25:D28"/>
    <mergeCell ref="F25:F28"/>
    <mergeCell ref="H25:H28"/>
    <mergeCell ref="J25:J28"/>
    <mergeCell ref="N12:N15"/>
    <mergeCell ref="B16:C16"/>
    <mergeCell ref="D16:K19"/>
    <mergeCell ref="B17:B19"/>
    <mergeCell ref="M17:M19"/>
    <mergeCell ref="N17:N19"/>
    <mergeCell ref="B12:B15"/>
    <mergeCell ref="D12:D15"/>
    <mergeCell ref="F12:F15"/>
    <mergeCell ref="H12:H15"/>
    <mergeCell ref="J12:J15"/>
    <mergeCell ref="M12:M15"/>
    <mergeCell ref="D3:I3"/>
    <mergeCell ref="A4:E4"/>
    <mergeCell ref="A5:L5"/>
    <mergeCell ref="A6:L6"/>
    <mergeCell ref="A7:L7"/>
    <mergeCell ref="A8:L8"/>
    <mergeCell ref="B9:C9"/>
    <mergeCell ref="D9:E9"/>
    <mergeCell ref="F9:G9"/>
    <mergeCell ref="H9:I9"/>
    <mergeCell ref="J9:K9"/>
  </mergeCells>
  <conditionalFormatting sqref="B11:K15">
    <cfRule type="cellIs" dxfId="23" priority="12" operator="lessThan">
      <formula>0</formula>
    </cfRule>
  </conditionalFormatting>
  <conditionalFormatting sqref="B17:C19">
    <cfRule type="cellIs" dxfId="22" priority="11" operator="lessThan">
      <formula>0</formula>
    </cfRule>
  </conditionalFormatting>
  <conditionalFormatting sqref="B24:K28">
    <cfRule type="cellIs" dxfId="21" priority="10" operator="lessThan">
      <formula>0</formula>
    </cfRule>
  </conditionalFormatting>
  <conditionalFormatting sqref="B30:C30 C31:C32">
    <cfRule type="cellIs" dxfId="20" priority="9" operator="lessThan">
      <formula>0</formula>
    </cfRule>
  </conditionalFormatting>
  <conditionalFormatting sqref="B37:K41">
    <cfRule type="cellIs" dxfId="19" priority="8" operator="lessThan">
      <formula>0</formula>
    </cfRule>
  </conditionalFormatting>
  <conditionalFormatting sqref="B50:K54">
    <cfRule type="cellIs" dxfId="18" priority="7" operator="lessThan">
      <formula>0</formula>
    </cfRule>
  </conditionalFormatting>
  <conditionalFormatting sqref="B56:C58">
    <cfRule type="cellIs" dxfId="17" priority="6" operator="lessThan">
      <formula>0</formula>
    </cfRule>
  </conditionalFormatting>
  <conditionalFormatting sqref="B63:K67">
    <cfRule type="cellIs" dxfId="16" priority="5" operator="lessThan">
      <formula>0</formula>
    </cfRule>
  </conditionalFormatting>
  <conditionalFormatting sqref="B69:C71">
    <cfRule type="cellIs" dxfId="15" priority="4" operator="lessThan">
      <formula>0</formula>
    </cfRule>
  </conditionalFormatting>
  <conditionalFormatting sqref="B76:K80">
    <cfRule type="cellIs" dxfId="14" priority="3" operator="lessThan">
      <formula>0</formula>
    </cfRule>
  </conditionalFormatting>
  <conditionalFormatting sqref="B82:C83">
    <cfRule type="cellIs" dxfId="13" priority="2" operator="lessThan">
      <formula>0</formula>
    </cfRule>
  </conditionalFormatting>
  <conditionalFormatting sqref="C92:C97">
    <cfRule type="cellIs" dxfId="12" priority="1" operator="lessThan">
      <formula>0</formula>
    </cfRule>
  </conditionalFormatting>
  <dataValidations count="8">
    <dataValidation type="whole" operator="lessThanOrEqual" allowBlank="1" showInputMessage="1" showErrorMessage="1" errorTitle="Implausible data" error="The number of accessible stops can not be greater than the total number of stops." sqref="C19" xr:uid="{98535D57-2B51-4828-B724-F4D82D260BAA}">
      <formula1>B17</formula1>
    </dataValidation>
    <dataValidation type="whole" operator="lessThanOrEqual" allowBlank="1" showInputMessage="1" showErrorMessage="1" errorTitle="Implausible data" error="The number of accessible stops can not be greater than the total number of stops." sqref="C17" xr:uid="{2EA44C42-4701-4056-A0B4-380DDC782D67}">
      <formula1>B17</formula1>
    </dataValidation>
    <dataValidation type="whole" operator="lessThanOrEqual" allowBlank="1" showInputMessage="1" showErrorMessage="1" errorTitle="Implausible data" error="The number of accessible stops can not be greater than the total number of stops." sqref="C18" xr:uid="{ABCFBC17-C16D-4665-BE26-7A42EA7DA459}">
      <formula1>B17</formula1>
    </dataValidation>
    <dataValidation type="whole" operator="lessThanOrEqual" allowBlank="1" showErrorMessage="1" errorTitle="Implausible data" error="The number of accessible ticket machines can not be greater than the total number of ticket machines." sqref="C11" xr:uid="{652C15D8-B9F8-46B0-ACA5-3F0BB1806EBA}">
      <formula1>B11</formula1>
    </dataValidation>
    <dataValidation type="whole" operator="lessThanOrEqual" allowBlank="1" showErrorMessage="1" errorTitle="Implausible data" error="The number of accessible vehicles can not be greater than the total number of vehicles." sqref="C12" xr:uid="{39903A3E-BB56-43F8-AF1A-C3366DA81C14}">
      <formula1>B12</formula1>
    </dataValidation>
    <dataValidation type="whole" operator="lessThanOrEqual" allowBlank="1" showErrorMessage="1" errorTitle="Implausible data" error="The number of accessible vehicles can not be greater than the total number of vehicles." sqref="C13" xr:uid="{B19AD9D2-287E-4200-B416-A80811D19749}">
      <formula1>B12</formula1>
    </dataValidation>
    <dataValidation type="whole" operator="lessThanOrEqual" allowBlank="1" showErrorMessage="1" errorTitle="Implausible data" error="The number of accessible vehicles can not be greater than the total number of vehicles." sqref="C14" xr:uid="{1AA7BCD8-919F-444D-9AF3-9CE987B526B3}">
      <formula1>B12</formula1>
    </dataValidation>
    <dataValidation type="whole" operator="lessThanOrEqual" allowBlank="1" showErrorMessage="1" errorTitle="Implausible data" error="The number of accessible vehicles can not be greater than the total number of vehicles." sqref="C15" xr:uid="{204DBA59-A6F4-43B0-BAF0-7B3ACEDC6BC8}">
      <formula1>B12</formula1>
    </dataValidation>
  </dataValidations>
  <pageMargins left="0.23622047244094491" right="0.23622047244094491" top="0.74803149606299213" bottom="0.74803149606299213" header="0.31496062992125984" footer="0.31496062992125984"/>
  <pageSetup paperSize="8" scale="53" orientation="landscape" cellComments="asDisplayed"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6" tint="0.39997558519241921"/>
    <pageSetUpPr fitToPage="1"/>
  </sheetPr>
  <dimension ref="A1:U119"/>
  <sheetViews>
    <sheetView zoomScaleNormal="100" zoomScaleSheetLayoutView="50" workbookViewId="0"/>
  </sheetViews>
  <sheetFormatPr baseColWidth="10" defaultColWidth="8.85546875" defaultRowHeight="15" x14ac:dyDescent="0.25"/>
  <cols>
    <col min="1" max="1" width="65.42578125" style="79" customWidth="1"/>
    <col min="2" max="3" width="13.28515625" style="79" customWidth="1"/>
    <col min="4" max="6" width="13.28515625" style="27" customWidth="1"/>
    <col min="7" max="7" width="12.140625" style="27" customWidth="1"/>
    <col min="8" max="8" width="12" style="27" customWidth="1"/>
    <col min="9" max="10" width="11.7109375" style="27" customWidth="1"/>
    <col min="11" max="11" width="11.140625" style="27" customWidth="1"/>
    <col min="12" max="12" width="11.7109375" style="27" customWidth="1"/>
    <col min="13" max="13" width="8.28515625" style="27" customWidth="1"/>
    <col min="14" max="14" width="10.85546875" style="26" customWidth="1"/>
    <col min="15" max="15" width="8.85546875" style="27"/>
    <col min="16" max="16" width="31.42578125" style="27" customWidth="1"/>
    <col min="17" max="16384" width="8.85546875" style="27"/>
  </cols>
  <sheetData>
    <row r="1" spans="1:16" ht="19.5" customHeight="1" thickBot="1" x14ac:dyDescent="0.4">
      <c r="A1" s="22" t="s">
        <v>92</v>
      </c>
      <c r="B1" s="23"/>
      <c r="C1" s="24"/>
      <c r="D1" s="25" t="s">
        <v>89</v>
      </c>
      <c r="E1" s="26"/>
      <c r="F1" s="26"/>
      <c r="G1" s="26"/>
      <c r="H1" s="26"/>
      <c r="I1" s="26"/>
      <c r="J1" s="26"/>
      <c r="K1" s="26"/>
      <c r="L1" s="26"/>
    </row>
    <row r="2" spans="1:16" x14ac:dyDescent="0.25">
      <c r="A2" s="28" t="s">
        <v>61</v>
      </c>
      <c r="B2" s="29" t="str">
        <f>E98</f>
        <v>not calculated</v>
      </c>
      <c r="C2" s="26"/>
      <c r="D2" s="25" t="s">
        <v>90</v>
      </c>
      <c r="E2" s="26"/>
      <c r="F2" s="26"/>
      <c r="G2" s="30"/>
      <c r="H2" s="30"/>
      <c r="I2" s="30"/>
      <c r="J2" s="30"/>
      <c r="K2" s="30"/>
      <c r="L2" s="30"/>
    </row>
    <row r="3" spans="1:16" ht="15" customHeight="1" thickBot="1" x14ac:dyDescent="0.3">
      <c r="A3" s="31" t="s">
        <v>53</v>
      </c>
      <c r="B3" s="32" t="str">
        <f>IF(B2="not calculated", "not calculated",B2*10)</f>
        <v>not calculated</v>
      </c>
      <c r="C3" s="26"/>
      <c r="D3" s="116" t="s">
        <v>93</v>
      </c>
      <c r="E3" s="116"/>
      <c r="F3" s="116"/>
      <c r="G3" s="116"/>
      <c r="H3" s="116"/>
      <c r="I3" s="116"/>
      <c r="J3" s="30"/>
      <c r="K3" s="30"/>
      <c r="L3" s="30"/>
    </row>
    <row r="4" spans="1:16" ht="15.75" x14ac:dyDescent="0.25">
      <c r="A4" s="117"/>
      <c r="B4" s="117"/>
      <c r="C4" s="117"/>
      <c r="D4" s="117"/>
      <c r="E4" s="117"/>
      <c r="F4" s="30"/>
      <c r="G4" s="30"/>
      <c r="H4" s="30"/>
      <c r="I4" s="30"/>
      <c r="J4" s="30"/>
      <c r="K4" s="30"/>
      <c r="L4" s="30"/>
    </row>
    <row r="5" spans="1:16" ht="39.75" hidden="1" customHeight="1" x14ac:dyDescent="0.3">
      <c r="A5" s="118" t="s">
        <v>62</v>
      </c>
      <c r="B5" s="119"/>
      <c r="C5" s="119"/>
      <c r="D5" s="119"/>
      <c r="E5" s="119"/>
      <c r="F5" s="119"/>
      <c r="G5" s="119"/>
      <c r="H5" s="119"/>
      <c r="I5" s="119"/>
      <c r="J5" s="119"/>
      <c r="K5" s="119"/>
      <c r="L5" s="119"/>
    </row>
    <row r="6" spans="1:16" ht="39.75" hidden="1" customHeight="1" x14ac:dyDescent="0.3">
      <c r="A6" s="120"/>
      <c r="B6" s="120"/>
      <c r="C6" s="120"/>
      <c r="D6" s="120"/>
      <c r="E6" s="120"/>
      <c r="F6" s="120"/>
      <c r="G6" s="120"/>
      <c r="H6" s="120"/>
      <c r="I6" s="120"/>
      <c r="J6" s="120"/>
      <c r="K6" s="120"/>
      <c r="L6" s="120"/>
      <c r="M6" s="33"/>
    </row>
    <row r="7" spans="1:16" ht="39.75" customHeight="1" x14ac:dyDescent="0.25">
      <c r="A7" s="121" t="s">
        <v>57</v>
      </c>
      <c r="B7" s="121"/>
      <c r="C7" s="121"/>
      <c r="D7" s="121"/>
      <c r="E7" s="121"/>
      <c r="F7" s="121"/>
      <c r="G7" s="121"/>
      <c r="H7" s="121"/>
      <c r="I7" s="121"/>
      <c r="J7" s="121"/>
      <c r="K7" s="121"/>
      <c r="L7" s="121"/>
      <c r="M7" s="33"/>
    </row>
    <row r="8" spans="1:16" ht="40.5" customHeight="1" x14ac:dyDescent="0.25">
      <c r="A8" s="122"/>
      <c r="B8" s="122"/>
      <c r="C8" s="122"/>
      <c r="D8" s="122"/>
      <c r="E8" s="122"/>
      <c r="F8" s="122"/>
      <c r="G8" s="122"/>
      <c r="H8" s="122"/>
      <c r="I8" s="122"/>
      <c r="J8" s="122"/>
      <c r="K8" s="122"/>
      <c r="L8" s="122"/>
    </row>
    <row r="9" spans="1:16" ht="49.5" customHeight="1" x14ac:dyDescent="0.25">
      <c r="A9" s="34" t="s">
        <v>29</v>
      </c>
      <c r="B9" s="123" t="s">
        <v>37</v>
      </c>
      <c r="C9" s="124"/>
      <c r="D9" s="123" t="s">
        <v>63</v>
      </c>
      <c r="E9" s="125"/>
      <c r="F9" s="123" t="s">
        <v>64</v>
      </c>
      <c r="G9" s="125"/>
      <c r="H9" s="123" t="s">
        <v>65</v>
      </c>
      <c r="I9" s="125"/>
      <c r="J9" s="123" t="s">
        <v>66</v>
      </c>
      <c r="K9" s="125"/>
      <c r="L9" s="35" t="s">
        <v>6</v>
      </c>
      <c r="P9" s="36" t="s">
        <v>91</v>
      </c>
    </row>
    <row r="10" spans="1:16" x14ac:dyDescent="0.25">
      <c r="A10" s="37"/>
      <c r="B10" s="38" t="s">
        <v>4</v>
      </c>
      <c r="C10" s="38" t="s">
        <v>5</v>
      </c>
      <c r="D10" s="38" t="s">
        <v>4</v>
      </c>
      <c r="E10" s="38" t="s">
        <v>5</v>
      </c>
      <c r="F10" s="38" t="s">
        <v>4</v>
      </c>
      <c r="G10" s="38" t="s">
        <v>5</v>
      </c>
      <c r="H10" s="38" t="s">
        <v>4</v>
      </c>
      <c r="I10" s="38" t="s">
        <v>5</v>
      </c>
      <c r="J10" s="38" t="s">
        <v>4</v>
      </c>
      <c r="K10" s="38" t="s">
        <v>5</v>
      </c>
      <c r="L10" s="39"/>
      <c r="N10" s="40"/>
      <c r="P10" s="18"/>
    </row>
    <row r="11" spans="1:16" x14ac:dyDescent="0.25">
      <c r="A11" s="42" t="s">
        <v>34</v>
      </c>
      <c r="B11" s="15"/>
      <c r="C11" s="15"/>
      <c r="D11" s="15"/>
      <c r="E11" s="15"/>
      <c r="F11" s="15"/>
      <c r="G11" s="15"/>
      <c r="H11" s="15"/>
      <c r="I11" s="15"/>
      <c r="J11" s="15"/>
      <c r="K11" s="15"/>
      <c r="L11" s="44" t="str">
        <f>IF(SUM(B11+D11+F11+H11+J11)&gt;0,((C11+E11+G11+I11+K11)/(B11+D11+F11+H11+J11)),"not enough data")</f>
        <v>not enough data</v>
      </c>
      <c r="N11" s="40"/>
      <c r="P11" s="19"/>
    </row>
    <row r="12" spans="1:16" x14ac:dyDescent="0.25">
      <c r="A12" s="45" t="s">
        <v>16</v>
      </c>
      <c r="B12" s="196"/>
      <c r="C12" s="15"/>
      <c r="D12" s="196"/>
      <c r="E12" s="15"/>
      <c r="F12" s="196"/>
      <c r="G12" s="15"/>
      <c r="H12" s="196"/>
      <c r="I12" s="15"/>
      <c r="J12" s="196"/>
      <c r="K12" s="15"/>
      <c r="L12" s="46" t="str">
        <f>IF(SUM(B$12+D$12+F$12+H$12+J$12)&gt;0,(C12+E12+G12+I12+K12)/(B$12+D$12+F$12+H$12+J$12), "not enough data")</f>
        <v>not enough data</v>
      </c>
      <c r="M12" s="152" t="str">
        <f>IF(SUM(B12+D12+F12+H12+J12)&gt;0,AVERAGE(L12:L15), "not enough data")</f>
        <v>not enough data</v>
      </c>
      <c r="N12" s="154" t="s">
        <v>54</v>
      </c>
      <c r="P12" s="19"/>
    </row>
    <row r="13" spans="1:16" ht="20.100000000000001" customHeight="1" x14ac:dyDescent="0.25">
      <c r="A13" s="45" t="s">
        <v>17</v>
      </c>
      <c r="B13" s="197"/>
      <c r="C13" s="15"/>
      <c r="D13" s="197"/>
      <c r="E13" s="15"/>
      <c r="F13" s="197"/>
      <c r="G13" s="15"/>
      <c r="H13" s="197"/>
      <c r="I13" s="15"/>
      <c r="J13" s="197"/>
      <c r="K13" s="15"/>
      <c r="L13" s="46" t="str">
        <f t="shared" ref="L13:L15" si="0">IF(SUM(B$12+D$12+F$12+H$12+J$12)&gt;0,(C13+E13+G13+I13+K13)/(B$12+D$12+F$12+H$12+J$12), "not enough data")</f>
        <v>not enough data</v>
      </c>
      <c r="M13" s="153"/>
      <c r="N13" s="154"/>
      <c r="P13" s="19"/>
    </row>
    <row r="14" spans="1:16" ht="20.100000000000001" customHeight="1" x14ac:dyDescent="0.25">
      <c r="A14" s="45" t="s">
        <v>19</v>
      </c>
      <c r="B14" s="197"/>
      <c r="C14" s="15"/>
      <c r="D14" s="197"/>
      <c r="E14" s="15"/>
      <c r="F14" s="197"/>
      <c r="G14" s="15"/>
      <c r="H14" s="197"/>
      <c r="I14" s="15"/>
      <c r="J14" s="197"/>
      <c r="K14" s="15"/>
      <c r="L14" s="46" t="str">
        <f t="shared" si="0"/>
        <v>not enough data</v>
      </c>
      <c r="M14" s="153"/>
      <c r="N14" s="154"/>
      <c r="P14" s="19"/>
    </row>
    <row r="15" spans="1:16" ht="20.100000000000001" customHeight="1" x14ac:dyDescent="0.25">
      <c r="A15" s="45" t="s">
        <v>20</v>
      </c>
      <c r="B15" s="198"/>
      <c r="C15" s="15"/>
      <c r="D15" s="198"/>
      <c r="E15" s="15"/>
      <c r="F15" s="198"/>
      <c r="G15" s="15"/>
      <c r="H15" s="198"/>
      <c r="I15" s="15"/>
      <c r="J15" s="198"/>
      <c r="K15" s="15"/>
      <c r="L15" s="46" t="str">
        <f t="shared" si="0"/>
        <v>not enough data</v>
      </c>
      <c r="M15" s="153"/>
      <c r="N15" s="154"/>
      <c r="P15" s="19"/>
    </row>
    <row r="16" spans="1:16" s="51" customFormat="1" ht="20.100000000000001" customHeight="1" x14ac:dyDescent="0.25">
      <c r="A16" s="47"/>
      <c r="B16" s="129" t="s">
        <v>35</v>
      </c>
      <c r="C16" s="130"/>
      <c r="D16" s="131" t="s">
        <v>74</v>
      </c>
      <c r="E16" s="132"/>
      <c r="F16" s="132"/>
      <c r="G16" s="132"/>
      <c r="H16" s="132"/>
      <c r="I16" s="132"/>
      <c r="J16" s="132"/>
      <c r="K16" s="133"/>
      <c r="L16" s="48"/>
      <c r="M16" s="49"/>
      <c r="N16" s="50"/>
      <c r="P16" s="20"/>
    </row>
    <row r="17" spans="1:21" ht="20.100000000000001" customHeight="1" x14ac:dyDescent="0.25">
      <c r="A17" s="53" t="s">
        <v>18</v>
      </c>
      <c r="B17" s="196"/>
      <c r="C17" s="15"/>
      <c r="D17" s="134"/>
      <c r="E17" s="135"/>
      <c r="F17" s="135"/>
      <c r="G17" s="135"/>
      <c r="H17" s="135"/>
      <c r="I17" s="135"/>
      <c r="J17" s="135"/>
      <c r="K17" s="136"/>
      <c r="L17" s="54" t="str">
        <f>IF(B$17&gt;0,((C17)/(B$17)), "not enough data")</f>
        <v>not enough data</v>
      </c>
      <c r="M17" s="169" t="str">
        <f>IF(B17&gt;0,AVERAGE(L17:L19),"not enough data")</f>
        <v>not enough data</v>
      </c>
      <c r="N17" s="171" t="s">
        <v>55</v>
      </c>
      <c r="P17" s="19"/>
    </row>
    <row r="18" spans="1:21" ht="20.100000000000001" customHeight="1" x14ac:dyDescent="0.25">
      <c r="A18" s="53" t="s">
        <v>80</v>
      </c>
      <c r="B18" s="197"/>
      <c r="C18" s="15"/>
      <c r="D18" s="134"/>
      <c r="E18" s="135"/>
      <c r="F18" s="135"/>
      <c r="G18" s="135"/>
      <c r="H18" s="135"/>
      <c r="I18" s="135"/>
      <c r="J18" s="135"/>
      <c r="K18" s="136"/>
      <c r="L18" s="54" t="str">
        <f t="shared" ref="L18:L19" si="1">IF(B$17&gt;0,((C18)/(B$17)), "not enough data")</f>
        <v>not enough data</v>
      </c>
      <c r="M18" s="170"/>
      <c r="N18" s="171"/>
      <c r="P18" s="19"/>
    </row>
    <row r="19" spans="1:21" ht="20.100000000000001" customHeight="1" x14ac:dyDescent="0.25">
      <c r="A19" s="53" t="s">
        <v>81</v>
      </c>
      <c r="B19" s="198"/>
      <c r="C19" s="15"/>
      <c r="D19" s="137"/>
      <c r="E19" s="138"/>
      <c r="F19" s="138"/>
      <c r="G19" s="138"/>
      <c r="H19" s="138"/>
      <c r="I19" s="138"/>
      <c r="J19" s="138"/>
      <c r="K19" s="139"/>
      <c r="L19" s="54" t="str">
        <f t="shared" si="1"/>
        <v>not enough data</v>
      </c>
      <c r="M19" s="170"/>
      <c r="N19" s="171"/>
      <c r="P19" s="21"/>
    </row>
    <row r="20" spans="1:21" ht="20.100000000000001" customHeight="1" x14ac:dyDescent="0.25">
      <c r="A20" s="56"/>
      <c r="B20" s="56"/>
      <c r="C20" s="56"/>
      <c r="D20" s="56"/>
      <c r="E20" s="56"/>
      <c r="F20" s="56"/>
      <c r="G20" s="56"/>
      <c r="H20" s="56"/>
      <c r="I20" s="56"/>
      <c r="J20" s="56"/>
      <c r="K20" s="56"/>
      <c r="L20" s="57" t="str">
        <f>IF(SUM(B11+D11+F11+H11+J11+B12+D12+F12+H12+J12+B17)&gt;0,AVERAGE(L11,M12,M17),"not enough data")</f>
        <v>not enough data</v>
      </c>
      <c r="M20" s="58" t="s">
        <v>56</v>
      </c>
      <c r="N20" s="59"/>
      <c r="O20" s="60"/>
      <c r="P20" s="60"/>
      <c r="Q20" s="60"/>
      <c r="R20" s="60"/>
      <c r="S20" s="60"/>
      <c r="T20" s="60"/>
      <c r="U20" s="60"/>
    </row>
    <row r="21" spans="1:21" ht="20.100000000000001" customHeight="1" x14ac:dyDescent="0.25">
      <c r="A21" s="61"/>
      <c r="B21" s="61"/>
      <c r="C21" s="61"/>
      <c r="D21" s="61"/>
      <c r="E21" s="61"/>
      <c r="F21" s="61"/>
      <c r="G21" s="61"/>
      <c r="H21" s="61"/>
      <c r="I21" s="61"/>
      <c r="J21" s="61"/>
      <c r="K21" s="61"/>
      <c r="L21" s="62"/>
      <c r="N21" s="40"/>
    </row>
    <row r="22" spans="1:21" ht="49.5" customHeight="1" x14ac:dyDescent="0.25">
      <c r="A22" s="34" t="s">
        <v>3</v>
      </c>
      <c r="B22" s="123" t="s">
        <v>37</v>
      </c>
      <c r="C22" s="124"/>
      <c r="D22" s="123" t="s">
        <v>63</v>
      </c>
      <c r="E22" s="125"/>
      <c r="F22" s="123" t="s">
        <v>64</v>
      </c>
      <c r="G22" s="125"/>
      <c r="H22" s="123" t="s">
        <v>65</v>
      </c>
      <c r="I22" s="125"/>
      <c r="J22" s="123" t="s">
        <v>66</v>
      </c>
      <c r="K22" s="125"/>
      <c r="L22" s="35" t="s">
        <v>6</v>
      </c>
      <c r="N22" s="40"/>
      <c r="P22" s="36" t="s">
        <v>91</v>
      </c>
    </row>
    <row r="23" spans="1:21" ht="20.100000000000001" customHeight="1" x14ac:dyDescent="0.25">
      <c r="A23" s="63"/>
      <c r="B23" s="38" t="s">
        <v>4</v>
      </c>
      <c r="C23" s="38" t="s">
        <v>5</v>
      </c>
      <c r="D23" s="38" t="s">
        <v>4</v>
      </c>
      <c r="E23" s="38" t="s">
        <v>5</v>
      </c>
      <c r="F23" s="38" t="s">
        <v>4</v>
      </c>
      <c r="G23" s="38" t="s">
        <v>5</v>
      </c>
      <c r="H23" s="38" t="s">
        <v>4</v>
      </c>
      <c r="I23" s="38" t="s">
        <v>5</v>
      </c>
      <c r="J23" s="38" t="s">
        <v>4</v>
      </c>
      <c r="K23" s="38" t="s">
        <v>5</v>
      </c>
      <c r="L23" s="39"/>
      <c r="N23" s="40"/>
      <c r="P23" s="18"/>
    </row>
    <row r="24" spans="1:21" ht="20.100000000000001" customHeight="1" x14ac:dyDescent="0.25">
      <c r="A24" s="42" t="s">
        <v>34</v>
      </c>
      <c r="B24" s="15"/>
      <c r="C24" s="15"/>
      <c r="D24" s="15"/>
      <c r="E24" s="15"/>
      <c r="F24" s="15"/>
      <c r="G24" s="15"/>
      <c r="H24" s="15"/>
      <c r="I24" s="15"/>
      <c r="J24" s="15"/>
      <c r="K24" s="15"/>
      <c r="L24" s="44" t="str">
        <f>IF(SUM(B24+D24+F24+H24+J24)&gt;0,((C24+E24+G24+I24+K24)/(B24+D24+F24+H24+J24)),"not enough data")</f>
        <v>not enough data</v>
      </c>
      <c r="N24" s="40"/>
      <c r="P24" s="19"/>
    </row>
    <row r="25" spans="1:21" ht="15" customHeight="1" x14ac:dyDescent="0.25">
      <c r="A25" s="45" t="s">
        <v>16</v>
      </c>
      <c r="B25" s="196"/>
      <c r="C25" s="15"/>
      <c r="D25" s="196"/>
      <c r="E25" s="15"/>
      <c r="F25" s="196"/>
      <c r="G25" s="15"/>
      <c r="H25" s="196"/>
      <c r="I25" s="15"/>
      <c r="J25" s="196"/>
      <c r="K25" s="15"/>
      <c r="L25" s="46" t="str">
        <f>IF(SUM(B$25+D$25+F$25+H$25+J$25)&gt;0,(C25+E25+G25+I25+K25)/(B$25+D$25+F$25+H$25+J$25), "not enough data")</f>
        <v>not enough data</v>
      </c>
      <c r="M25" s="152" t="str">
        <f>IF(SUM(B25+D25+F25+H25+J25)&gt;0,AVERAGE(L25:L28), "not enough data")</f>
        <v>not enough data</v>
      </c>
      <c r="N25" s="154" t="s">
        <v>54</v>
      </c>
      <c r="P25" s="19"/>
    </row>
    <row r="26" spans="1:21" ht="20.100000000000001" customHeight="1" x14ac:dyDescent="0.25">
      <c r="A26" s="45" t="s">
        <v>17</v>
      </c>
      <c r="B26" s="197"/>
      <c r="C26" s="15"/>
      <c r="D26" s="197"/>
      <c r="E26" s="15"/>
      <c r="F26" s="197"/>
      <c r="G26" s="15"/>
      <c r="H26" s="197"/>
      <c r="I26" s="15"/>
      <c r="J26" s="197"/>
      <c r="K26" s="15"/>
      <c r="L26" s="46" t="str">
        <f>IF(SUM(B$25+D$25+F$25+H$25+J$25)&gt;0,(C26+E26+G26+I26+K26)/(B$25+D$25+F$25+H$25+J$25), "not enough data")</f>
        <v>not enough data</v>
      </c>
      <c r="M26" s="153"/>
      <c r="N26" s="154"/>
      <c r="P26" s="19"/>
    </row>
    <row r="27" spans="1:21" ht="20.100000000000001" customHeight="1" x14ac:dyDescent="0.25">
      <c r="A27" s="45" t="s">
        <v>19</v>
      </c>
      <c r="B27" s="197"/>
      <c r="C27" s="15"/>
      <c r="D27" s="197"/>
      <c r="E27" s="15"/>
      <c r="F27" s="197"/>
      <c r="G27" s="15"/>
      <c r="H27" s="197"/>
      <c r="I27" s="15"/>
      <c r="J27" s="197"/>
      <c r="K27" s="15"/>
      <c r="L27" s="46" t="str">
        <f>IF(SUM(B$25+D$25+F$25+H$25+J$25)&gt;0,(C27+E27+G27+I27+K27)/(B$25+D$25+F$25+H$25+J$25), "not enough data")</f>
        <v>not enough data</v>
      </c>
      <c r="M27" s="153"/>
      <c r="N27" s="154"/>
      <c r="P27" s="19"/>
    </row>
    <row r="28" spans="1:21" ht="20.100000000000001" customHeight="1" x14ac:dyDescent="0.25">
      <c r="A28" s="45" t="s">
        <v>20</v>
      </c>
      <c r="B28" s="198"/>
      <c r="C28" s="15"/>
      <c r="D28" s="198"/>
      <c r="E28" s="15"/>
      <c r="F28" s="198"/>
      <c r="G28" s="15"/>
      <c r="H28" s="198"/>
      <c r="I28" s="15"/>
      <c r="J28" s="198"/>
      <c r="K28" s="15"/>
      <c r="L28" s="46" t="str">
        <f t="shared" ref="L28" si="2">IF(SUM(B$25+D$25+F$25+H$25+J$25)&gt;0,(C28+E28+G28+I28+K28)/(B$25+D$25+F$25+H$25+J$25), "not enough data")</f>
        <v>not enough data</v>
      </c>
      <c r="M28" s="153"/>
      <c r="N28" s="154"/>
      <c r="P28" s="19"/>
    </row>
    <row r="29" spans="1:21" ht="20.100000000000001" customHeight="1" x14ac:dyDescent="0.25">
      <c r="A29" s="47"/>
      <c r="B29" s="129" t="s">
        <v>35</v>
      </c>
      <c r="C29" s="130"/>
      <c r="D29" s="131" t="s">
        <v>74</v>
      </c>
      <c r="E29" s="132"/>
      <c r="F29" s="132"/>
      <c r="G29" s="132"/>
      <c r="H29" s="132"/>
      <c r="I29" s="132"/>
      <c r="J29" s="132"/>
      <c r="K29" s="133"/>
      <c r="L29" s="64"/>
      <c r="M29" s="65"/>
      <c r="N29" s="66"/>
      <c r="P29" s="20"/>
    </row>
    <row r="30" spans="1:21" ht="20.100000000000001" customHeight="1" x14ac:dyDescent="0.25">
      <c r="A30" s="53" t="s">
        <v>18</v>
      </c>
      <c r="B30" s="196"/>
      <c r="C30" s="15"/>
      <c r="D30" s="134"/>
      <c r="E30" s="135"/>
      <c r="F30" s="135"/>
      <c r="G30" s="135"/>
      <c r="H30" s="135"/>
      <c r="I30" s="135"/>
      <c r="J30" s="135"/>
      <c r="K30" s="136"/>
      <c r="L30" s="54" t="str">
        <f>IF(B$30&gt;0,((C30)/(B$30)), "not enough data")</f>
        <v>not enough data</v>
      </c>
      <c r="M30" s="143" t="str">
        <f>IF(B30&gt;0,AVERAGE(L30:L32),"not enough data")</f>
        <v>not enough data</v>
      </c>
      <c r="N30" s="158" t="s">
        <v>55</v>
      </c>
      <c r="P30" s="19"/>
    </row>
    <row r="31" spans="1:21" ht="20.100000000000001" customHeight="1" x14ac:dyDescent="0.25">
      <c r="A31" s="53" t="s">
        <v>80</v>
      </c>
      <c r="B31" s="197"/>
      <c r="C31" s="15"/>
      <c r="D31" s="134"/>
      <c r="E31" s="135"/>
      <c r="F31" s="135"/>
      <c r="G31" s="135"/>
      <c r="H31" s="135"/>
      <c r="I31" s="135"/>
      <c r="J31" s="135"/>
      <c r="K31" s="136"/>
      <c r="L31" s="54" t="str">
        <f>IF(B$30&gt;0,((C31)/(B$30)), "not enough data")</f>
        <v>not enough data</v>
      </c>
      <c r="M31" s="144"/>
      <c r="N31" s="159"/>
      <c r="P31" s="19"/>
    </row>
    <row r="32" spans="1:21" ht="20.100000000000001" customHeight="1" x14ac:dyDescent="0.25">
      <c r="A32" s="53" t="s">
        <v>81</v>
      </c>
      <c r="B32" s="198"/>
      <c r="C32" s="15"/>
      <c r="D32" s="137"/>
      <c r="E32" s="138"/>
      <c r="F32" s="138"/>
      <c r="G32" s="138"/>
      <c r="H32" s="138"/>
      <c r="I32" s="138"/>
      <c r="J32" s="138"/>
      <c r="K32" s="139"/>
      <c r="L32" s="54" t="str">
        <f>IF(B$30&gt;0,((C32)/(B$30)), "not enough data")</f>
        <v>not enough data</v>
      </c>
      <c r="M32" s="144"/>
      <c r="N32" s="159"/>
      <c r="P32" s="21"/>
    </row>
    <row r="33" spans="1:21" ht="20.100000000000001" customHeight="1" x14ac:dyDescent="0.25">
      <c r="A33" s="67"/>
      <c r="B33" s="67"/>
      <c r="C33" s="69"/>
      <c r="D33" s="30"/>
      <c r="E33" s="30"/>
      <c r="F33" s="30"/>
      <c r="G33" s="30"/>
      <c r="H33" s="30"/>
      <c r="I33" s="30"/>
      <c r="J33" s="30"/>
      <c r="K33" s="30"/>
      <c r="L33" s="57" t="str">
        <f>IF(SUM(B24+D24+F24+H24+J24+B25+D25+F25+H25+J25+B26+D26+F26+H26+J26+B31)&gt;0,AVERAGE(L24,M25,M30),"not enough data")</f>
        <v>not enough data</v>
      </c>
      <c r="M33" s="58" t="s">
        <v>56</v>
      </c>
      <c r="N33" s="68"/>
      <c r="O33" s="60"/>
      <c r="P33" s="60"/>
      <c r="Q33" s="60"/>
      <c r="R33" s="60"/>
      <c r="S33" s="60"/>
      <c r="T33" s="60"/>
      <c r="U33" s="60"/>
    </row>
    <row r="34" spans="1:21" ht="20.100000000000001" customHeight="1" x14ac:dyDescent="0.25">
      <c r="A34" s="67"/>
      <c r="B34" s="67"/>
      <c r="C34" s="69"/>
      <c r="D34" s="30"/>
      <c r="E34" s="30"/>
      <c r="F34" s="30"/>
      <c r="G34" s="30"/>
      <c r="H34" s="30"/>
      <c r="I34" s="30"/>
      <c r="J34" s="30"/>
      <c r="K34" s="30"/>
    </row>
    <row r="35" spans="1:21" ht="49.5" customHeight="1" x14ac:dyDescent="0.25">
      <c r="A35" s="70" t="s">
        <v>2</v>
      </c>
      <c r="B35" s="123" t="s">
        <v>37</v>
      </c>
      <c r="C35" s="124"/>
      <c r="D35" s="123" t="s">
        <v>63</v>
      </c>
      <c r="E35" s="125"/>
      <c r="F35" s="123" t="s">
        <v>64</v>
      </c>
      <c r="G35" s="125"/>
      <c r="H35" s="123" t="s">
        <v>65</v>
      </c>
      <c r="I35" s="125"/>
      <c r="J35" s="123" t="s">
        <v>66</v>
      </c>
      <c r="K35" s="125"/>
      <c r="L35" s="71" t="s">
        <v>6</v>
      </c>
      <c r="P35" s="36" t="s">
        <v>91</v>
      </c>
    </row>
    <row r="36" spans="1:21" ht="20.100000000000001" customHeight="1" x14ac:dyDescent="0.25">
      <c r="A36" s="72"/>
      <c r="B36" s="38" t="s">
        <v>4</v>
      </c>
      <c r="C36" s="38" t="s">
        <v>5</v>
      </c>
      <c r="D36" s="38" t="s">
        <v>4</v>
      </c>
      <c r="E36" s="38" t="s">
        <v>5</v>
      </c>
      <c r="F36" s="38" t="s">
        <v>4</v>
      </c>
      <c r="G36" s="38" t="s">
        <v>5</v>
      </c>
      <c r="H36" s="38" t="s">
        <v>4</v>
      </c>
      <c r="I36" s="38" t="s">
        <v>5</v>
      </c>
      <c r="J36" s="38" t="s">
        <v>4</v>
      </c>
      <c r="K36" s="38" t="s">
        <v>5</v>
      </c>
      <c r="L36" s="73"/>
      <c r="P36" s="18"/>
    </row>
    <row r="37" spans="1:21" ht="15.95" customHeight="1" x14ac:dyDescent="0.25">
      <c r="A37" s="42" t="s">
        <v>34</v>
      </c>
      <c r="B37" s="15"/>
      <c r="C37" s="15"/>
      <c r="D37" s="15"/>
      <c r="E37" s="15"/>
      <c r="F37" s="15"/>
      <c r="G37" s="15"/>
      <c r="H37" s="15"/>
      <c r="I37" s="15"/>
      <c r="J37" s="15"/>
      <c r="K37" s="15"/>
      <c r="L37" s="44" t="str">
        <f>IF(SUM(B37+D37+F37+H37+J37)&gt;0,((C37+E37+G37+I37+K37)/(B37+D37+F37+H37+J37)),"not enough data")</f>
        <v>not enough data</v>
      </c>
      <c r="P37" s="19"/>
    </row>
    <row r="38" spans="1:21" x14ac:dyDescent="0.25">
      <c r="A38" s="45" t="s">
        <v>16</v>
      </c>
      <c r="B38" s="196"/>
      <c r="C38" s="15"/>
      <c r="D38" s="196"/>
      <c r="E38" s="15"/>
      <c r="F38" s="196"/>
      <c r="G38" s="15"/>
      <c r="H38" s="196"/>
      <c r="I38" s="15"/>
      <c r="J38" s="196"/>
      <c r="K38" s="15"/>
      <c r="L38" s="46" t="str">
        <f>IF(SUM(B$38+D$38+F$38+H$38+J$38)&gt;0,(C38+E38+G38+I38+K38)/(B$38+D$38+F$38+H$38+J$38), "not enough data")</f>
        <v>not enough data</v>
      </c>
      <c r="M38" s="152" t="str">
        <f>IF(SUM(B38+D38+F38+H38+J38)&gt;0,AVERAGE(L38:L41), "not enough data")</f>
        <v>not enough data</v>
      </c>
      <c r="N38" s="154" t="s">
        <v>54</v>
      </c>
      <c r="P38" s="19"/>
    </row>
    <row r="39" spans="1:21" x14ac:dyDescent="0.25">
      <c r="A39" s="45" t="s">
        <v>17</v>
      </c>
      <c r="B39" s="197"/>
      <c r="C39" s="15"/>
      <c r="D39" s="197"/>
      <c r="E39" s="15"/>
      <c r="F39" s="197"/>
      <c r="G39" s="15"/>
      <c r="H39" s="197"/>
      <c r="I39" s="15"/>
      <c r="J39" s="197"/>
      <c r="K39" s="15"/>
      <c r="L39" s="46" t="str">
        <f t="shared" ref="L39:L41" si="3">IF(SUM(B$38+D$38+F$38+H$38+J$38)&gt;0,(C39+E39+G39+I39+K39)/(B$38+D$38+F$38+H$38+J$38), "not enough data")</f>
        <v>not enough data</v>
      </c>
      <c r="M39" s="153"/>
      <c r="N39" s="154"/>
      <c r="P39" s="19"/>
    </row>
    <row r="40" spans="1:21" x14ac:dyDescent="0.25">
      <c r="A40" s="45" t="s">
        <v>19</v>
      </c>
      <c r="B40" s="197"/>
      <c r="C40" s="15"/>
      <c r="D40" s="197"/>
      <c r="E40" s="15"/>
      <c r="F40" s="197"/>
      <c r="G40" s="15"/>
      <c r="H40" s="197"/>
      <c r="I40" s="15"/>
      <c r="J40" s="197"/>
      <c r="K40" s="15"/>
      <c r="L40" s="46" t="str">
        <f t="shared" si="3"/>
        <v>not enough data</v>
      </c>
      <c r="M40" s="153"/>
      <c r="N40" s="154"/>
      <c r="P40" s="19"/>
    </row>
    <row r="41" spans="1:21" x14ac:dyDescent="0.25">
      <c r="A41" s="45" t="s">
        <v>20</v>
      </c>
      <c r="B41" s="198"/>
      <c r="C41" s="15"/>
      <c r="D41" s="198"/>
      <c r="E41" s="15"/>
      <c r="F41" s="198"/>
      <c r="G41" s="15"/>
      <c r="H41" s="198"/>
      <c r="I41" s="15"/>
      <c r="J41" s="198"/>
      <c r="K41" s="15"/>
      <c r="L41" s="46" t="str">
        <f t="shared" si="3"/>
        <v>not enough data</v>
      </c>
      <c r="M41" s="153"/>
      <c r="N41" s="154"/>
      <c r="P41" s="19"/>
    </row>
    <row r="42" spans="1:21" s="51" customFormat="1" ht="15" customHeight="1" x14ac:dyDescent="0.25">
      <c r="A42" s="47"/>
      <c r="B42" s="129" t="s">
        <v>35</v>
      </c>
      <c r="C42" s="130"/>
      <c r="D42" s="160" t="s">
        <v>74</v>
      </c>
      <c r="E42" s="161"/>
      <c r="F42" s="161"/>
      <c r="G42" s="161"/>
      <c r="H42" s="161"/>
      <c r="I42" s="161"/>
      <c r="J42" s="161"/>
      <c r="K42" s="162"/>
      <c r="L42" s="48"/>
      <c r="M42" s="74"/>
      <c r="N42" s="50"/>
      <c r="P42" s="20"/>
    </row>
    <row r="43" spans="1:21" x14ac:dyDescent="0.25">
      <c r="A43" s="53" t="s">
        <v>18</v>
      </c>
      <c r="B43" s="196"/>
      <c r="C43" s="15"/>
      <c r="D43" s="163"/>
      <c r="E43" s="164"/>
      <c r="F43" s="164"/>
      <c r="G43" s="164"/>
      <c r="H43" s="164"/>
      <c r="I43" s="164"/>
      <c r="J43" s="164"/>
      <c r="K43" s="165"/>
      <c r="L43" s="54" t="str">
        <f>IF(B$43&gt;0,((C43)/(B$43)), "not enough data")</f>
        <v>not enough data</v>
      </c>
      <c r="M43" s="169" t="str">
        <f>IF(B43&gt;0,AVERAGE(L43:L45),"not enough data")</f>
        <v>not enough data</v>
      </c>
      <c r="N43" s="171" t="s">
        <v>55</v>
      </c>
      <c r="P43" s="19"/>
    </row>
    <row r="44" spans="1:21" x14ac:dyDescent="0.25">
      <c r="A44" s="53" t="s">
        <v>80</v>
      </c>
      <c r="B44" s="197"/>
      <c r="C44" s="15"/>
      <c r="D44" s="163"/>
      <c r="E44" s="164"/>
      <c r="F44" s="164"/>
      <c r="G44" s="164"/>
      <c r="H44" s="164"/>
      <c r="I44" s="164"/>
      <c r="J44" s="164"/>
      <c r="K44" s="165"/>
      <c r="L44" s="54" t="str">
        <f t="shared" ref="L44:L45" si="4">IF(B$43&gt;0,((C44)/(B$43)), "not enough data")</f>
        <v>not enough data</v>
      </c>
      <c r="M44" s="170"/>
      <c r="N44" s="171"/>
      <c r="P44" s="19"/>
    </row>
    <row r="45" spans="1:21" x14ac:dyDescent="0.25">
      <c r="A45" s="53" t="s">
        <v>81</v>
      </c>
      <c r="B45" s="198"/>
      <c r="C45" s="15"/>
      <c r="D45" s="166"/>
      <c r="E45" s="167"/>
      <c r="F45" s="167"/>
      <c r="G45" s="167"/>
      <c r="H45" s="167"/>
      <c r="I45" s="167"/>
      <c r="J45" s="167"/>
      <c r="K45" s="168"/>
      <c r="L45" s="54" t="str">
        <f t="shared" si="4"/>
        <v>not enough data</v>
      </c>
      <c r="M45" s="170"/>
      <c r="N45" s="171"/>
      <c r="P45" s="21"/>
    </row>
    <row r="46" spans="1:21" ht="17.100000000000001" customHeight="1" x14ac:dyDescent="0.25">
      <c r="A46" s="27"/>
      <c r="B46" s="27"/>
      <c r="C46" s="27"/>
      <c r="L46" s="57" t="str">
        <f>IF(SUM(B37+D37+F37+H37+J37+B38+D38+F38+H38+J38+B43)&gt;0,AVERAGE(L37,M38,M43),"not enough data")</f>
        <v>not enough data</v>
      </c>
      <c r="M46" s="58" t="s">
        <v>56</v>
      </c>
      <c r="N46" s="68"/>
      <c r="O46" s="60"/>
      <c r="P46" s="60"/>
      <c r="Q46" s="60"/>
      <c r="R46" s="60"/>
      <c r="S46" s="60"/>
      <c r="T46" s="60"/>
      <c r="U46" s="60"/>
    </row>
    <row r="47" spans="1:21" ht="20.100000000000001" customHeight="1" x14ac:dyDescent="0.25">
      <c r="A47" s="67"/>
      <c r="B47" s="67"/>
      <c r="C47" s="69"/>
      <c r="D47" s="30"/>
      <c r="E47" s="30"/>
      <c r="F47" s="30"/>
      <c r="G47" s="30"/>
      <c r="H47" s="30"/>
      <c r="I47" s="30"/>
      <c r="J47" s="30"/>
      <c r="K47" s="30"/>
    </row>
    <row r="48" spans="1:21" ht="49.5" customHeight="1" x14ac:dyDescent="0.25">
      <c r="A48" s="70" t="s">
        <v>28</v>
      </c>
      <c r="B48" s="123" t="s">
        <v>37</v>
      </c>
      <c r="C48" s="124"/>
      <c r="D48" s="123" t="s">
        <v>63</v>
      </c>
      <c r="E48" s="125"/>
      <c r="F48" s="123" t="s">
        <v>64</v>
      </c>
      <c r="G48" s="125"/>
      <c r="H48" s="123" t="s">
        <v>65</v>
      </c>
      <c r="I48" s="125"/>
      <c r="J48" s="123" t="s">
        <v>66</v>
      </c>
      <c r="K48" s="125"/>
      <c r="L48" s="71" t="s">
        <v>6</v>
      </c>
      <c r="P48" s="36" t="s">
        <v>91</v>
      </c>
    </row>
    <row r="49" spans="1:21" ht="20.100000000000001" customHeight="1" x14ac:dyDescent="0.25">
      <c r="A49" s="72"/>
      <c r="B49" s="38" t="s">
        <v>4</v>
      </c>
      <c r="C49" s="38" t="s">
        <v>5</v>
      </c>
      <c r="D49" s="38" t="s">
        <v>4</v>
      </c>
      <c r="E49" s="38" t="s">
        <v>5</v>
      </c>
      <c r="F49" s="38" t="s">
        <v>4</v>
      </c>
      <c r="G49" s="38" t="s">
        <v>5</v>
      </c>
      <c r="H49" s="38" t="s">
        <v>4</v>
      </c>
      <c r="I49" s="38" t="s">
        <v>5</v>
      </c>
      <c r="J49" s="38" t="s">
        <v>4</v>
      </c>
      <c r="K49" s="38" t="s">
        <v>5</v>
      </c>
      <c r="L49" s="73"/>
      <c r="P49" s="18"/>
    </row>
    <row r="50" spans="1:21" ht="15.95" customHeight="1" x14ac:dyDescent="0.25">
      <c r="A50" s="42" t="s">
        <v>34</v>
      </c>
      <c r="B50" s="15"/>
      <c r="C50" s="15"/>
      <c r="D50" s="15"/>
      <c r="E50" s="15"/>
      <c r="F50" s="15"/>
      <c r="G50" s="15"/>
      <c r="H50" s="15"/>
      <c r="I50" s="15"/>
      <c r="J50" s="15"/>
      <c r="K50" s="15"/>
      <c r="L50" s="44" t="str">
        <f>IF(SUM(B50+D50+F50+H50+J50)&gt;0,((C50+E50+G50+I50+K50)/(B50+D50+F50+H50+J50)),"not enough data")</f>
        <v>not enough data</v>
      </c>
      <c r="P50" s="19"/>
    </row>
    <row r="51" spans="1:21" x14ac:dyDescent="0.25">
      <c r="A51" s="45" t="s">
        <v>16</v>
      </c>
      <c r="B51" s="196"/>
      <c r="C51" s="15"/>
      <c r="D51" s="196"/>
      <c r="E51" s="15"/>
      <c r="F51" s="196"/>
      <c r="G51" s="15"/>
      <c r="H51" s="196"/>
      <c r="I51" s="15"/>
      <c r="J51" s="196"/>
      <c r="K51" s="15"/>
      <c r="L51" s="46" t="str">
        <f>IF(SUM(B$51+D$51+F$51+H$51+J$51)&gt;0,(C51+E51+G51+I51+K51)/(B$51+D$51+F$51+H$51+J$51), "not enough data")</f>
        <v>not enough data</v>
      </c>
      <c r="M51" s="152" t="str">
        <f>IF(SUM(B51+D51+F51+H51+J51)&gt;0,AVERAGE(L51:L54), "not enough data")</f>
        <v>not enough data</v>
      </c>
      <c r="N51" s="154" t="s">
        <v>54</v>
      </c>
      <c r="P51" s="19"/>
    </row>
    <row r="52" spans="1:21" x14ac:dyDescent="0.25">
      <c r="A52" s="45" t="s">
        <v>17</v>
      </c>
      <c r="B52" s="197"/>
      <c r="C52" s="15"/>
      <c r="D52" s="197"/>
      <c r="E52" s="15"/>
      <c r="F52" s="197"/>
      <c r="G52" s="15"/>
      <c r="H52" s="197"/>
      <c r="I52" s="15"/>
      <c r="J52" s="197"/>
      <c r="K52" s="15"/>
      <c r="L52" s="46" t="str">
        <f t="shared" ref="L52:L54" si="5">IF(SUM(B$51+D$51+F$51+H$51+J$51)&gt;0,(C52+E52+G52+I52+K52)/(B$51+D$51+F$51+H$51+J$51), "not enough data")</f>
        <v>not enough data</v>
      </c>
      <c r="M52" s="153"/>
      <c r="N52" s="154"/>
      <c r="P52" s="19"/>
    </row>
    <row r="53" spans="1:21" x14ac:dyDescent="0.25">
      <c r="A53" s="45" t="s">
        <v>19</v>
      </c>
      <c r="B53" s="197"/>
      <c r="C53" s="15"/>
      <c r="D53" s="197"/>
      <c r="E53" s="15"/>
      <c r="F53" s="197"/>
      <c r="G53" s="15"/>
      <c r="H53" s="197"/>
      <c r="I53" s="15"/>
      <c r="J53" s="197"/>
      <c r="K53" s="15"/>
      <c r="L53" s="46" t="str">
        <f t="shared" si="5"/>
        <v>not enough data</v>
      </c>
      <c r="M53" s="153"/>
      <c r="N53" s="154"/>
      <c r="P53" s="19"/>
    </row>
    <row r="54" spans="1:21" x14ac:dyDescent="0.25">
      <c r="A54" s="45" t="s">
        <v>20</v>
      </c>
      <c r="B54" s="198"/>
      <c r="C54" s="15"/>
      <c r="D54" s="198"/>
      <c r="E54" s="15"/>
      <c r="F54" s="198"/>
      <c r="G54" s="15"/>
      <c r="H54" s="198"/>
      <c r="I54" s="15"/>
      <c r="J54" s="198"/>
      <c r="K54" s="15"/>
      <c r="L54" s="46" t="str">
        <f t="shared" si="5"/>
        <v>not enough data</v>
      </c>
      <c r="M54" s="153"/>
      <c r="N54" s="154"/>
      <c r="P54" s="19"/>
    </row>
    <row r="55" spans="1:21" s="51" customFormat="1" ht="15" customHeight="1" x14ac:dyDescent="0.25">
      <c r="A55" s="47"/>
      <c r="B55" s="129" t="s">
        <v>35</v>
      </c>
      <c r="C55" s="130"/>
      <c r="D55" s="160" t="s">
        <v>74</v>
      </c>
      <c r="E55" s="161"/>
      <c r="F55" s="161"/>
      <c r="G55" s="161"/>
      <c r="H55" s="161"/>
      <c r="I55" s="161"/>
      <c r="J55" s="161"/>
      <c r="K55" s="162"/>
      <c r="L55" s="48"/>
      <c r="M55" s="74"/>
      <c r="N55" s="50"/>
      <c r="P55" s="20"/>
    </row>
    <row r="56" spans="1:21" x14ac:dyDescent="0.25">
      <c r="A56" s="53" t="s">
        <v>18</v>
      </c>
      <c r="B56" s="196"/>
      <c r="C56" s="15"/>
      <c r="D56" s="163"/>
      <c r="E56" s="164"/>
      <c r="F56" s="164"/>
      <c r="G56" s="164"/>
      <c r="H56" s="164"/>
      <c r="I56" s="164"/>
      <c r="J56" s="164"/>
      <c r="K56" s="165"/>
      <c r="L56" s="54" t="str">
        <f>IF(B$56&gt;0,((C56)/(B$56)), "not enough data")</f>
        <v>not enough data</v>
      </c>
      <c r="M56" s="169" t="str">
        <f>IF(B56&gt;0,AVERAGE(L56:L58),"not enough data")</f>
        <v>not enough data</v>
      </c>
      <c r="N56" s="171" t="s">
        <v>55</v>
      </c>
      <c r="P56" s="19"/>
    </row>
    <row r="57" spans="1:21" x14ac:dyDescent="0.25">
      <c r="A57" s="53" t="s">
        <v>80</v>
      </c>
      <c r="B57" s="197"/>
      <c r="C57" s="15"/>
      <c r="D57" s="163"/>
      <c r="E57" s="164"/>
      <c r="F57" s="164"/>
      <c r="G57" s="164"/>
      <c r="H57" s="164"/>
      <c r="I57" s="164"/>
      <c r="J57" s="164"/>
      <c r="K57" s="165"/>
      <c r="L57" s="54" t="str">
        <f t="shared" ref="L57" si="6">IF(B$56&gt;0,((C57)/(B$56)), "not enough data")</f>
        <v>not enough data</v>
      </c>
      <c r="M57" s="170"/>
      <c r="N57" s="171"/>
      <c r="P57" s="19"/>
    </row>
    <row r="58" spans="1:21" x14ac:dyDescent="0.25">
      <c r="A58" s="53" t="s">
        <v>81</v>
      </c>
      <c r="B58" s="198"/>
      <c r="C58" s="15"/>
      <c r="D58" s="166"/>
      <c r="E58" s="167"/>
      <c r="F58" s="167"/>
      <c r="G58" s="167"/>
      <c r="H58" s="167"/>
      <c r="I58" s="167"/>
      <c r="J58" s="167"/>
      <c r="K58" s="168"/>
      <c r="L58" s="54" t="str">
        <f>IF(B$56&gt;0,((C58)/(B$56)), "not enough data")</f>
        <v>not enough data</v>
      </c>
      <c r="M58" s="170"/>
      <c r="N58" s="171"/>
      <c r="P58" s="21"/>
    </row>
    <row r="59" spans="1:21" ht="17.100000000000001" customHeight="1" x14ac:dyDescent="0.25">
      <c r="A59" s="27"/>
      <c r="B59" s="27"/>
      <c r="C59" s="27"/>
      <c r="L59" s="57" t="str">
        <f>IF(SUM(B50+D50+F50+H50+J50+B51+D51+F51+H51+J51+B56)&gt;0,AVERAGE(L50,M51,M56),"not enough data")</f>
        <v>not enough data</v>
      </c>
      <c r="M59" s="58" t="s">
        <v>56</v>
      </c>
      <c r="N59" s="68"/>
      <c r="O59" s="60"/>
      <c r="P59" s="60"/>
      <c r="Q59" s="60"/>
      <c r="R59" s="60"/>
      <c r="S59" s="60"/>
      <c r="T59" s="60"/>
      <c r="U59" s="60"/>
    </row>
    <row r="60" spans="1:21" x14ac:dyDescent="0.25">
      <c r="A60" s="27"/>
      <c r="B60" s="27"/>
      <c r="C60" s="27"/>
      <c r="L60" s="75"/>
    </row>
    <row r="61" spans="1:21" ht="49.5" customHeight="1" x14ac:dyDescent="0.25">
      <c r="A61" s="34" t="s">
        <v>30</v>
      </c>
      <c r="B61" s="123" t="s">
        <v>37</v>
      </c>
      <c r="C61" s="124"/>
      <c r="D61" s="123" t="s">
        <v>63</v>
      </c>
      <c r="E61" s="125"/>
      <c r="F61" s="123" t="s">
        <v>64</v>
      </c>
      <c r="G61" s="125"/>
      <c r="H61" s="123" t="s">
        <v>65</v>
      </c>
      <c r="I61" s="125"/>
      <c r="J61" s="123" t="s">
        <v>66</v>
      </c>
      <c r="K61" s="125"/>
      <c r="L61" s="35" t="s">
        <v>6</v>
      </c>
      <c r="P61" s="36" t="s">
        <v>91</v>
      </c>
    </row>
    <row r="62" spans="1:21" x14ac:dyDescent="0.25">
      <c r="A62" s="37"/>
      <c r="B62" s="38" t="s">
        <v>4</v>
      </c>
      <c r="C62" s="38" t="s">
        <v>5</v>
      </c>
      <c r="D62" s="38" t="s">
        <v>4</v>
      </c>
      <c r="E62" s="38" t="s">
        <v>5</v>
      </c>
      <c r="F62" s="38" t="s">
        <v>4</v>
      </c>
      <c r="G62" s="38" t="s">
        <v>5</v>
      </c>
      <c r="H62" s="38" t="s">
        <v>4</v>
      </c>
      <c r="I62" s="38" t="s">
        <v>5</v>
      </c>
      <c r="J62" s="38" t="s">
        <v>4</v>
      </c>
      <c r="K62" s="38" t="s">
        <v>5</v>
      </c>
      <c r="L62" s="39"/>
      <c r="P62" s="18"/>
    </row>
    <row r="63" spans="1:21" ht="15" customHeight="1" x14ac:dyDescent="0.25">
      <c r="A63" s="42" t="s">
        <v>34</v>
      </c>
      <c r="B63" s="16"/>
      <c r="C63" s="16"/>
      <c r="D63" s="16"/>
      <c r="E63" s="16"/>
      <c r="F63" s="15"/>
      <c r="G63" s="15"/>
      <c r="H63" s="15"/>
      <c r="I63" s="15"/>
      <c r="J63" s="15"/>
      <c r="K63" s="15"/>
      <c r="L63" s="44" t="str">
        <f>IF(SUM(B63+D63+F63+H63+J63)&gt;0,((C63+E63+G63+I63+K63)/(B63+D63+F63+H63+J63)),"not enough data")</f>
        <v>not enough data</v>
      </c>
      <c r="P63" s="19"/>
    </row>
    <row r="64" spans="1:21" ht="15" customHeight="1" x14ac:dyDescent="0.25">
      <c r="A64" s="45" t="s">
        <v>16</v>
      </c>
      <c r="B64" s="199"/>
      <c r="C64" s="16"/>
      <c r="D64" s="199"/>
      <c r="E64" s="16"/>
      <c r="F64" s="196"/>
      <c r="G64" s="15"/>
      <c r="H64" s="196"/>
      <c r="I64" s="15"/>
      <c r="J64" s="196"/>
      <c r="K64" s="15"/>
      <c r="L64" s="46" t="str">
        <f>IF(SUM(B$64+D$64+F$64+H$64+J$64)&gt;0,(C64+E64+G64+I64+K64)/(B$64+D$64+F$64+H$64+J$64), "not enough data")</f>
        <v>not enough data</v>
      </c>
      <c r="M64" s="152" t="str">
        <f>IF(SUM(B64+D64+F64+H64+J64)&gt;0,AVERAGE(L64:L67), "not enough data")</f>
        <v>not enough data</v>
      </c>
      <c r="N64" s="154" t="s">
        <v>54</v>
      </c>
      <c r="P64" s="19"/>
    </row>
    <row r="65" spans="1:21" x14ac:dyDescent="0.25">
      <c r="A65" s="45" t="s">
        <v>17</v>
      </c>
      <c r="B65" s="200"/>
      <c r="C65" s="16"/>
      <c r="D65" s="200"/>
      <c r="E65" s="16"/>
      <c r="F65" s="197"/>
      <c r="G65" s="15"/>
      <c r="H65" s="197"/>
      <c r="I65" s="15"/>
      <c r="J65" s="197"/>
      <c r="K65" s="15"/>
      <c r="L65" s="46" t="str">
        <f t="shared" ref="L65:L67" si="7">IF(SUM(B$64+D$64+F$64+H$64+J$64)&gt;0,(C65+E65+G65+I65+K65)/(B$64+D$64+F$64+H$64+J$64), "not enough data")</f>
        <v>not enough data</v>
      </c>
      <c r="M65" s="153"/>
      <c r="N65" s="154"/>
      <c r="P65" s="19"/>
    </row>
    <row r="66" spans="1:21" x14ac:dyDescent="0.25">
      <c r="A66" s="45" t="s">
        <v>19</v>
      </c>
      <c r="B66" s="200"/>
      <c r="C66" s="16"/>
      <c r="D66" s="200"/>
      <c r="E66" s="16"/>
      <c r="F66" s="197"/>
      <c r="G66" s="15"/>
      <c r="H66" s="197"/>
      <c r="I66" s="15"/>
      <c r="J66" s="197"/>
      <c r="K66" s="15"/>
      <c r="L66" s="46" t="str">
        <f t="shared" si="7"/>
        <v>not enough data</v>
      </c>
      <c r="M66" s="153"/>
      <c r="N66" s="154"/>
      <c r="P66" s="19"/>
    </row>
    <row r="67" spans="1:21" x14ac:dyDescent="0.25">
      <c r="A67" s="45" t="s">
        <v>20</v>
      </c>
      <c r="B67" s="201"/>
      <c r="C67" s="16"/>
      <c r="D67" s="201"/>
      <c r="E67" s="16"/>
      <c r="F67" s="198"/>
      <c r="G67" s="15"/>
      <c r="H67" s="198"/>
      <c r="I67" s="15"/>
      <c r="J67" s="198"/>
      <c r="K67" s="15"/>
      <c r="L67" s="46" t="str">
        <f t="shared" si="7"/>
        <v>not enough data</v>
      </c>
      <c r="M67" s="153"/>
      <c r="N67" s="154"/>
      <c r="P67" s="19"/>
    </row>
    <row r="68" spans="1:21" s="51" customFormat="1" ht="15" customHeight="1" x14ac:dyDescent="0.25">
      <c r="A68" s="47"/>
      <c r="B68" s="172" t="s">
        <v>35</v>
      </c>
      <c r="C68" s="173"/>
      <c r="D68" s="174" t="s">
        <v>74</v>
      </c>
      <c r="E68" s="175"/>
      <c r="F68" s="175"/>
      <c r="G68" s="175"/>
      <c r="H68" s="175"/>
      <c r="I68" s="175"/>
      <c r="J68" s="175"/>
      <c r="K68" s="176"/>
      <c r="L68" s="48"/>
      <c r="M68" s="74"/>
      <c r="N68" s="50"/>
      <c r="P68" s="20"/>
    </row>
    <row r="69" spans="1:21" x14ac:dyDescent="0.25">
      <c r="A69" s="53" t="s">
        <v>18</v>
      </c>
      <c r="B69" s="199"/>
      <c r="C69" s="16"/>
      <c r="D69" s="177"/>
      <c r="E69" s="178"/>
      <c r="F69" s="178"/>
      <c r="G69" s="178"/>
      <c r="H69" s="178"/>
      <c r="I69" s="178"/>
      <c r="J69" s="178"/>
      <c r="K69" s="179"/>
      <c r="L69" s="54" t="str">
        <f>IF(B$69&gt;0,((C69)/(B$69)), "not enough data")</f>
        <v>not enough data</v>
      </c>
      <c r="M69" s="169" t="str">
        <f>IF(B69&gt;0,AVERAGE(L69:L71),"not enough data")</f>
        <v>not enough data</v>
      </c>
      <c r="N69" s="171" t="s">
        <v>55</v>
      </c>
      <c r="P69" s="19"/>
    </row>
    <row r="70" spans="1:21" x14ac:dyDescent="0.25">
      <c r="A70" s="53" t="s">
        <v>80</v>
      </c>
      <c r="B70" s="200"/>
      <c r="C70" s="16"/>
      <c r="D70" s="177"/>
      <c r="E70" s="178"/>
      <c r="F70" s="178"/>
      <c r="G70" s="178"/>
      <c r="H70" s="178"/>
      <c r="I70" s="178"/>
      <c r="J70" s="178"/>
      <c r="K70" s="179"/>
      <c r="L70" s="54" t="str">
        <f>IF(B$69&gt;0,((C70)/(B$69)), "not enough data")</f>
        <v>not enough data</v>
      </c>
      <c r="M70" s="170"/>
      <c r="N70" s="171"/>
      <c r="P70" s="19"/>
    </row>
    <row r="71" spans="1:21" x14ac:dyDescent="0.25">
      <c r="A71" s="53" t="s">
        <v>81</v>
      </c>
      <c r="B71" s="201"/>
      <c r="C71" s="16"/>
      <c r="D71" s="180"/>
      <c r="E71" s="181"/>
      <c r="F71" s="181"/>
      <c r="G71" s="181"/>
      <c r="H71" s="181"/>
      <c r="I71" s="181"/>
      <c r="J71" s="181"/>
      <c r="K71" s="182"/>
      <c r="L71" s="54" t="str">
        <f t="shared" ref="L71" si="8">IF(B$69&gt;0,((C71)/(B$69)), "not enough data")</f>
        <v>not enough data</v>
      </c>
      <c r="M71" s="170"/>
      <c r="N71" s="171"/>
      <c r="P71" s="21"/>
    </row>
    <row r="72" spans="1:21" ht="15.75" x14ac:dyDescent="0.25">
      <c r="A72" s="56"/>
      <c r="B72" s="56"/>
      <c r="C72" s="56"/>
      <c r="D72" s="56"/>
      <c r="E72" s="56"/>
      <c r="L72" s="57" t="str">
        <f>IF(SUM(B63+D63+F63+H63+J63+B64+D64+F64+H64+J64+B69)&gt;0,AVERAGE(L63,M64,M69),"not enough data")</f>
        <v>not enough data</v>
      </c>
      <c r="M72" s="58" t="s">
        <v>56</v>
      </c>
      <c r="N72" s="68"/>
      <c r="O72" s="60"/>
      <c r="P72" s="60"/>
      <c r="Q72" s="60"/>
      <c r="R72" s="60"/>
      <c r="S72" s="60"/>
      <c r="T72" s="60"/>
      <c r="U72" s="60"/>
    </row>
    <row r="73" spans="1:21" x14ac:dyDescent="0.25">
      <c r="A73" s="56"/>
      <c r="B73" s="56"/>
      <c r="C73" s="56"/>
      <c r="D73" s="56"/>
      <c r="E73" s="56"/>
      <c r="F73" s="56"/>
      <c r="G73" s="56"/>
      <c r="H73" s="56"/>
      <c r="I73" s="56"/>
      <c r="J73" s="56"/>
      <c r="K73" s="56"/>
      <c r="L73" s="77"/>
    </row>
    <row r="74" spans="1:21" ht="49.5" customHeight="1" x14ac:dyDescent="0.25">
      <c r="A74" s="34" t="s">
        <v>7</v>
      </c>
      <c r="B74" s="123" t="s">
        <v>37</v>
      </c>
      <c r="C74" s="124"/>
      <c r="D74" s="123" t="s">
        <v>63</v>
      </c>
      <c r="E74" s="125"/>
      <c r="F74" s="123" t="s">
        <v>64</v>
      </c>
      <c r="G74" s="125"/>
      <c r="H74" s="123" t="s">
        <v>65</v>
      </c>
      <c r="I74" s="125"/>
      <c r="J74" s="123" t="s">
        <v>66</v>
      </c>
      <c r="K74" s="125"/>
      <c r="L74" s="35" t="s">
        <v>6</v>
      </c>
      <c r="P74" s="36" t="s">
        <v>91</v>
      </c>
    </row>
    <row r="75" spans="1:21" x14ac:dyDescent="0.25">
      <c r="A75" s="37"/>
      <c r="B75" s="38" t="s">
        <v>4</v>
      </c>
      <c r="C75" s="38" t="s">
        <v>5</v>
      </c>
      <c r="D75" s="78" t="s">
        <v>4</v>
      </c>
      <c r="E75" s="78" t="s">
        <v>5</v>
      </c>
      <c r="F75" s="38" t="s">
        <v>4</v>
      </c>
      <c r="G75" s="38" t="s">
        <v>5</v>
      </c>
      <c r="H75" s="38" t="s">
        <v>4</v>
      </c>
      <c r="I75" s="38" t="s">
        <v>5</v>
      </c>
      <c r="J75" s="38" t="s">
        <v>4</v>
      </c>
      <c r="K75" s="38" t="s">
        <v>5</v>
      </c>
      <c r="L75" s="39"/>
      <c r="P75" s="18"/>
    </row>
    <row r="76" spans="1:21" x14ac:dyDescent="0.25">
      <c r="A76" s="42" t="s">
        <v>34</v>
      </c>
      <c r="B76" s="15"/>
      <c r="C76" s="15"/>
      <c r="D76" s="15"/>
      <c r="E76" s="15"/>
      <c r="F76" s="15"/>
      <c r="G76" s="15"/>
      <c r="H76" s="15"/>
      <c r="I76" s="15"/>
      <c r="J76" s="15"/>
      <c r="K76" s="15"/>
      <c r="L76" s="44" t="str">
        <f>IF(SUM(B76+D76+F76+H76+J76)&gt;0,((C76+E76+G76+I76+K76)/(B76+D76+F76+H76+J76)),"not enough data")</f>
        <v>not enough data</v>
      </c>
      <c r="P76" s="19"/>
    </row>
    <row r="77" spans="1:21" x14ac:dyDescent="0.25">
      <c r="A77" s="45" t="s">
        <v>22</v>
      </c>
      <c r="B77" s="196"/>
      <c r="C77" s="15"/>
      <c r="D77" s="196"/>
      <c r="E77" s="15"/>
      <c r="F77" s="196"/>
      <c r="G77" s="15"/>
      <c r="H77" s="196"/>
      <c r="I77" s="15"/>
      <c r="J77" s="196"/>
      <c r="K77" s="15"/>
      <c r="L77" s="46" t="str">
        <f>IF(SUM(B$77+D$77+F$77+H$77+J$77)&gt;0,(C77+E77+G77+I77+K77)/(B$77+D$77+F$77+H$77+J$77), "not enough data")</f>
        <v>not enough data</v>
      </c>
      <c r="M77" s="152" t="str">
        <f>IF(SUM(B77+D77+F77+H77+J77)&gt;0,AVERAGE(L77:L80), "not enough data")</f>
        <v>not enough data</v>
      </c>
      <c r="N77" s="154" t="s">
        <v>54</v>
      </c>
      <c r="P77" s="19"/>
    </row>
    <row r="78" spans="1:21" x14ac:dyDescent="0.25">
      <c r="A78" s="45" t="s">
        <v>21</v>
      </c>
      <c r="B78" s="197"/>
      <c r="C78" s="15"/>
      <c r="D78" s="197"/>
      <c r="E78" s="15"/>
      <c r="F78" s="197"/>
      <c r="G78" s="15"/>
      <c r="H78" s="197"/>
      <c r="I78" s="15"/>
      <c r="J78" s="197"/>
      <c r="K78" s="15"/>
      <c r="L78" s="46" t="str">
        <f t="shared" ref="L78:L80" si="9">IF(SUM(B$77+D$77+F$77+H$77+J$77)&gt;0,(C78+E78+G78+I78+K78)/(B$77+D$77+F$77+H$77+J$77), "not enough data")</f>
        <v>not enough data</v>
      </c>
      <c r="M78" s="153"/>
      <c r="N78" s="154"/>
      <c r="P78" s="19"/>
    </row>
    <row r="79" spans="1:21" x14ac:dyDescent="0.25">
      <c r="A79" s="45" t="s">
        <v>24</v>
      </c>
      <c r="B79" s="197"/>
      <c r="C79" s="15"/>
      <c r="D79" s="197"/>
      <c r="E79" s="15"/>
      <c r="F79" s="197"/>
      <c r="G79" s="15"/>
      <c r="H79" s="197"/>
      <c r="I79" s="15"/>
      <c r="J79" s="197"/>
      <c r="K79" s="15"/>
      <c r="L79" s="46" t="str">
        <f t="shared" si="9"/>
        <v>not enough data</v>
      </c>
      <c r="M79" s="153"/>
      <c r="N79" s="154"/>
      <c r="P79" s="19"/>
    </row>
    <row r="80" spans="1:21" x14ac:dyDescent="0.25">
      <c r="A80" s="45" t="s">
        <v>25</v>
      </c>
      <c r="B80" s="198"/>
      <c r="C80" s="15"/>
      <c r="D80" s="198"/>
      <c r="E80" s="15"/>
      <c r="F80" s="198"/>
      <c r="G80" s="15"/>
      <c r="H80" s="198"/>
      <c r="I80" s="15"/>
      <c r="J80" s="198"/>
      <c r="K80" s="15"/>
      <c r="L80" s="46" t="str">
        <f t="shared" si="9"/>
        <v>not enough data</v>
      </c>
      <c r="M80" s="153"/>
      <c r="N80" s="154"/>
      <c r="P80" s="19"/>
    </row>
    <row r="81" spans="1:21" s="51" customFormat="1" ht="15" customHeight="1" x14ac:dyDescent="0.25">
      <c r="A81" s="47"/>
      <c r="B81" s="129" t="s">
        <v>35</v>
      </c>
      <c r="C81" s="130"/>
      <c r="D81" s="160" t="s">
        <v>74</v>
      </c>
      <c r="E81" s="161"/>
      <c r="F81" s="161"/>
      <c r="G81" s="161"/>
      <c r="H81" s="161"/>
      <c r="I81" s="161"/>
      <c r="J81" s="161"/>
      <c r="K81" s="162"/>
      <c r="L81" s="48"/>
      <c r="M81" s="74"/>
      <c r="N81" s="50"/>
      <c r="P81" s="20"/>
    </row>
    <row r="82" spans="1:21" ht="31.5" customHeight="1" x14ac:dyDescent="0.25">
      <c r="A82" s="53" t="s">
        <v>23</v>
      </c>
      <c r="B82" s="196"/>
      <c r="C82" s="15"/>
      <c r="D82" s="163"/>
      <c r="E82" s="164"/>
      <c r="F82" s="164"/>
      <c r="G82" s="164"/>
      <c r="H82" s="164"/>
      <c r="I82" s="164"/>
      <c r="J82" s="164"/>
      <c r="K82" s="165"/>
      <c r="L82" s="54" t="str">
        <f>IF(B$82&gt;0,((C82)/(B$82)), "not enough data")</f>
        <v>not enough data</v>
      </c>
      <c r="M82" s="143" t="str">
        <f>IF(B82&gt;0,AVERAGE(L82:L83),"not enough data")</f>
        <v>not enough data</v>
      </c>
      <c r="N82" s="171" t="s">
        <v>55</v>
      </c>
      <c r="P82" s="19"/>
    </row>
    <row r="83" spans="1:21" ht="30.75" customHeight="1" x14ac:dyDescent="0.25">
      <c r="A83" s="53" t="s">
        <v>97</v>
      </c>
      <c r="B83" s="198"/>
      <c r="C83" s="15"/>
      <c r="D83" s="166"/>
      <c r="E83" s="167"/>
      <c r="F83" s="167"/>
      <c r="G83" s="167"/>
      <c r="H83" s="167"/>
      <c r="I83" s="167"/>
      <c r="J83" s="167"/>
      <c r="K83" s="168"/>
      <c r="L83" s="54" t="str">
        <f>IF(B$82&gt;0,((C83)/(B$82)), "not enough data")</f>
        <v>not enough data</v>
      </c>
      <c r="M83" s="145"/>
      <c r="N83" s="171"/>
      <c r="P83" s="21"/>
    </row>
    <row r="84" spans="1:21" ht="15.75" x14ac:dyDescent="0.25">
      <c r="A84" s="56"/>
      <c r="B84" s="56"/>
      <c r="C84" s="56"/>
      <c r="D84" s="33"/>
      <c r="E84" s="33"/>
      <c r="F84" s="33"/>
      <c r="G84" s="33"/>
      <c r="H84" s="33"/>
      <c r="I84" s="33"/>
      <c r="J84" s="33"/>
      <c r="K84" s="33"/>
      <c r="L84" s="57" t="str">
        <f>IF(SUM(B77+D77+F77+H77+J77+B76+D76+F76+H76+J76+B82)&gt;0,AVERAGE(L76,M77,M82),"not enough data")</f>
        <v>not enough data</v>
      </c>
      <c r="M84" s="58" t="s">
        <v>56</v>
      </c>
      <c r="N84" s="68"/>
      <c r="O84" s="60"/>
      <c r="P84" s="60"/>
      <c r="Q84" s="60"/>
      <c r="R84" s="60"/>
      <c r="S84" s="60"/>
      <c r="T84" s="60"/>
      <c r="U84" s="60"/>
    </row>
    <row r="85" spans="1:21" x14ac:dyDescent="0.25">
      <c r="A85" s="27"/>
      <c r="B85" s="51"/>
      <c r="C85" s="51"/>
      <c r="D85" s="51"/>
      <c r="E85" s="51"/>
      <c r="F85" s="51"/>
      <c r="G85" s="51"/>
      <c r="H85" s="51"/>
      <c r="I85" s="51"/>
      <c r="J85" s="51"/>
      <c r="K85" s="51"/>
    </row>
    <row r="87" spans="1:21" ht="39.75" customHeight="1" x14ac:dyDescent="0.35">
      <c r="A87" s="186" t="s">
        <v>98</v>
      </c>
      <c r="B87" s="186"/>
      <c r="C87" s="186"/>
      <c r="D87" s="186"/>
      <c r="E87" s="186"/>
      <c r="F87" s="186"/>
      <c r="G87" s="186"/>
      <c r="H87" s="186"/>
      <c r="I87" s="186"/>
      <c r="J87" s="186"/>
      <c r="K87" s="186"/>
      <c r="L87" s="186"/>
      <c r="M87" s="33"/>
    </row>
    <row r="89" spans="1:21" ht="15.75" thickBot="1" x14ac:dyDescent="0.3"/>
    <row r="90" spans="1:21" ht="16.5" thickBot="1" x14ac:dyDescent="0.3">
      <c r="A90" s="187" t="s">
        <v>11</v>
      </c>
      <c r="B90" s="188"/>
      <c r="C90" s="188"/>
      <c r="D90" s="188"/>
      <c r="E90" s="189"/>
      <c r="F90" s="80"/>
    </row>
    <row r="91" spans="1:21" ht="47.25" x14ac:dyDescent="0.25">
      <c r="A91" s="81"/>
      <c r="B91" s="82" t="s">
        <v>43</v>
      </c>
      <c r="C91" s="82" t="s">
        <v>14</v>
      </c>
      <c r="D91" s="82" t="s">
        <v>13</v>
      </c>
      <c r="E91" s="83" t="s">
        <v>11</v>
      </c>
      <c r="F91" s="80"/>
      <c r="P91" s="36" t="s">
        <v>91</v>
      </c>
    </row>
    <row r="92" spans="1:21" ht="15.75" x14ac:dyDescent="0.25">
      <c r="A92" s="84" t="s">
        <v>29</v>
      </c>
      <c r="B92" s="85" t="str">
        <f>IF(ISNUMBER(L20),L20,"Mode not operated")</f>
        <v>Mode not operated</v>
      </c>
      <c r="C92" s="17"/>
      <c r="D92" s="87" t="str">
        <f>IF(C92&gt;0,(C92/$C$99)*100, "not enough data")</f>
        <v>not enough data</v>
      </c>
      <c r="E92" s="88" t="str">
        <f>IF(ISNUMBER(B92),(B92*D92)/100,"mode not available")</f>
        <v>mode not available</v>
      </c>
      <c r="F92" s="80"/>
      <c r="P92" s="18"/>
    </row>
    <row r="93" spans="1:21" ht="15.75" x14ac:dyDescent="0.25">
      <c r="A93" s="84" t="s">
        <v>3</v>
      </c>
      <c r="B93" s="85" t="str">
        <f>IF(ISNUMBER(L33),L33,"Mode not operated")</f>
        <v>Mode not operated</v>
      </c>
      <c r="C93" s="17"/>
      <c r="D93" s="87" t="str">
        <f t="shared" ref="D93:D97" si="10">IF(C93&gt;0,(C93/$C$99)*100, "not enough data")</f>
        <v>not enough data</v>
      </c>
      <c r="E93" s="88" t="str">
        <f t="shared" ref="E93:E97" si="11">IF(ISNUMBER(B93),(B93*D93)/100,"mode not available")</f>
        <v>mode not available</v>
      </c>
      <c r="F93" s="80"/>
      <c r="P93" s="19"/>
    </row>
    <row r="94" spans="1:21" ht="15.75" x14ac:dyDescent="0.25">
      <c r="A94" s="89" t="s">
        <v>2</v>
      </c>
      <c r="B94" s="90" t="str">
        <f>IF(ISNUMBER(L46),L46,"Mode not operated")</f>
        <v>Mode not operated</v>
      </c>
      <c r="C94" s="17"/>
      <c r="D94" s="87" t="str">
        <f t="shared" si="10"/>
        <v>not enough data</v>
      </c>
      <c r="E94" s="88" t="str">
        <f t="shared" si="11"/>
        <v>mode not available</v>
      </c>
      <c r="F94" s="80"/>
      <c r="P94" s="19"/>
    </row>
    <row r="95" spans="1:21" ht="15.75" x14ac:dyDescent="0.25">
      <c r="A95" s="89" t="s">
        <v>28</v>
      </c>
      <c r="B95" s="90" t="str">
        <f>IF(ISNUMBER(L59),L59,"Mode not operated")</f>
        <v>Mode not operated</v>
      </c>
      <c r="C95" s="17"/>
      <c r="D95" s="87" t="str">
        <f t="shared" si="10"/>
        <v>not enough data</v>
      </c>
      <c r="E95" s="88" t="str">
        <f t="shared" si="11"/>
        <v>mode not available</v>
      </c>
      <c r="F95" s="80"/>
      <c r="P95" s="20"/>
    </row>
    <row r="96" spans="1:21" ht="15.75" x14ac:dyDescent="0.25">
      <c r="A96" s="84" t="s">
        <v>30</v>
      </c>
      <c r="B96" s="85" t="str">
        <f>IF(ISNUMBER(L72),L72,"Mode not operated")</f>
        <v>Mode not operated</v>
      </c>
      <c r="C96" s="17"/>
      <c r="D96" s="87" t="str">
        <f t="shared" si="10"/>
        <v>not enough data</v>
      </c>
      <c r="E96" s="88" t="str">
        <f t="shared" si="11"/>
        <v>mode not available</v>
      </c>
      <c r="F96" s="80"/>
      <c r="P96" s="19"/>
    </row>
    <row r="97" spans="1:16" ht="15.75" x14ac:dyDescent="0.25">
      <c r="A97" s="84" t="s">
        <v>7</v>
      </c>
      <c r="B97" s="85" t="str">
        <f>IF(ISNUMBER(L84),L84,"Mode not operated")</f>
        <v>Mode not operated</v>
      </c>
      <c r="C97" s="17"/>
      <c r="D97" s="87" t="str">
        <f t="shared" si="10"/>
        <v>not enough data</v>
      </c>
      <c r="E97" s="88" t="str">
        <f t="shared" si="11"/>
        <v>mode not available</v>
      </c>
      <c r="P97" s="21"/>
    </row>
    <row r="98" spans="1:16" ht="21.75" thickBot="1" x14ac:dyDescent="0.4">
      <c r="A98" s="80"/>
      <c r="B98" s="91"/>
      <c r="C98" s="80"/>
      <c r="D98" s="91"/>
      <c r="E98" s="92" t="str">
        <f>IF(OR(ISNUMBER(E92),ISNUMBER(E93),ISNUMBER(E94),ISNUMBER(E95),ISNUMBER(E96),ISNUMBER(E97)), SUM(E92:E97), "not calculated")</f>
        <v>not calculated</v>
      </c>
    </row>
    <row r="99" spans="1:16" x14ac:dyDescent="0.25">
      <c r="A99" s="190" t="s">
        <v>76</v>
      </c>
      <c r="B99" s="190"/>
      <c r="C99" s="93">
        <f>SUM(C92:C97)</f>
        <v>0</v>
      </c>
    </row>
    <row r="100" spans="1:16" x14ac:dyDescent="0.25">
      <c r="A100" s="27"/>
      <c r="B100" s="27"/>
      <c r="C100" s="27"/>
    </row>
    <row r="101" spans="1:16" ht="39.75" customHeight="1" x14ac:dyDescent="0.35">
      <c r="A101" s="186" t="s">
        <v>58</v>
      </c>
      <c r="B101" s="186"/>
      <c r="C101" s="186"/>
      <c r="D101" s="186"/>
      <c r="E101" s="186"/>
      <c r="F101" s="186"/>
      <c r="G101" s="186"/>
      <c r="H101" s="186"/>
      <c r="I101" s="186"/>
      <c r="J101" s="186"/>
      <c r="K101" s="186"/>
      <c r="L101" s="186"/>
      <c r="M101" s="33"/>
    </row>
    <row r="102" spans="1:16" x14ac:dyDescent="0.25">
      <c r="A102" s="51"/>
      <c r="B102" s="51"/>
      <c r="C102" s="51"/>
      <c r="D102" s="51"/>
      <c r="E102" s="51"/>
      <c r="F102" s="51"/>
    </row>
    <row r="103" spans="1:16" ht="15.75" x14ac:dyDescent="0.25">
      <c r="A103" s="191" t="s">
        <v>36</v>
      </c>
      <c r="B103" s="191"/>
      <c r="C103" s="191"/>
      <c r="D103" s="191"/>
      <c r="E103" s="191"/>
      <c r="F103" s="191"/>
    </row>
    <row r="104" spans="1:16" ht="15" customHeight="1" x14ac:dyDescent="0.25">
      <c r="A104" s="94"/>
      <c r="B104" s="95"/>
      <c r="C104" s="96" t="s">
        <v>12</v>
      </c>
      <c r="D104" s="96" t="s">
        <v>14</v>
      </c>
      <c r="E104" s="97" t="s">
        <v>13</v>
      </c>
      <c r="F104" s="96" t="s">
        <v>11</v>
      </c>
    </row>
    <row r="105" spans="1:16" ht="15" customHeight="1" x14ac:dyDescent="0.25">
      <c r="A105" s="84" t="s">
        <v>29</v>
      </c>
      <c r="B105" s="98" t="s">
        <v>26</v>
      </c>
      <c r="C105" s="99" t="str">
        <f>IF(ISNUMBER(M12),M12,"Mode not operated")</f>
        <v>Mode not operated</v>
      </c>
      <c r="D105" s="192">
        <f>C92</f>
        <v>0</v>
      </c>
      <c r="E105" s="192" t="str">
        <f>D92</f>
        <v>not enough data</v>
      </c>
      <c r="F105" s="100" t="str">
        <f>IF(ISNUMBER(C105),(C105*E105)/100,"mode not available")</f>
        <v>mode not available</v>
      </c>
    </row>
    <row r="106" spans="1:16" ht="15" customHeight="1" x14ac:dyDescent="0.25">
      <c r="A106" s="101"/>
      <c r="B106" s="98" t="s">
        <v>27</v>
      </c>
      <c r="C106" s="100" t="str">
        <f>IF(ISNUMBER(M17),M17,"Mode not operated")</f>
        <v>Mode not operated</v>
      </c>
      <c r="D106" s="192"/>
      <c r="E106" s="192"/>
      <c r="F106" s="100" t="str">
        <f>IF(ISNUMBER(C106),(C106*E105)/100,"mode not available")</f>
        <v>mode not available</v>
      </c>
    </row>
    <row r="107" spans="1:16" ht="15" customHeight="1" x14ac:dyDescent="0.25">
      <c r="A107" s="84" t="s">
        <v>3</v>
      </c>
      <c r="B107" s="98" t="s">
        <v>26</v>
      </c>
      <c r="C107" s="99" t="str">
        <f>IF(ISNUMBER(M25),M25,"Mode not operated")</f>
        <v>Mode not operated</v>
      </c>
      <c r="D107" s="193">
        <f>C93</f>
        <v>0</v>
      </c>
      <c r="E107" s="193" t="str">
        <f>D93</f>
        <v>not enough data</v>
      </c>
      <c r="F107" s="99" t="str">
        <f>IF(ISNUMBER(C107),(C107*E107)/100,"mode not available")</f>
        <v>mode not available</v>
      </c>
    </row>
    <row r="108" spans="1:16" ht="15" customHeight="1" x14ac:dyDescent="0.25">
      <c r="A108" s="101"/>
      <c r="B108" s="98" t="s">
        <v>27</v>
      </c>
      <c r="C108" s="99" t="str">
        <f>IF(ISNUMBER(M30),M30,"Mode not operated")</f>
        <v>Mode not operated</v>
      </c>
      <c r="D108" s="193"/>
      <c r="E108" s="193"/>
      <c r="F108" s="99" t="str">
        <f>IF(ISNUMBER(C108),(C108*E107)/100,"mode not available")</f>
        <v>mode not available</v>
      </c>
    </row>
    <row r="109" spans="1:16" x14ac:dyDescent="0.25">
      <c r="A109" s="102" t="s">
        <v>2</v>
      </c>
      <c r="B109" s="98" t="s">
        <v>26</v>
      </c>
      <c r="C109" s="99" t="str">
        <f>IF(ISNUMBER(M38),M38,"Mode not operated")</f>
        <v>Mode not operated</v>
      </c>
      <c r="D109" s="193">
        <f>C94</f>
        <v>0</v>
      </c>
      <c r="E109" s="193" t="str">
        <f>D94</f>
        <v>not enough data</v>
      </c>
      <c r="F109" s="99" t="str">
        <f>IF(ISNUMBER(C109),(C109*E109)/100,"mode not available")</f>
        <v>mode not available</v>
      </c>
    </row>
    <row r="110" spans="1:16" x14ac:dyDescent="0.25">
      <c r="A110" s="101"/>
      <c r="B110" s="98" t="s">
        <v>27</v>
      </c>
      <c r="C110" s="99" t="str">
        <f>IF(ISNUMBER(M43),M43,"Mode not operated")</f>
        <v>Mode not operated</v>
      </c>
      <c r="D110" s="193"/>
      <c r="E110" s="193"/>
      <c r="F110" s="99" t="str">
        <f>IF(ISNUMBER(C110),(C110*E109)/100,"mode not available")</f>
        <v>mode not available</v>
      </c>
    </row>
    <row r="111" spans="1:16" x14ac:dyDescent="0.25">
      <c r="A111" s="103" t="s">
        <v>28</v>
      </c>
      <c r="B111" s="104" t="s">
        <v>26</v>
      </c>
      <c r="C111" s="105" t="str">
        <f>IF(ISNUMBER(M51),M51,"Mode not operated")</f>
        <v>Mode not operated</v>
      </c>
      <c r="D111" s="193">
        <f>C95</f>
        <v>0</v>
      </c>
      <c r="E111" s="193" t="str">
        <f>D95</f>
        <v>not enough data</v>
      </c>
      <c r="F111" s="106" t="str">
        <f>IF(ISNUMBER(C111),(C111*E111)/100,"mode not available")</f>
        <v>mode not available</v>
      </c>
    </row>
    <row r="112" spans="1:16" x14ac:dyDescent="0.25">
      <c r="A112" s="95"/>
      <c r="B112" s="104" t="s">
        <v>27</v>
      </c>
      <c r="C112" s="105" t="str">
        <f>IF(ISNUMBER(M56),M56,"Mode not operated")</f>
        <v>Mode not operated</v>
      </c>
      <c r="D112" s="193"/>
      <c r="E112" s="193"/>
      <c r="F112" s="106" t="str">
        <f>IF(ISNUMBER(C112),(C112*E111)/100,"mode not available")</f>
        <v>mode not available</v>
      </c>
    </row>
    <row r="113" spans="1:6" ht="15.75" x14ac:dyDescent="0.25">
      <c r="A113" s="84" t="s">
        <v>30</v>
      </c>
      <c r="B113" s="98" t="s">
        <v>26</v>
      </c>
      <c r="C113" s="99" t="str">
        <f>IF(ISNUMBER(M64),M64,"Mode not operated")</f>
        <v>Mode not operated</v>
      </c>
      <c r="D113" s="193">
        <f>C96</f>
        <v>0</v>
      </c>
      <c r="E113" s="193" t="str">
        <f>D96</f>
        <v>not enough data</v>
      </c>
      <c r="F113" s="99" t="str">
        <f>IF(ISNUMBER(C113),(C113*E113)/100,"mode not available")</f>
        <v>mode not available</v>
      </c>
    </row>
    <row r="114" spans="1:6" x14ac:dyDescent="0.25">
      <c r="A114" s="101"/>
      <c r="B114" s="98" t="s">
        <v>27</v>
      </c>
      <c r="C114" s="99" t="str">
        <f>IF(ISNUMBER(M69),M69,"Mode not operated")</f>
        <v>Mode not operated</v>
      </c>
      <c r="D114" s="193"/>
      <c r="E114" s="193"/>
      <c r="F114" s="99" t="str">
        <f>IF(ISNUMBER(C114),(C114*E113)/100,"mode not available")</f>
        <v>mode not available</v>
      </c>
    </row>
    <row r="115" spans="1:6" ht="15.75" x14ac:dyDescent="0.25">
      <c r="A115" s="84" t="s">
        <v>7</v>
      </c>
      <c r="B115" s="98" t="s">
        <v>26</v>
      </c>
      <c r="C115" s="100" t="str">
        <f>IF(ISNUMBER(M77),M77,"Mode not operated")</f>
        <v>Mode not operated</v>
      </c>
      <c r="D115" s="192">
        <f>C97</f>
        <v>0</v>
      </c>
      <c r="E115" s="192" t="str">
        <f>D97</f>
        <v>not enough data</v>
      </c>
      <c r="F115" s="100" t="str">
        <f>IF(ISNUMBER(C115),(C115*E115)/100,"mode not available")</f>
        <v>mode not available</v>
      </c>
    </row>
    <row r="116" spans="1:6" ht="15.75" x14ac:dyDescent="0.25">
      <c r="A116" s="107"/>
      <c r="B116" s="98" t="s">
        <v>27</v>
      </c>
      <c r="C116" s="100" t="str">
        <f>IF(ISNUMBER(M82),M82,"Mode not operated")</f>
        <v>Mode not operated</v>
      </c>
      <c r="D116" s="192"/>
      <c r="E116" s="192"/>
      <c r="F116" s="100" t="str">
        <f>IF(ISNUMBER(C116),(C116*E115)/100,"mode not available")</f>
        <v>mode not available</v>
      </c>
    </row>
    <row r="117" spans="1:6" ht="15.75" x14ac:dyDescent="0.25">
      <c r="A117" s="108"/>
      <c r="B117" s="109"/>
      <c r="C117" s="110"/>
      <c r="D117" s="111"/>
      <c r="E117" s="112"/>
      <c r="F117" s="113"/>
    </row>
    <row r="118" spans="1:6" x14ac:dyDescent="0.25">
      <c r="A118" s="194" t="s">
        <v>60</v>
      </c>
      <c r="B118" s="195"/>
      <c r="C118" s="114">
        <f>SUM(F105,F107,F109,F111,F113,F115)</f>
        <v>0</v>
      </c>
      <c r="D118" s="30"/>
      <c r="E118" s="30"/>
      <c r="F118" s="115"/>
    </row>
    <row r="119" spans="1:6" x14ac:dyDescent="0.25">
      <c r="A119" s="194" t="s">
        <v>59</v>
      </c>
      <c r="B119" s="195"/>
      <c r="C119" s="114">
        <f>SUM(F106,F108,F110,F112,F114,F116)</f>
        <v>0</v>
      </c>
    </row>
  </sheetData>
  <sheetProtection algorithmName="SHA-512" hashValue="OSZR1JZBhorzCheYwoFh2MwNr6gAczjINYETI2QCd9zVVHa0mz6F8oQvOUK/UN+YtOREjKJITqpplEIZ1u5caQ==" saltValue="/EvFQrBj51nuLDsduAW3Vg==" spinCount="100000" sheet="1" objects="1" scenarios="1"/>
  <mergeCells count="127">
    <mergeCell ref="D113:D114"/>
    <mergeCell ref="E113:E114"/>
    <mergeCell ref="D115:D116"/>
    <mergeCell ref="E115:E116"/>
    <mergeCell ref="A118:B118"/>
    <mergeCell ref="A119:B119"/>
    <mergeCell ref="D107:D108"/>
    <mergeCell ref="E107:E108"/>
    <mergeCell ref="D109:D110"/>
    <mergeCell ref="E109:E110"/>
    <mergeCell ref="D111:D112"/>
    <mergeCell ref="E111:E112"/>
    <mergeCell ref="A87:L87"/>
    <mergeCell ref="A90:E90"/>
    <mergeCell ref="A99:B99"/>
    <mergeCell ref="A101:L101"/>
    <mergeCell ref="A103:F103"/>
    <mergeCell ref="D105:D106"/>
    <mergeCell ref="E105:E106"/>
    <mergeCell ref="M77:M80"/>
    <mergeCell ref="N77:N80"/>
    <mergeCell ref="B81:C81"/>
    <mergeCell ref="D81:K83"/>
    <mergeCell ref="B82:B83"/>
    <mergeCell ref="M82:M83"/>
    <mergeCell ref="N82:N83"/>
    <mergeCell ref="B74:C74"/>
    <mergeCell ref="D74:E74"/>
    <mergeCell ref="F74:G74"/>
    <mergeCell ref="H74:I74"/>
    <mergeCell ref="J74:K74"/>
    <mergeCell ref="B77:B80"/>
    <mergeCell ref="D77:D80"/>
    <mergeCell ref="F77:F80"/>
    <mergeCell ref="H77:H80"/>
    <mergeCell ref="J77:J80"/>
    <mergeCell ref="M64:M67"/>
    <mergeCell ref="N64:N67"/>
    <mergeCell ref="B68:C68"/>
    <mergeCell ref="D68:K71"/>
    <mergeCell ref="B69:B71"/>
    <mergeCell ref="M69:M71"/>
    <mergeCell ref="N69:N71"/>
    <mergeCell ref="B61:C61"/>
    <mergeCell ref="D61:E61"/>
    <mergeCell ref="F61:G61"/>
    <mergeCell ref="H61:I61"/>
    <mergeCell ref="J61:K61"/>
    <mergeCell ref="B64:B67"/>
    <mergeCell ref="D64:D67"/>
    <mergeCell ref="F64:F67"/>
    <mergeCell ref="H64:H67"/>
    <mergeCell ref="J64:J67"/>
    <mergeCell ref="M51:M54"/>
    <mergeCell ref="N51:N54"/>
    <mergeCell ref="B55:C55"/>
    <mergeCell ref="D55:K58"/>
    <mergeCell ref="B56:B58"/>
    <mergeCell ref="M56:M58"/>
    <mergeCell ref="N56:N58"/>
    <mergeCell ref="B48:C48"/>
    <mergeCell ref="D48:E48"/>
    <mergeCell ref="F48:G48"/>
    <mergeCell ref="H48:I48"/>
    <mergeCell ref="J48:K48"/>
    <mergeCell ref="B51:B54"/>
    <mergeCell ref="D51:D54"/>
    <mergeCell ref="F51:F54"/>
    <mergeCell ref="H51:H54"/>
    <mergeCell ref="J51:J54"/>
    <mergeCell ref="M38:M41"/>
    <mergeCell ref="N38:N41"/>
    <mergeCell ref="B42:C42"/>
    <mergeCell ref="D42:K45"/>
    <mergeCell ref="B43:B45"/>
    <mergeCell ref="M43:M45"/>
    <mergeCell ref="N43:N45"/>
    <mergeCell ref="B35:C35"/>
    <mergeCell ref="D35:E35"/>
    <mergeCell ref="F35:G35"/>
    <mergeCell ref="H35:I35"/>
    <mergeCell ref="J35:K35"/>
    <mergeCell ref="B38:B41"/>
    <mergeCell ref="D38:D41"/>
    <mergeCell ref="F38:F41"/>
    <mergeCell ref="H38:H41"/>
    <mergeCell ref="J38:J41"/>
    <mergeCell ref="M25:M28"/>
    <mergeCell ref="N25:N28"/>
    <mergeCell ref="B29:C29"/>
    <mergeCell ref="D29:K32"/>
    <mergeCell ref="B30:B32"/>
    <mergeCell ref="M30:M32"/>
    <mergeCell ref="N30:N32"/>
    <mergeCell ref="B22:C22"/>
    <mergeCell ref="D22:E22"/>
    <mergeCell ref="F22:G22"/>
    <mergeCell ref="H22:I22"/>
    <mergeCell ref="J22:K22"/>
    <mergeCell ref="B25:B28"/>
    <mergeCell ref="D25:D28"/>
    <mergeCell ref="F25:F28"/>
    <mergeCell ref="H25:H28"/>
    <mergeCell ref="J25:J28"/>
    <mergeCell ref="N12:N15"/>
    <mergeCell ref="B16:C16"/>
    <mergeCell ref="D16:K19"/>
    <mergeCell ref="B17:B19"/>
    <mergeCell ref="M17:M19"/>
    <mergeCell ref="N17:N19"/>
    <mergeCell ref="B12:B15"/>
    <mergeCell ref="D12:D15"/>
    <mergeCell ref="F12:F15"/>
    <mergeCell ref="H12:H15"/>
    <mergeCell ref="J12:J15"/>
    <mergeCell ref="M12:M15"/>
    <mergeCell ref="D3:I3"/>
    <mergeCell ref="A4:E4"/>
    <mergeCell ref="A5:L5"/>
    <mergeCell ref="A6:L6"/>
    <mergeCell ref="A7:L7"/>
    <mergeCell ref="A8:L8"/>
    <mergeCell ref="B9:C9"/>
    <mergeCell ref="D9:E9"/>
    <mergeCell ref="F9:G9"/>
    <mergeCell ref="H9:I9"/>
    <mergeCell ref="J9:K9"/>
  </mergeCells>
  <conditionalFormatting sqref="B11:K15">
    <cfRule type="cellIs" dxfId="11" priority="13" operator="lessThan">
      <formula>0</formula>
    </cfRule>
  </conditionalFormatting>
  <conditionalFormatting sqref="B17:C19">
    <cfRule type="cellIs" dxfId="10" priority="12" operator="lessThan">
      <formula>0</formula>
    </cfRule>
  </conditionalFormatting>
  <conditionalFormatting sqref="B24:K28">
    <cfRule type="cellIs" dxfId="9" priority="11" operator="lessThan">
      <formula>0</formula>
    </cfRule>
  </conditionalFormatting>
  <conditionalFormatting sqref="B30:C32">
    <cfRule type="cellIs" dxfId="8" priority="10" operator="lessThan">
      <formula>0</formula>
    </cfRule>
  </conditionalFormatting>
  <conditionalFormatting sqref="B37:K41">
    <cfRule type="cellIs" dxfId="7" priority="9" operator="lessThan">
      <formula>0</formula>
    </cfRule>
  </conditionalFormatting>
  <conditionalFormatting sqref="B50:K54">
    <cfRule type="cellIs" dxfId="6" priority="8" operator="lessThan">
      <formula>0</formula>
    </cfRule>
  </conditionalFormatting>
  <conditionalFormatting sqref="B56:C58">
    <cfRule type="cellIs" dxfId="5" priority="7" operator="lessThan">
      <formula>0</formula>
    </cfRule>
  </conditionalFormatting>
  <conditionalFormatting sqref="B63:K67">
    <cfRule type="cellIs" dxfId="4" priority="6" operator="lessThan">
      <formula>0</formula>
    </cfRule>
  </conditionalFormatting>
  <conditionalFormatting sqref="B69:C71">
    <cfRule type="cellIs" dxfId="3" priority="5" operator="lessThan">
      <formula>0</formula>
    </cfRule>
  </conditionalFormatting>
  <conditionalFormatting sqref="B76:K80">
    <cfRule type="cellIs" dxfId="2" priority="4" operator="lessThan">
      <formula>0</formula>
    </cfRule>
  </conditionalFormatting>
  <conditionalFormatting sqref="B82:C83">
    <cfRule type="cellIs" dxfId="1" priority="3" operator="lessThan">
      <formula>0</formula>
    </cfRule>
  </conditionalFormatting>
  <conditionalFormatting sqref="C92:C97">
    <cfRule type="cellIs" dxfId="0" priority="2" operator="lessThan">
      <formula>0</formula>
    </cfRule>
  </conditionalFormatting>
  <dataValidations count="8">
    <dataValidation type="whole" operator="lessThanOrEqual" allowBlank="1" showErrorMessage="1" errorTitle="Implausible data" error="The number of accessible vehicles can not be greater than the total number of vehicles." sqref="C15" xr:uid="{00000000-0002-0000-0200-000000000000}">
      <formula1>B12</formula1>
    </dataValidation>
    <dataValidation type="whole" operator="lessThanOrEqual" allowBlank="1" showErrorMessage="1" errorTitle="Implausible data" error="The number of accessible vehicles can not be greater than the total number of vehicles." sqref="C14" xr:uid="{00000000-0002-0000-0200-000001000000}">
      <formula1>B12</formula1>
    </dataValidation>
    <dataValidation type="whole" operator="lessThanOrEqual" allowBlank="1" showErrorMessage="1" errorTitle="Implausible data" error="The number of accessible vehicles can not be greater than the total number of vehicles." sqref="C13" xr:uid="{00000000-0002-0000-0200-000002000000}">
      <formula1>B12</formula1>
    </dataValidation>
    <dataValidation type="whole" operator="lessThanOrEqual" allowBlank="1" showErrorMessage="1" errorTitle="Implausible data" error="The number of accessible vehicles can not be greater than the total number of vehicles." sqref="C12" xr:uid="{00000000-0002-0000-0200-000003000000}">
      <formula1>B12</formula1>
    </dataValidation>
    <dataValidation type="whole" operator="lessThanOrEqual" allowBlank="1" showErrorMessage="1" errorTitle="Implausible data" error="The number of accessible ticket machines can not be greater than the total number of ticket machines." sqref="C11" xr:uid="{00000000-0002-0000-0200-000004000000}">
      <formula1>B11</formula1>
    </dataValidation>
    <dataValidation type="whole" operator="lessThanOrEqual" allowBlank="1" showInputMessage="1" showErrorMessage="1" errorTitle="Implausible data" error="The number of accessible stops can not be greater than the total number of stops." sqref="C18" xr:uid="{00000000-0002-0000-0200-000006000000}">
      <formula1>B17</formula1>
    </dataValidation>
    <dataValidation type="whole" operator="lessThanOrEqual" allowBlank="1" showInputMessage="1" showErrorMessage="1" errorTitle="Implausible data" error="The number of accessible stops can not be greater than the total number of stops." sqref="C17" xr:uid="{00000000-0002-0000-0200-000007000000}">
      <formula1>B17</formula1>
    </dataValidation>
    <dataValidation type="whole" operator="lessThanOrEqual" allowBlank="1" showInputMessage="1" showErrorMessage="1" errorTitle="Implausible data" error="The number of accessible stops can not be greater than the total number of stops." sqref="C19" xr:uid="{00000000-0002-0000-0200-000005000000}">
      <formula1>B17</formula1>
    </dataValidation>
  </dataValidations>
  <pageMargins left="0.23622047244094491" right="0.23622047244094491" top="0.74803149606299213" bottom="0.74803149606299213" header="0.31496062992125984" footer="0.31496062992125984"/>
  <pageSetup paperSize="8" scale="53" orientation="landscape" cellComments="asDisplayed"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95DCDD1F9C8EB145BDDC0F99BF164DA2" ma:contentTypeVersion="0" ma:contentTypeDescription="Create a new document." ma:contentTypeScope="" ma:versionID="1ed1c4397abfb3fff05f39f17648733b">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2D52EFD-67C3-41EA-8F47-1125134B422D}">
  <ds:schemaRefs>
    <ds:schemaRef ds:uri="http://schemas.microsoft.com/sharepoint/v3/contenttype/forms"/>
  </ds:schemaRefs>
</ds:datastoreItem>
</file>

<file path=customXml/itemProps2.xml><?xml version="1.0" encoding="utf-8"?>
<ds:datastoreItem xmlns:ds="http://schemas.openxmlformats.org/officeDocument/2006/customXml" ds:itemID="{7DFB5661-8A23-4E74-BDD2-B397BC7A0A9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5699F7D0-85C8-49EE-8FA1-94DC9824ECDC}">
  <ds:schemaRefs>
    <ds:schemaRef ds:uri="http://purl.org/dc/terms/"/>
    <ds:schemaRef ds:uri="http://schemas.openxmlformats.org/package/2006/metadata/core-properties"/>
    <ds:schemaRef ds:uri="http://schemas.microsoft.com/office/2006/metadata/properties"/>
    <ds:schemaRef ds:uri="http://purl.org/dc/dcmitype/"/>
    <ds:schemaRef ds:uri="http://schemas.microsoft.com/office/2006/documentManagement/types"/>
    <ds:schemaRef ds:uri="http://purl.org/dc/elements/1.1/"/>
    <ds:schemaRef ds:uri="http://schemas.microsoft.com/office/infopath/2007/PartnerControl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vt:i4>
      </vt:variant>
    </vt:vector>
  </HeadingPairs>
  <TitlesOfParts>
    <vt:vector size="3" baseType="lpstr">
      <vt:lpstr>User guide</vt:lpstr>
      <vt:lpstr>Example</vt:lpstr>
      <vt:lpstr>Calculation</vt:lpstr>
    </vt:vector>
  </TitlesOfParts>
  <Company>Transport &amp; Mobility Leuven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Lars Akkermans</dc:creator>
  <cp:lastModifiedBy>Marcel Braun</cp:lastModifiedBy>
  <cp:lastPrinted>2018-09-03T08:28:22Z</cp:lastPrinted>
  <dcterms:created xsi:type="dcterms:W3CDTF">2018-06-27T11:55:50Z</dcterms:created>
  <dcterms:modified xsi:type="dcterms:W3CDTF">2020-02-04T09:28:06Z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0x01010095DCDD1F9C8EB145BDDC0F99BF164DA2</vt:lpwstr>
  </property>
</Properties>
</file>