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028A14FF-44F4-46A3-B2D2-0646FD7552BC}" xr6:coauthVersionLast="45" xr6:coauthVersionMax="45" xr10:uidLastSave="{00000000-0000-0000-0000-000000000000}"/>
  <bookViews>
    <workbookView xWindow="-120" yWindow="-120" windowWidth="29040" windowHeight="15990" tabRatio="679" xr2:uid="{00000000-000D-0000-FFFF-FFFF00000000}"/>
  </bookViews>
  <sheets>
    <sheet name="User guide" sheetId="1" r:id="rId1"/>
    <sheet name="Example" sheetId="17" r:id="rId2"/>
    <sheet name="Calculation" sheetId="18" r:id="rId3"/>
  </sheets>
  <definedNames>
    <definedName name="_xlnm._FilterDatabase" localSheetId="2" hidden="1">Calculation!$U$8:$W$19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33" i="18" l="1"/>
  <c r="O33" i="18"/>
  <c r="O51" i="18" l="1"/>
  <c r="M51" i="18"/>
  <c r="O50" i="18"/>
  <c r="M50" i="18"/>
  <c r="O49" i="18"/>
  <c r="M49" i="18"/>
  <c r="O48" i="18"/>
  <c r="M48" i="18"/>
  <c r="O47" i="18"/>
  <c r="M47" i="18"/>
  <c r="O46" i="18"/>
  <c r="M46" i="18"/>
  <c r="O45" i="18"/>
  <c r="M45" i="18"/>
  <c r="O44" i="18"/>
  <c r="M44" i="18"/>
  <c r="O43" i="18"/>
  <c r="M43" i="18"/>
  <c r="O42" i="18"/>
  <c r="M42" i="18"/>
  <c r="O41" i="18"/>
  <c r="M41" i="18"/>
  <c r="O40" i="18"/>
  <c r="M40" i="18"/>
  <c r="O39" i="18"/>
  <c r="M39" i="18"/>
  <c r="O38" i="18"/>
  <c r="M38" i="18"/>
  <c r="O37" i="18"/>
  <c r="M37" i="18"/>
  <c r="O36" i="18"/>
  <c r="M36" i="18"/>
  <c r="O35" i="18"/>
  <c r="M35" i="18"/>
  <c r="O34" i="18"/>
  <c r="M34" i="18"/>
  <c r="C25" i="18"/>
  <c r="N33" i="18" s="1"/>
  <c r="B25" i="18"/>
  <c r="A25" i="18"/>
  <c r="C25" i="17"/>
  <c r="N48" i="18" l="1"/>
  <c r="D56" i="18"/>
  <c r="N43" i="18"/>
  <c r="N46" i="18"/>
  <c r="N38" i="18"/>
  <c r="N36" i="18"/>
  <c r="N35" i="18"/>
  <c r="N51" i="18"/>
  <c r="N41" i="18"/>
  <c r="N49" i="18"/>
  <c r="N39" i="18"/>
  <c r="N47" i="18"/>
  <c r="N34" i="18"/>
  <c r="C56" i="18" s="1"/>
  <c r="B3" i="18" s="1"/>
  <c r="B6" i="18" s="1"/>
  <c r="N42" i="18"/>
  <c r="N50" i="18"/>
  <c r="N37" i="18"/>
  <c r="N45" i="18"/>
  <c r="N44" i="18"/>
  <c r="N40" i="18"/>
  <c r="C58" i="18" l="1"/>
  <c r="B4" i="18" s="1"/>
  <c r="B7" i="18" s="1"/>
  <c r="D58" i="18"/>
  <c r="D54" i="18"/>
  <c r="C54" i="18"/>
  <c r="B2" i="18" s="1"/>
  <c r="B5" i="18" s="1"/>
  <c r="O40" i="17"/>
  <c r="O41" i="17"/>
  <c r="O42" i="17"/>
  <c r="O43" i="17"/>
  <c r="O44" i="17"/>
  <c r="O45" i="17"/>
  <c r="O46" i="17"/>
  <c r="O47" i="17"/>
  <c r="O48" i="17"/>
  <c r="O49" i="17"/>
  <c r="O50" i="17"/>
  <c r="O51" i="17"/>
  <c r="M40" i="17"/>
  <c r="M41" i="17"/>
  <c r="M42" i="17"/>
  <c r="M43" i="17"/>
  <c r="M44" i="17"/>
  <c r="M45" i="17"/>
  <c r="M46" i="17"/>
  <c r="M47" i="17"/>
  <c r="M48" i="17"/>
  <c r="M49" i="17"/>
  <c r="M50" i="17"/>
  <c r="M51" i="17"/>
  <c r="B25" i="17"/>
  <c r="O33" i="17"/>
  <c r="N48" i="17" l="1"/>
  <c r="N44" i="17"/>
  <c r="N40" i="17"/>
  <c r="N51" i="17"/>
  <c r="N47" i="17"/>
  <c r="N43" i="17"/>
  <c r="N50" i="17"/>
  <c r="N46" i="17"/>
  <c r="N42" i="17"/>
  <c r="N49" i="17"/>
  <c r="N45" i="17"/>
  <c r="N41" i="17"/>
  <c r="A25" i="17"/>
  <c r="M39" i="17" l="1"/>
  <c r="N39" i="17" s="1"/>
  <c r="M38" i="17"/>
  <c r="N38" i="17" s="1"/>
  <c r="M37" i="17"/>
  <c r="N37" i="17" s="1"/>
  <c r="M36" i="17"/>
  <c r="N36" i="17" s="1"/>
  <c r="M35" i="17"/>
  <c r="N35" i="17" s="1"/>
  <c r="M34" i="17"/>
  <c r="N34" i="17" s="1"/>
  <c r="M33" i="17"/>
  <c r="N33" i="17" s="1"/>
  <c r="D58" i="17" l="1"/>
  <c r="C58" i="17"/>
  <c r="C54" i="17"/>
  <c r="O34" i="17"/>
  <c r="O35" i="17"/>
  <c r="O36" i="17"/>
  <c r="O37" i="17"/>
  <c r="O38" i="17"/>
  <c r="O39" i="17"/>
  <c r="C56" i="17" l="1"/>
  <c r="D56" i="17"/>
  <c r="B4" i="17" l="1"/>
  <c r="B7" i="17" s="1"/>
  <c r="D54" i="17"/>
  <c r="B3" i="17"/>
  <c r="B6" i="17" s="1"/>
  <c r="B2" i="17"/>
  <c r="B5" i="17" s="1"/>
</calcChain>
</file>

<file path=xl/sharedStrings.xml><?xml version="1.0" encoding="utf-8"?>
<sst xmlns="http://schemas.openxmlformats.org/spreadsheetml/2006/main" count="251" uniqueCount="80">
  <si>
    <t>Guidelines</t>
  </si>
  <si>
    <t>Definition</t>
  </si>
  <si>
    <t>Parameter</t>
  </si>
  <si>
    <t>Modes available</t>
  </si>
  <si>
    <t>All mobility modes available in the city</t>
  </si>
  <si>
    <t>YES</t>
  </si>
  <si>
    <t>NO</t>
  </si>
  <si>
    <t>Borongaj</t>
  </si>
  <si>
    <t>Station-based system, info and locations here: https://www.nextbike.hr/en/zagreb/locations/</t>
  </si>
  <si>
    <t>Free-floating system, info here: https://www.spincity.hr/</t>
  </si>
  <si>
    <t>Glavni Kolodvor</t>
  </si>
  <si>
    <t xml:space="preserve">One main train station, the others in the area are part of the suburban rail services, but many services </t>
  </si>
  <si>
    <t>Index</t>
  </si>
  <si>
    <t>Number of interchanges concerned</t>
  </si>
  <si>
    <t>Hubs where over half of the modal options in the city are available in close/immediate proximity</t>
  </si>
  <si>
    <t>Dubec</t>
  </si>
  <si>
    <t>Culinec</t>
  </si>
  <si>
    <t>Maksimir</t>
  </si>
  <si>
    <t>Bukovacka</t>
  </si>
  <si>
    <t>Options b) and c) would reduce the amount of effort and time required to collect data.</t>
  </si>
  <si>
    <t>Values, do not change or remove</t>
  </si>
  <si>
    <t xml:space="preserve">A train station where a bike sharing station is located on the esplanade just outside one of the exits is considered to be an interchange of these 2 modes. </t>
  </si>
  <si>
    <t>Comments</t>
  </si>
  <si>
    <t>*For the availability of car sharing services, there is a need to take into account the different business models available. The main 3 business models are station-based, free-floating and peer-to-peer. An interchange point is considered to have car sharing services available if at least 3 parking places are reserved for car sharing services. The focus here is the space reserved for car sharing, not whether each car sharing service is represented at the particular interchange, and additionally no evaluation should be made of whether the car sharing system is "easy to access" or not.</t>
  </si>
  <si>
    <t>***A taxi rank is considered to be any area where "regular" cars are not allowed to stop and where only taxis are allowed to park while waiting for customers.</t>
  </si>
  <si>
    <t>Autobusni Kolodvor Zagreb</t>
  </si>
  <si>
    <t>Number of modes available</t>
  </si>
  <si>
    <t>One main bus terminal: http://www.akz.hr/about-us/88</t>
  </si>
  <si>
    <t>Parameter value option 1:</t>
  </si>
  <si>
    <t>Parameter value option 2:</t>
  </si>
  <si>
    <t>Parameter value option 3:</t>
  </si>
  <si>
    <t>Only one facility, at the main train station, info here: http://www.zagrebparking.hr/default.aspx?id=139</t>
  </si>
  <si>
    <t>The data will be collected by analysing the network characteristics of the public transport operators, as well as information from the local urban area administration regarding the facilities available at interchanges in the urban area.</t>
  </si>
  <si>
    <t>3. Metro</t>
  </si>
  <si>
    <t>5. Local bus</t>
  </si>
  <si>
    <t>6. Bicycle (bike sharing station)</t>
  </si>
  <si>
    <t>7. Car sharing (station or reserved parking place)</t>
  </si>
  <si>
    <t>8. Bicycle parking facilities</t>
  </si>
  <si>
    <t xml:space="preserve">9. Park&amp;Ride </t>
  </si>
  <si>
    <t>10. Reserved taxi rank</t>
  </si>
  <si>
    <t>11. Ferry</t>
  </si>
  <si>
    <t>4. LRT/tram</t>
  </si>
  <si>
    <t>Indicator value option 1</t>
  </si>
  <si>
    <t>Indicator value option 2</t>
  </si>
  <si>
    <t>Indicator value option 3</t>
  </si>
  <si>
    <t xml:space="preserve">This process should be repeated for all the identified interchanges. </t>
  </si>
  <si>
    <t>Mode available in urban area</t>
  </si>
  <si>
    <t>Index between 0 and 1 showing the average level of multimodal connection of the interchange points within an urban transport network.</t>
  </si>
  <si>
    <t>The indicator is designed to capture the availability of multimodal interchanges and hubs, not the level of connectivity of the transport network. As such, while multimodal connections from metro to bus, or bus to tram (for example) are included, interchanges between distinct lines of the same transport mode are not (such as metro-metro, tram-tram, or bus-bus).</t>
  </si>
  <si>
    <t>Multimodal integration</t>
  </si>
  <si>
    <t>Multimodality (share of the number of modes)</t>
  </si>
  <si>
    <t>An interchange is any place where a traveller can switch from one mode of travel to another, with a minimum/ reasonable amount of walking or waiting. The more modes available at an interchange, the higher the level of multimodal integration.</t>
  </si>
  <si>
    <t>Note: This indicator is called "Multimodal integration" and not "Intermodal integration" as the term “Intermodality” applies to freight transport (mostly container transport).</t>
  </si>
  <si>
    <t>A note on the three options provided:</t>
  </si>
  <si>
    <t xml:space="preserve">Option a) is the most comprehensive, providing the highest amount of information about the level of connectivity of the different locations in the urban area. However, it also would require the highest amount of time to gather all the information, particularly for larger areas where most of the transport modes are available. </t>
  </si>
  <si>
    <t>The list of all the transport modes in the urban area is predefined, and for each interchange a percentage will be calculated of the number of modes available at the interchange, divided by the total number of modes. The possible transport modes are:
&gt; 1. Long-distance bus
&gt; 2. Railway (all types of services)
&gt; 3. Metro
&gt; 4. LRT/tram
&gt; 5. Local bus
&gt; 6. Bicycle (bike sharing station)
&gt; 7. Car sharing (station or reserved parking place)*
&gt; 8. Bicycle parking (specially designated and protected facility)
&gt; 9. Park&amp;Ride**
&gt; 10. Reserved taxi rank***
&gt; 11. Ferry</t>
  </si>
  <si>
    <t>A place, or structure, can be considered an interchange if switching from one mode of travel to the other(s) can be done in a relatively smooth way, without having to overcome, cross, travel over undue barriers. Examples of such barriers include: rivers and other bodies of water without a nearby bridge, highways and heavy traffic roads without nearby safe crossing facilities, fences, etc. Switching from one mode of transport to another within the interchange should only require walking (including up/ down a flight of stairs in the case of multi-storey facilities). Furthermore, the walking distance should be "designed" to be short: as a guideline, the average distance between bus stops is approximately 500m, which should be considered a maximum threshold.
An interchange does not have to be (although in practice most often it is) a building especially built for this purpose, a good rule of thumb for the interchange selection and deciding which modes serve it is whether the names of the stops are identical for the different modes of transport.</t>
  </si>
  <si>
    <t>**A Park&amp;Ride facility is a parking lot where a certain number of parking places are reserved for daily parking by commuters.</t>
  </si>
  <si>
    <t>Long-distance mode</t>
  </si>
  <si>
    <t>1. Long-distance bus</t>
  </si>
  <si>
    <t xml:space="preserve">Long-distance interchange?  </t>
  </si>
  <si>
    <t>Please only fill in the blue cells.</t>
  </si>
  <si>
    <t>The example below is from Zagreb.</t>
  </si>
  <si>
    <t>The formulae built into the sheet count the number of modes and interchanges automatically, so no further calculation is required.</t>
  </si>
  <si>
    <r>
      <rPr>
        <b/>
        <sz val="11"/>
        <rFont val="Calibri"/>
        <family val="2"/>
        <scheme val="minor"/>
      </rPr>
      <t xml:space="preserve">Data sources: </t>
    </r>
    <r>
      <rPr>
        <sz val="11"/>
        <rFont val="Calibri"/>
        <family val="2"/>
        <scheme val="minor"/>
      </rPr>
      <t xml:space="preserve">
Information on the modes of transport available and facilities for switching from one mode of transport to the other are to be collected from representatives of local public transport companies, or of local administrations in charge of transport, transport planning and parking. Additionally, this information can be supplemented by desk research including maps, diagrams and photography (e.g. Google maps, streetview, etc.).</t>
    </r>
  </si>
  <si>
    <t>2. Railway (all types of services)</t>
  </si>
  <si>
    <t>Option a): All interchanges</t>
  </si>
  <si>
    <t xml:space="preserve">Option c): "Large" intermodal hubs </t>
  </si>
  <si>
    <t>Option b): Long-distance interchanges</t>
  </si>
  <si>
    <t>Regarding the definition of an interchange, the urban area can choose one of the 3 available options:</t>
  </si>
  <si>
    <t>Interchange name 
(add additional lines if needed - making sure that additional lines are added "within the box")</t>
  </si>
  <si>
    <t>Option c) provides information on the locations that are expected to act as the biggest nodes of the transport network of the city, very much reducing the amount of work and time required to gather the necessary information. The disadvantage of this option is that the value calculated for the indicator is by definition larger than 50%, as it’s only the hubs with over half of the transport modes in the city that would be included in the calculation.</t>
  </si>
  <si>
    <t>Option b) focuses only on the long-distance travel interchanges, which minimises the amount of time required for collecting the data. However, such locations are by design better connected than others in the city. Furthermore, for most urban areas, the majority of the trips taken daily are within the area (both origin and destination of the trip), so focusing on hubs for trips that by definition should have either the origin or the destination outside the area may prove accurate.</t>
  </si>
  <si>
    <t>comment box
(please add source of data, year, geographical area)</t>
  </si>
  <si>
    <t>USER GUIDE FOR INDICATOR 11 "MULTIMODAL INTEGRATION"</t>
  </si>
  <si>
    <t>a) All interchange points, where the traveller can switch between the pre-defined modes of transport in the urban area.
b) Large hubs, where at least half of the urban area's transport modes can be found.
c) Long-distance interchanges, where at least one of the modes available must be primarily used to travel outside the geographical boundaries of the urban area studied. Using the list of modes included in the calculation, long-distance modes are: #1 Long-distance bus (coach), #2 Railway, #3 Park&amp;Ride.
IMPORTANT: PLEASE NOTE THAT OPTION a) SHOULD BE THE PRIORITY. The two other options (b &amp; c) are only to be considered if for some reason it is impossible to apply option a).</t>
  </si>
  <si>
    <r>
      <rPr>
        <b/>
        <sz val="11"/>
        <rFont val="Calibri"/>
        <family val="2"/>
        <scheme val="minor"/>
      </rPr>
      <t>Procedure:</t>
    </r>
    <r>
      <rPr>
        <sz val="11"/>
        <rFont val="Calibri"/>
        <family val="2"/>
        <scheme val="minor"/>
      </rPr>
      <t xml:space="preserve">
Step 1: Please select from the drop-down menu in cells C12-C22 (shaded blue) whether the specific transport mode is available in the urban area or not (YES or NO). For each mode for which 'YES' is selected, information about the mode (entity operating, website, etc.) should be provided in the adjacent cell.
Step 2:  Please provide in cells A31-A49 the names of the respective interchanges, and include in columns B-L select from the drop-down menu for each interchange whether that respective mode is available at that interchange or not (YES or NO). This process should be repeated for all the identified interchanges. Please only fill in the blue cells.</t>
    </r>
  </si>
  <si>
    <r>
      <rPr>
        <u/>
        <sz val="11"/>
        <rFont val="Calibri"/>
        <family val="2"/>
        <scheme val="minor"/>
      </rPr>
      <t>Step 1</t>
    </r>
    <r>
      <rPr>
        <sz val="11"/>
        <rFont val="Calibri"/>
        <family val="2"/>
        <scheme val="minor"/>
      </rPr>
      <t>: Please select from the drop-down menu in cells C12-C22 (shaded blue) whether the specific transport mode is available in the urban area or not (YES or NO).</t>
    </r>
  </si>
  <si>
    <r>
      <rPr>
        <u/>
        <sz val="11"/>
        <rFont val="Calibri"/>
        <family val="2"/>
        <scheme val="minor"/>
      </rPr>
      <t>Step 1:</t>
    </r>
    <r>
      <rPr>
        <sz val="11"/>
        <rFont val="Calibri"/>
        <family val="2"/>
        <scheme val="minor"/>
      </rPr>
      <t xml:space="preserve"> Please select from the drop-down menu in cells C12-C22 (shaded blue) whether the specific transport mode is available in the urban area or not (YES or NO).</t>
    </r>
  </si>
  <si>
    <r>
      <rPr>
        <u/>
        <sz val="11"/>
        <color theme="1"/>
        <rFont val="Calibri"/>
        <family val="2"/>
        <scheme val="minor"/>
      </rPr>
      <t>Step 2</t>
    </r>
    <r>
      <rPr>
        <sz val="11"/>
        <color theme="1"/>
        <rFont val="Calibri"/>
        <family val="2"/>
        <scheme val="minor"/>
      </rPr>
      <t>: Please provide in cells A31-A49 the names of the respective interchanges, and include in columns B-L select from the drop-down menu for each interchange whether that respective mode is available at that interchange or not (YES or NO).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</si>
</sst>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1"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name val="Arial"/>
      <family val="2"/>
    </font>
    <font>
      <u/>
      <sz val="11"/>
      <name val="Calibri"/>
      <family val="2"/>
      <scheme val="minor"/>
    </font>
    <font>
      <u/>
      <sz val="11"/>
      <color theme="1"/>
      <name val="Calibri"/>
      <family val="2"/>
      <scheme val="minor"/>
    </font>
    <font>
      <b/>
      <sz val="18"/>
      <name val="Calibri"/>
      <family val="2"/>
      <scheme val="minor"/>
    </font>
    <font>
      <sz val="8"/>
      <name val="Calibri"/>
      <family val="2"/>
      <scheme val="minor"/>
    </font>
  </fonts>
  <fills count="12">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0" tint="-0.34998626667073579"/>
        <bgColor indexed="64"/>
      </patternFill>
    </fill>
    <fill>
      <patternFill patternType="solid">
        <fgColor theme="7" tint="0.39997558519241921"/>
        <bgColor indexed="64"/>
      </patternFill>
    </fill>
    <fill>
      <patternFill patternType="solid">
        <fgColor rgb="FFFF0000"/>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6"/>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6" fillId="0" borderId="0"/>
    <xf numFmtId="43" fontId="4" fillId="0" borderId="0" applyFont="0" applyFill="0" applyBorder="0" applyAlignment="0" applyProtection="0"/>
  </cellStyleXfs>
  <cellXfs count="71">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0" fillId="0" borderId="2" xfId="0" applyBorder="1"/>
    <xf numFmtId="0" fontId="0" fillId="0" borderId="3" xfId="0" applyBorder="1"/>
    <xf numFmtId="0" fontId="2" fillId="3" borderId="1" xfId="0" applyFont="1" applyFill="1" applyBorder="1"/>
    <xf numFmtId="0" fontId="0" fillId="0" borderId="0" xfId="0" applyFill="1" applyBorder="1"/>
    <xf numFmtId="0" fontId="0" fillId="0" borderId="2" xfId="0" applyFont="1" applyFill="1" applyBorder="1" applyAlignment="1">
      <alignment wrapText="1"/>
    </xf>
    <xf numFmtId="0" fontId="0" fillId="0" borderId="2" xfId="0" applyBorder="1" applyAlignment="1">
      <alignment wrapText="1"/>
    </xf>
    <xf numFmtId="0" fontId="0" fillId="8" borderId="5" xfId="0" applyFill="1" applyBorder="1" applyProtection="1">
      <protection locked="0"/>
    </xf>
    <xf numFmtId="0" fontId="0" fillId="0" borderId="0" xfId="0" applyProtection="1"/>
    <xf numFmtId="0" fontId="3" fillId="11" borderId="6" xfId="0" applyFont="1" applyFill="1" applyBorder="1" applyProtection="1"/>
    <xf numFmtId="10" fontId="3" fillId="11" borderId="11" xfId="0" applyNumberFormat="1" applyFont="1" applyFill="1" applyBorder="1" applyProtection="1"/>
    <xf numFmtId="0" fontId="3" fillId="11" borderId="5" xfId="0" applyFont="1" applyFill="1" applyBorder="1" applyProtection="1"/>
    <xf numFmtId="10" fontId="3" fillId="11" borderId="8" xfId="0" applyNumberFormat="1" applyFont="1" applyFill="1" applyBorder="1" applyProtection="1"/>
    <xf numFmtId="2" fontId="3" fillId="11" borderId="8" xfId="0" applyNumberFormat="1" applyFont="1" applyFill="1" applyBorder="1" applyProtection="1"/>
    <xf numFmtId="0" fontId="3" fillId="11" borderId="10" xfId="0" applyFont="1" applyFill="1" applyBorder="1" applyProtection="1"/>
    <xf numFmtId="2" fontId="3" fillId="11" borderId="9" xfId="0" applyNumberFormat="1" applyFont="1" applyFill="1" applyBorder="1" applyProtection="1"/>
    <xf numFmtId="0" fontId="3" fillId="0" borderId="0" xfId="0" applyFont="1" applyFill="1" applyBorder="1" applyProtection="1"/>
    <xf numFmtId="10" fontId="3" fillId="0" borderId="0" xfId="0" applyNumberFormat="1" applyFont="1" applyFill="1" applyBorder="1" applyProtection="1"/>
    <xf numFmtId="0" fontId="0" fillId="0" borderId="0" xfId="0" applyFill="1" applyProtection="1"/>
    <xf numFmtId="0" fontId="5" fillId="5" borderId="5" xfId="0" applyFont="1" applyFill="1" applyBorder="1" applyAlignment="1" applyProtection="1">
      <alignment horizontal="center" wrapText="1"/>
    </xf>
    <xf numFmtId="0" fontId="5" fillId="0" borderId="12" xfId="0" applyFont="1" applyFill="1" applyBorder="1" applyAlignment="1" applyProtection="1">
      <alignment horizontal="center" wrapText="1"/>
    </xf>
    <xf numFmtId="0" fontId="0" fillId="5" borderId="5" xfId="0" applyFill="1" applyBorder="1" applyProtection="1"/>
    <xf numFmtId="0" fontId="0" fillId="9" borderId="5" xfId="0" applyFill="1" applyBorder="1" applyProtection="1"/>
    <xf numFmtId="0" fontId="0" fillId="8" borderId="5" xfId="0" applyFill="1" applyBorder="1" applyProtection="1"/>
    <xf numFmtId="0" fontId="0" fillId="0" borderId="0" xfId="0" applyFill="1" applyBorder="1" applyProtection="1"/>
    <xf numFmtId="0" fontId="0" fillId="0" borderId="0" xfId="0" applyFill="1" applyAlignment="1" applyProtection="1"/>
    <xf numFmtId="0" fontId="5" fillId="4" borderId="5" xfId="0" applyFont="1" applyFill="1" applyBorder="1" applyAlignment="1" applyProtection="1">
      <alignment wrapText="1"/>
    </xf>
    <xf numFmtId="0" fontId="0" fillId="5" borderId="5" xfId="0" applyFill="1" applyBorder="1" applyAlignment="1" applyProtection="1">
      <alignment wrapText="1"/>
    </xf>
    <xf numFmtId="0" fontId="5" fillId="4" borderId="5" xfId="0" applyFont="1" applyFill="1" applyBorder="1" applyAlignment="1" applyProtection="1">
      <alignment horizontal="center" wrapText="1"/>
    </xf>
    <xf numFmtId="0" fontId="0" fillId="7" borderId="0" xfId="0" applyFill="1" applyBorder="1" applyAlignment="1" applyProtection="1">
      <alignment horizontal="center" wrapText="1"/>
    </xf>
    <xf numFmtId="0" fontId="0" fillId="7" borderId="0" xfId="0" applyFill="1" applyProtection="1"/>
    <xf numFmtId="0" fontId="5" fillId="0" borderId="0" xfId="0" applyFont="1" applyProtection="1"/>
    <xf numFmtId="0" fontId="5" fillId="0" borderId="0" xfId="0" applyFont="1" applyAlignment="1" applyProtection="1">
      <alignment wrapText="1"/>
    </xf>
    <xf numFmtId="2" fontId="0" fillId="2" borderId="5" xfId="0" applyNumberFormat="1" applyFill="1" applyBorder="1" applyProtection="1"/>
    <xf numFmtId="0" fontId="0" fillId="2" borderId="5" xfId="0" applyFill="1" applyBorder="1" applyProtection="1"/>
    <xf numFmtId="0" fontId="0" fillId="0" borderId="0" xfId="0" applyFill="1" applyBorder="1" applyAlignment="1" applyProtection="1">
      <alignment horizontal="left"/>
    </xf>
    <xf numFmtId="0" fontId="0" fillId="6" borderId="5" xfId="0" applyFill="1" applyBorder="1" applyAlignment="1" applyProtection="1">
      <alignment horizontal="left"/>
    </xf>
    <xf numFmtId="2" fontId="0" fillId="6" borderId="5" xfId="0" applyNumberFormat="1" applyFill="1" applyBorder="1" applyProtection="1"/>
    <xf numFmtId="0" fontId="0" fillId="6" borderId="5" xfId="0" applyFill="1" applyBorder="1" applyProtection="1"/>
    <xf numFmtId="0" fontId="3" fillId="10" borderId="5" xfId="0" quotePrefix="1" applyFont="1" applyFill="1" applyBorder="1" applyAlignment="1" applyProtection="1">
      <alignment vertical="center" wrapText="1"/>
    </xf>
    <xf numFmtId="0" fontId="3" fillId="10" borderId="5" xfId="0" applyFont="1" applyFill="1" applyBorder="1" applyAlignment="1" applyProtection="1">
      <alignment vertical="center" wrapText="1"/>
    </xf>
    <xf numFmtId="2" fontId="3" fillId="10" borderId="5" xfId="0" applyNumberFormat="1" applyFont="1" applyFill="1" applyBorder="1" applyAlignment="1" applyProtection="1">
      <alignment vertical="center"/>
    </xf>
    <xf numFmtId="0" fontId="3" fillId="10" borderId="5" xfId="0" applyFont="1" applyFill="1" applyBorder="1" applyAlignment="1" applyProtection="1">
      <alignment vertical="center"/>
    </xf>
    <xf numFmtId="0" fontId="5" fillId="4" borderId="5" xfId="0" applyFont="1" applyFill="1" applyBorder="1" applyAlignment="1" applyProtection="1">
      <alignment horizontal="center"/>
    </xf>
    <xf numFmtId="0" fontId="0" fillId="2" borderId="5" xfId="0" applyFill="1" applyBorder="1" applyAlignment="1" applyProtection="1">
      <alignment horizontal="left"/>
    </xf>
    <xf numFmtId="0" fontId="9" fillId="11" borderId="7" xfId="0" applyFont="1" applyFill="1" applyBorder="1" applyAlignment="1" applyProtection="1">
      <alignment horizontal="left"/>
    </xf>
    <xf numFmtId="0" fontId="9" fillId="11" borderId="4" xfId="0" applyFont="1" applyFill="1" applyBorder="1" applyAlignment="1" applyProtection="1">
      <alignment horizontal="left"/>
    </xf>
    <xf numFmtId="0" fontId="3" fillId="8" borderId="13" xfId="0" applyFont="1" applyFill="1" applyBorder="1" applyAlignment="1" applyProtection="1">
      <alignment horizontal="left" wrapText="1"/>
    </xf>
    <xf numFmtId="0" fontId="3" fillId="8" borderId="14" xfId="0" applyFont="1" applyFill="1" applyBorder="1" applyAlignment="1" applyProtection="1">
      <alignment horizontal="left" wrapText="1"/>
    </xf>
    <xf numFmtId="0" fontId="3" fillId="8" borderId="16" xfId="0" applyFont="1" applyFill="1" applyBorder="1" applyAlignment="1" applyProtection="1">
      <alignment horizontal="left" wrapText="1"/>
    </xf>
    <xf numFmtId="0" fontId="3" fillId="0" borderId="15" xfId="0" applyFont="1" applyBorder="1" applyAlignment="1" applyProtection="1">
      <alignment horizontal="left" wrapText="1"/>
    </xf>
    <xf numFmtId="0" fontId="3" fillId="0" borderId="0" xfId="0" applyFont="1" applyBorder="1" applyAlignment="1" applyProtection="1">
      <alignment horizontal="left" wrapText="1"/>
    </xf>
    <xf numFmtId="0" fontId="3" fillId="0" borderId="17" xfId="0" applyFont="1" applyBorder="1" applyAlignment="1" applyProtection="1">
      <alignment horizontal="left" wrapText="1"/>
    </xf>
    <xf numFmtId="0" fontId="0" fillId="0" borderId="15" xfId="0" applyFont="1" applyBorder="1" applyAlignment="1" applyProtection="1">
      <alignment horizontal="left"/>
    </xf>
    <xf numFmtId="0" fontId="0" fillId="0" borderId="0" xfId="0" applyFont="1" applyBorder="1" applyAlignment="1" applyProtection="1">
      <alignment horizontal="left"/>
    </xf>
    <xf numFmtId="0" fontId="0" fillId="0" borderId="17" xfId="0" applyFont="1" applyBorder="1" applyAlignment="1" applyProtection="1">
      <alignment horizontal="left"/>
    </xf>
    <xf numFmtId="0" fontId="0" fillId="0" borderId="18" xfId="0" applyFont="1" applyBorder="1" applyAlignment="1" applyProtection="1">
      <alignment horizontal="left"/>
    </xf>
    <xf numFmtId="0" fontId="0" fillId="0" borderId="19" xfId="0" applyFont="1" applyBorder="1" applyAlignment="1" applyProtection="1">
      <alignment horizontal="left"/>
    </xf>
    <xf numFmtId="0" fontId="0" fillId="0" borderId="20" xfId="0" applyFont="1" applyBorder="1" applyAlignment="1" applyProtection="1">
      <alignment horizontal="left"/>
    </xf>
    <xf numFmtId="0" fontId="0" fillId="0" borderId="18" xfId="0" applyFont="1" applyBorder="1" applyAlignment="1" applyProtection="1">
      <alignment horizontal="left"/>
      <protection locked="0"/>
    </xf>
    <xf numFmtId="0" fontId="0" fillId="0" borderId="19" xfId="0" applyFont="1" applyBorder="1" applyAlignment="1" applyProtection="1">
      <alignment horizontal="left"/>
      <protection locked="0"/>
    </xf>
    <xf numFmtId="0" fontId="0" fillId="0" borderId="20" xfId="0" applyFont="1" applyBorder="1" applyAlignment="1" applyProtection="1">
      <alignment horizontal="left"/>
      <protection locked="0"/>
    </xf>
    <xf numFmtId="0" fontId="10" fillId="0" borderId="15" xfId="0" applyFont="1" applyBorder="1" applyAlignment="1" applyProtection="1">
      <alignment horizontal="left" wrapText="1"/>
      <protection locked="0"/>
    </xf>
    <xf numFmtId="0" fontId="10" fillId="0" borderId="0" xfId="0" applyFont="1" applyBorder="1" applyAlignment="1" applyProtection="1">
      <alignment horizontal="left" wrapText="1"/>
      <protection locked="0"/>
    </xf>
    <xf numFmtId="0" fontId="10" fillId="0" borderId="17" xfId="0" applyFont="1" applyBorder="1" applyAlignment="1" applyProtection="1">
      <alignment horizontal="left" wrapText="1"/>
      <protection locked="0"/>
    </xf>
    <xf numFmtId="0" fontId="0" fillId="0" borderId="15" xfId="0" applyFont="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17" xfId="0" applyFont="1" applyBorder="1" applyAlignment="1" applyProtection="1">
      <alignment horizontal="left"/>
      <protection locked="0"/>
    </xf>
  </cellXfs>
  <cellStyles count="3">
    <cellStyle name="Comma 2" xfId="2" xr:uid="{00000000-0005-0000-0000-000000000000}"/>
    <cellStyle name="Normal 2" xfId="1" xr:uid="{00000000-0005-0000-0000-000002000000}"/>
    <cellStyle name="Standard"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3"/>
  <sheetViews>
    <sheetView tabSelected="1" workbookViewId="0"/>
  </sheetViews>
  <sheetFormatPr baseColWidth="10" defaultColWidth="9.140625" defaultRowHeight="15" x14ac:dyDescent="0.25"/>
  <cols>
    <col min="1" max="1" width="120.7109375" bestFit="1" customWidth="1"/>
  </cols>
  <sheetData>
    <row r="1" spans="1:7" ht="15.75" thickBot="1" x14ac:dyDescent="0.3">
      <c r="A1" s="1" t="s">
        <v>74</v>
      </c>
    </row>
    <row r="2" spans="1:7" ht="15.75" thickBot="1" x14ac:dyDescent="0.3">
      <c r="A2" s="6" t="s">
        <v>1</v>
      </c>
      <c r="G2" s="7"/>
    </row>
    <row r="3" spans="1:7" ht="30" x14ac:dyDescent="0.25">
      <c r="A3" s="8" t="s">
        <v>51</v>
      </c>
      <c r="G3" s="7"/>
    </row>
    <row r="4" spans="1:7" ht="30" x14ac:dyDescent="0.25">
      <c r="A4" s="8" t="s">
        <v>52</v>
      </c>
      <c r="G4" s="7"/>
    </row>
    <row r="5" spans="1:7" x14ac:dyDescent="0.25">
      <c r="A5" s="3" t="s">
        <v>69</v>
      </c>
    </row>
    <row r="6" spans="1:7" ht="120" x14ac:dyDescent="0.25">
      <c r="A6" s="3" t="s">
        <v>75</v>
      </c>
    </row>
    <row r="7" spans="1:7" x14ac:dyDescent="0.25">
      <c r="A7" s="3" t="s">
        <v>19</v>
      </c>
    </row>
    <row r="8" spans="1:7" ht="15.75" thickBot="1" x14ac:dyDescent="0.3">
      <c r="A8" s="4"/>
    </row>
    <row r="9" spans="1:7" ht="15.75" thickBot="1" x14ac:dyDescent="0.3">
      <c r="A9" s="6" t="s">
        <v>2</v>
      </c>
    </row>
    <row r="10" spans="1:7" ht="30" x14ac:dyDescent="0.25">
      <c r="A10" s="3" t="s">
        <v>47</v>
      </c>
    </row>
    <row r="11" spans="1:7" ht="15.75" thickBot="1" x14ac:dyDescent="0.3">
      <c r="A11" s="3"/>
    </row>
    <row r="12" spans="1:7" ht="15.75" thickBot="1" x14ac:dyDescent="0.3">
      <c r="A12" s="6" t="s">
        <v>0</v>
      </c>
    </row>
    <row r="13" spans="1:7" s="2" customFormat="1" ht="45" x14ac:dyDescent="0.25">
      <c r="A13" s="3" t="s">
        <v>48</v>
      </c>
    </row>
    <row r="14" spans="1:7" s="2" customFormat="1" ht="30" x14ac:dyDescent="0.25">
      <c r="A14" s="3" t="s">
        <v>32</v>
      </c>
    </row>
    <row r="15" spans="1:7" s="2" customFormat="1" ht="195" x14ac:dyDescent="0.25">
      <c r="A15" s="3" t="s">
        <v>55</v>
      </c>
      <c r="G15" s="7"/>
    </row>
    <row r="16" spans="1:7" s="2" customFormat="1" ht="135" x14ac:dyDescent="0.25">
      <c r="A16" s="3" t="s">
        <v>56</v>
      </c>
      <c r="G16" s="7"/>
    </row>
    <row r="17" spans="1:7" s="2" customFormat="1" ht="75" x14ac:dyDescent="0.25">
      <c r="A17" s="3" t="s">
        <v>23</v>
      </c>
      <c r="G17" s="7"/>
    </row>
    <row r="18" spans="1:7" s="2" customFormat="1" x14ac:dyDescent="0.25">
      <c r="A18" s="3" t="s">
        <v>57</v>
      </c>
      <c r="G18" s="7"/>
    </row>
    <row r="19" spans="1:7" ht="30" x14ac:dyDescent="0.25">
      <c r="A19" s="3" t="s">
        <v>24</v>
      </c>
      <c r="G19" s="7"/>
    </row>
    <row r="20" spans="1:7" x14ac:dyDescent="0.25">
      <c r="A20" s="3"/>
      <c r="G20" s="7"/>
    </row>
    <row r="21" spans="1:7" ht="105" x14ac:dyDescent="0.25">
      <c r="A21" s="3" t="s">
        <v>76</v>
      </c>
      <c r="G21" s="7"/>
    </row>
    <row r="22" spans="1:7" x14ac:dyDescent="0.25">
      <c r="A22" s="3" t="s">
        <v>63</v>
      </c>
      <c r="G22" s="7"/>
    </row>
    <row r="23" spans="1:7" x14ac:dyDescent="0.25">
      <c r="A23" s="3"/>
    </row>
    <row r="24" spans="1:7" ht="75" x14ac:dyDescent="0.25">
      <c r="A24" s="3" t="s">
        <v>64</v>
      </c>
    </row>
    <row r="25" spans="1:7" ht="15.75" thickBot="1" x14ac:dyDescent="0.3">
      <c r="A25" s="3"/>
    </row>
    <row r="26" spans="1:7" ht="15.75" thickBot="1" x14ac:dyDescent="0.3">
      <c r="A26" s="6" t="s">
        <v>22</v>
      </c>
    </row>
    <row r="27" spans="1:7" ht="30" x14ac:dyDescent="0.25">
      <c r="A27" s="9" t="s">
        <v>21</v>
      </c>
    </row>
    <row r="28" spans="1:7" x14ac:dyDescent="0.25">
      <c r="A28" s="9"/>
    </row>
    <row r="29" spans="1:7" x14ac:dyDescent="0.25">
      <c r="A29" s="9" t="s">
        <v>53</v>
      </c>
    </row>
    <row r="30" spans="1:7" ht="45" x14ac:dyDescent="0.25">
      <c r="A30" s="9" t="s">
        <v>54</v>
      </c>
    </row>
    <row r="31" spans="1:7" ht="60" x14ac:dyDescent="0.25">
      <c r="A31" s="9" t="s">
        <v>72</v>
      </c>
    </row>
    <row r="32" spans="1:7" ht="60" x14ac:dyDescent="0.25">
      <c r="A32" s="9" t="s">
        <v>71</v>
      </c>
    </row>
    <row r="33" spans="1:1" ht="15.75" thickBot="1" x14ac:dyDescent="0.3">
      <c r="A33" s="5"/>
    </row>
  </sheetData>
  <sheetProtection algorithmName="SHA-512" hashValue="vHL7A2+dst3ct4ImcYG5Ex+rtYPOJbQQqxKK/jfOTjF/bcCf824Zc3PDPh4csYH61aICtO4urjmojPIxAyErkQ==" saltValue="IrZzS6mWMxg+mLOJ7ZkOyw=="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58"/>
  <sheetViews>
    <sheetView zoomScaleNormal="100" workbookViewId="0">
      <pane ySplit="8" topLeftCell="A9" activePane="bottomLeft" state="frozen"/>
      <selection pane="bottomLeft" sqref="A1:B1"/>
    </sheetView>
  </sheetViews>
  <sheetFormatPr baseColWidth="10" defaultColWidth="9.140625" defaultRowHeight="15" x14ac:dyDescent="0.25"/>
  <cols>
    <col min="1" max="1" width="43.7109375" style="11" customWidth="1"/>
    <col min="2" max="2" width="25.140625" style="11" customWidth="1"/>
    <col min="3" max="3" width="14.42578125" style="11" customWidth="1"/>
    <col min="4" max="4" width="12.5703125" style="11" customWidth="1"/>
    <col min="5" max="7" width="11.7109375" style="11" customWidth="1"/>
    <col min="8" max="8" width="13.28515625" style="11" customWidth="1"/>
    <col min="9" max="13" width="11.7109375" style="11" customWidth="1"/>
    <col min="14" max="14" width="15.7109375" style="11" customWidth="1"/>
    <col min="15" max="15" width="17.42578125" style="11" customWidth="1"/>
    <col min="16" max="16" width="17.28515625" style="11" customWidth="1"/>
    <col min="17" max="17" width="9.140625" style="11"/>
    <col min="18" max="18" width="0" style="11" hidden="1" customWidth="1"/>
    <col min="19" max="20" width="9.140625" style="11"/>
    <col min="21" max="21" width="37" style="11" customWidth="1"/>
    <col min="22" max="22" width="11.85546875" style="11" customWidth="1"/>
    <col min="23" max="23" width="11.140625" style="11" customWidth="1"/>
    <col min="24" max="24" width="11.28515625" style="11" customWidth="1"/>
    <col min="25" max="16384" width="9.140625" style="11"/>
  </cols>
  <sheetData>
    <row r="1" spans="1:9" ht="24" thickBot="1" x14ac:dyDescent="0.4">
      <c r="A1" s="48" t="s">
        <v>49</v>
      </c>
      <c r="B1" s="49"/>
    </row>
    <row r="2" spans="1:9" x14ac:dyDescent="0.25">
      <c r="A2" s="12" t="s">
        <v>28</v>
      </c>
      <c r="B2" s="13">
        <f>C54</f>
        <v>0.42857142857142855</v>
      </c>
    </row>
    <row r="3" spans="1:9" x14ac:dyDescent="0.25">
      <c r="A3" s="14" t="s">
        <v>29</v>
      </c>
      <c r="B3" s="15">
        <f>C56</f>
        <v>0.53125</v>
      </c>
    </row>
    <row r="4" spans="1:9" x14ac:dyDescent="0.25">
      <c r="A4" s="14" t="s">
        <v>30</v>
      </c>
      <c r="B4" s="15">
        <f>C58</f>
        <v>0.75</v>
      </c>
    </row>
    <row r="5" spans="1:9" x14ac:dyDescent="0.25">
      <c r="A5" s="14" t="s">
        <v>42</v>
      </c>
      <c r="B5" s="16">
        <f>IF(B2="not enough data", "not calculated",10*B2)</f>
        <v>4.2857142857142856</v>
      </c>
    </row>
    <row r="6" spans="1:9" x14ac:dyDescent="0.25">
      <c r="A6" s="14" t="s">
        <v>43</v>
      </c>
      <c r="B6" s="16">
        <f t="shared" ref="B6:B7" si="0">IF(B3="not enough data", "not calculated",10*B3)</f>
        <v>5.3125</v>
      </c>
    </row>
    <row r="7" spans="1:9" ht="15.75" thickBot="1" x14ac:dyDescent="0.3">
      <c r="A7" s="17" t="s">
        <v>44</v>
      </c>
      <c r="B7" s="18">
        <f t="shared" si="0"/>
        <v>7.5</v>
      </c>
    </row>
    <row r="8" spans="1:9" x14ac:dyDescent="0.25">
      <c r="A8" s="19"/>
      <c r="B8" s="20"/>
    </row>
    <row r="9" spans="1:9" x14ac:dyDescent="0.25">
      <c r="A9" s="11" t="s">
        <v>62</v>
      </c>
      <c r="B9" s="20"/>
    </row>
    <row r="10" spans="1:9" s="21" customFormat="1" x14ac:dyDescent="0.25">
      <c r="A10" s="19" t="s">
        <v>77</v>
      </c>
    </row>
    <row r="11" spans="1:9" s="21" customFormat="1" x14ac:dyDescent="0.25">
      <c r="A11" s="19"/>
    </row>
    <row r="12" spans="1:9" ht="33" customHeight="1" x14ac:dyDescent="0.25">
      <c r="A12" s="22" t="s">
        <v>4</v>
      </c>
      <c r="B12" s="22" t="s">
        <v>58</v>
      </c>
      <c r="C12" s="22" t="s">
        <v>46</v>
      </c>
      <c r="D12" s="23"/>
      <c r="E12" s="50" t="s">
        <v>73</v>
      </c>
      <c r="F12" s="51"/>
      <c r="G12" s="51"/>
      <c r="H12" s="51"/>
      <c r="I12" s="52"/>
    </row>
    <row r="13" spans="1:9" x14ac:dyDescent="0.25">
      <c r="A13" s="24" t="s">
        <v>59</v>
      </c>
      <c r="B13" s="25" t="s">
        <v>5</v>
      </c>
      <c r="C13" s="26" t="s">
        <v>5</v>
      </c>
      <c r="D13" s="27"/>
      <c r="E13" s="53" t="s">
        <v>27</v>
      </c>
      <c r="F13" s="54"/>
      <c r="G13" s="54"/>
      <c r="H13" s="54"/>
      <c r="I13" s="55"/>
    </row>
    <row r="14" spans="1:9" x14ac:dyDescent="0.25">
      <c r="A14" s="24" t="s">
        <v>65</v>
      </c>
      <c r="B14" s="25" t="s">
        <v>5</v>
      </c>
      <c r="C14" s="26" t="s">
        <v>5</v>
      </c>
      <c r="D14" s="27"/>
      <c r="E14" s="53" t="s">
        <v>11</v>
      </c>
      <c r="F14" s="54"/>
      <c r="G14" s="54"/>
      <c r="H14" s="54"/>
      <c r="I14" s="55"/>
    </row>
    <row r="15" spans="1:9" x14ac:dyDescent="0.25">
      <c r="A15" s="24" t="s">
        <v>33</v>
      </c>
      <c r="B15" s="25" t="s">
        <v>6</v>
      </c>
      <c r="C15" s="26" t="s">
        <v>6</v>
      </c>
      <c r="D15" s="21"/>
      <c r="E15" s="53"/>
      <c r="F15" s="54"/>
      <c r="G15" s="54"/>
      <c r="H15" s="54"/>
      <c r="I15" s="55"/>
    </row>
    <row r="16" spans="1:9" x14ac:dyDescent="0.25">
      <c r="A16" s="24" t="s">
        <v>41</v>
      </c>
      <c r="B16" s="25" t="s">
        <v>6</v>
      </c>
      <c r="C16" s="26" t="s">
        <v>5</v>
      </c>
      <c r="D16" s="21"/>
      <c r="E16" s="53"/>
      <c r="F16" s="54"/>
      <c r="G16" s="54"/>
      <c r="H16" s="54"/>
      <c r="I16" s="55"/>
    </row>
    <row r="17" spans="1:18" x14ac:dyDescent="0.25">
      <c r="A17" s="24" t="s">
        <v>34</v>
      </c>
      <c r="B17" s="25" t="s">
        <v>6</v>
      </c>
      <c r="C17" s="26" t="s">
        <v>5</v>
      </c>
      <c r="D17" s="21"/>
      <c r="E17" s="53"/>
      <c r="F17" s="54"/>
      <c r="G17" s="54"/>
      <c r="H17" s="54"/>
      <c r="I17" s="55"/>
    </row>
    <row r="18" spans="1:18" x14ac:dyDescent="0.25">
      <c r="A18" s="24" t="s">
        <v>35</v>
      </c>
      <c r="B18" s="25" t="s">
        <v>6</v>
      </c>
      <c r="C18" s="26" t="s">
        <v>5</v>
      </c>
      <c r="D18" s="21"/>
      <c r="E18" s="53"/>
      <c r="F18" s="54"/>
      <c r="G18" s="54"/>
      <c r="H18" s="54"/>
      <c r="I18" s="55"/>
    </row>
    <row r="19" spans="1:18" x14ac:dyDescent="0.25">
      <c r="A19" s="24" t="s">
        <v>36</v>
      </c>
      <c r="B19" s="25" t="s">
        <v>6</v>
      </c>
      <c r="C19" s="26" t="s">
        <v>5</v>
      </c>
      <c r="D19" s="27"/>
      <c r="E19" s="53" t="s">
        <v>8</v>
      </c>
      <c r="F19" s="54"/>
      <c r="G19" s="54"/>
      <c r="H19" s="54"/>
      <c r="I19" s="55"/>
    </row>
    <row r="20" spans="1:18" x14ac:dyDescent="0.25">
      <c r="A20" s="24" t="s">
        <v>37</v>
      </c>
      <c r="B20" s="25" t="s">
        <v>6</v>
      </c>
      <c r="C20" s="26" t="s">
        <v>6</v>
      </c>
      <c r="D20" s="27"/>
      <c r="E20" s="53" t="s">
        <v>9</v>
      </c>
      <c r="F20" s="54"/>
      <c r="G20" s="54"/>
      <c r="H20" s="54"/>
      <c r="I20" s="55"/>
    </row>
    <row r="21" spans="1:18" x14ac:dyDescent="0.25">
      <c r="A21" s="24" t="s">
        <v>38</v>
      </c>
      <c r="B21" s="25" t="s">
        <v>5</v>
      </c>
      <c r="C21" s="26" t="s">
        <v>5</v>
      </c>
      <c r="D21" s="27"/>
      <c r="E21" s="56" t="s">
        <v>31</v>
      </c>
      <c r="F21" s="57"/>
      <c r="G21" s="57"/>
      <c r="H21" s="57"/>
      <c r="I21" s="58"/>
    </row>
    <row r="22" spans="1:18" x14ac:dyDescent="0.25">
      <c r="A22" s="24" t="s">
        <v>39</v>
      </c>
      <c r="B22" s="25" t="s">
        <v>6</v>
      </c>
      <c r="C22" s="26" t="s">
        <v>5</v>
      </c>
      <c r="D22" s="21"/>
      <c r="E22" s="56"/>
      <c r="F22" s="57"/>
      <c r="G22" s="57"/>
      <c r="H22" s="57"/>
      <c r="I22" s="58"/>
    </row>
    <row r="23" spans="1:18" x14ac:dyDescent="0.25">
      <c r="A23" s="24" t="s">
        <v>40</v>
      </c>
      <c r="B23" s="25" t="s">
        <v>6</v>
      </c>
      <c r="C23" s="26" t="s">
        <v>6</v>
      </c>
      <c r="D23" s="21"/>
      <c r="E23" s="59"/>
      <c r="F23" s="60"/>
      <c r="G23" s="60"/>
      <c r="H23" s="60"/>
      <c r="I23" s="61"/>
    </row>
    <row r="25" spans="1:18" x14ac:dyDescent="0.25">
      <c r="A25" s="24">
        <f>COUNTA(A13:A23)</f>
        <v>11</v>
      </c>
      <c r="B25" s="24">
        <f>COUNTIF(B13:B23,"yes")</f>
        <v>3</v>
      </c>
      <c r="C25" s="24">
        <f>COUNTIF(C13:C23,"yes")</f>
        <v>8</v>
      </c>
    </row>
    <row r="27" spans="1:18" s="21" customFormat="1" x14ac:dyDescent="0.25">
      <c r="A27" s="28" t="s">
        <v>79</v>
      </c>
    </row>
    <row r="28" spans="1:18" s="21" customFormat="1" x14ac:dyDescent="0.25">
      <c r="A28" s="21" t="s">
        <v>45</v>
      </c>
    </row>
    <row r="29" spans="1:18" s="21" customFormat="1" x14ac:dyDescent="0.25">
      <c r="A29" s="21" t="s">
        <v>61</v>
      </c>
    </row>
    <row r="30" spans="1:18" s="21" customFormat="1" x14ac:dyDescent="0.25"/>
    <row r="31" spans="1:18" x14ac:dyDescent="0.25">
      <c r="B31" s="46" t="s">
        <v>3</v>
      </c>
      <c r="C31" s="46"/>
      <c r="D31" s="46"/>
      <c r="E31" s="46"/>
      <c r="F31" s="46"/>
      <c r="G31" s="46"/>
      <c r="H31" s="46"/>
      <c r="I31" s="46"/>
      <c r="J31" s="46"/>
      <c r="K31" s="46"/>
      <c r="L31" s="46"/>
      <c r="M31" s="46"/>
    </row>
    <row r="32" spans="1:18" ht="60.75" customHeight="1" x14ac:dyDescent="0.25">
      <c r="A32" s="29" t="s">
        <v>70</v>
      </c>
      <c r="B32" s="30" t="s">
        <v>59</v>
      </c>
      <c r="C32" s="30" t="s">
        <v>65</v>
      </c>
      <c r="D32" s="30" t="s">
        <v>33</v>
      </c>
      <c r="E32" s="30" t="s">
        <v>41</v>
      </c>
      <c r="F32" s="30" t="s">
        <v>34</v>
      </c>
      <c r="G32" s="30" t="s">
        <v>35</v>
      </c>
      <c r="H32" s="30" t="s">
        <v>36</v>
      </c>
      <c r="I32" s="30" t="s">
        <v>37</v>
      </c>
      <c r="J32" s="30" t="s">
        <v>38</v>
      </c>
      <c r="K32" s="30" t="s">
        <v>39</v>
      </c>
      <c r="L32" s="30" t="s">
        <v>40</v>
      </c>
      <c r="M32" s="31" t="s">
        <v>26</v>
      </c>
      <c r="N32" s="31" t="s">
        <v>50</v>
      </c>
      <c r="O32" s="31" t="s">
        <v>60</v>
      </c>
      <c r="R32" s="32" t="s">
        <v>20</v>
      </c>
    </row>
    <row r="33" spans="1:18" x14ac:dyDescent="0.25">
      <c r="A33" s="26" t="s">
        <v>7</v>
      </c>
      <c r="B33" s="26" t="s">
        <v>6</v>
      </c>
      <c r="C33" s="26" t="s">
        <v>6</v>
      </c>
      <c r="D33" s="26" t="s">
        <v>6</v>
      </c>
      <c r="E33" s="26" t="s">
        <v>5</v>
      </c>
      <c r="F33" s="26" t="s">
        <v>5</v>
      </c>
      <c r="G33" s="26" t="s">
        <v>6</v>
      </c>
      <c r="H33" s="26" t="s">
        <v>6</v>
      </c>
      <c r="I33" s="26" t="s">
        <v>6</v>
      </c>
      <c r="J33" s="26" t="s">
        <v>6</v>
      </c>
      <c r="K33" s="26" t="s">
        <v>6</v>
      </c>
      <c r="L33" s="26" t="s">
        <v>6</v>
      </c>
      <c r="M33" s="25">
        <f t="shared" ref="M33:M51" si="1">COUNTIF(B33:L33,"yes")</f>
        <v>2</v>
      </c>
      <c r="N33" s="25">
        <f>IF($C$25&gt;0,M33/C$25,"specify mode of transport")</f>
        <v>0.25</v>
      </c>
      <c r="O33" s="25" t="str">
        <f>IF(OR(B33=R$33,C33=R$33,J33=R$33),"YES","NO")</f>
        <v>NO</v>
      </c>
      <c r="R33" s="33" t="s">
        <v>5</v>
      </c>
    </row>
    <row r="34" spans="1:18" x14ac:dyDescent="0.25">
      <c r="A34" s="26" t="s">
        <v>10</v>
      </c>
      <c r="B34" s="26" t="s">
        <v>6</v>
      </c>
      <c r="C34" s="26" t="s">
        <v>5</v>
      </c>
      <c r="D34" s="26" t="s">
        <v>6</v>
      </c>
      <c r="E34" s="26" t="s">
        <v>5</v>
      </c>
      <c r="F34" s="26" t="s">
        <v>5</v>
      </c>
      <c r="G34" s="26" t="s">
        <v>5</v>
      </c>
      <c r="H34" s="26" t="s">
        <v>5</v>
      </c>
      <c r="I34" s="26" t="s">
        <v>6</v>
      </c>
      <c r="J34" s="26" t="s">
        <v>5</v>
      </c>
      <c r="K34" s="26" t="s">
        <v>5</v>
      </c>
      <c r="L34" s="26" t="s">
        <v>6</v>
      </c>
      <c r="M34" s="25">
        <f t="shared" si="1"/>
        <v>7</v>
      </c>
      <c r="N34" s="25">
        <f t="shared" ref="N34:N51" si="2">IF($C$25&gt;0,M34/C$25,"specify mode of transport")</f>
        <v>0.875</v>
      </c>
      <c r="O34" s="25" t="str">
        <f t="shared" ref="O34:O51" si="3">IF(OR(B34=R$33,C34=R$33,J34=R$33),"YES","NO")</f>
        <v>YES</v>
      </c>
      <c r="R34" s="33" t="s">
        <v>6</v>
      </c>
    </row>
    <row r="35" spans="1:18" x14ac:dyDescent="0.25">
      <c r="A35" s="26" t="s">
        <v>25</v>
      </c>
      <c r="B35" s="26" t="s">
        <v>5</v>
      </c>
      <c r="C35" s="26" t="s">
        <v>6</v>
      </c>
      <c r="D35" s="26" t="s">
        <v>6</v>
      </c>
      <c r="E35" s="26" t="s">
        <v>5</v>
      </c>
      <c r="F35" s="26" t="s">
        <v>5</v>
      </c>
      <c r="G35" s="26" t="s">
        <v>6</v>
      </c>
      <c r="H35" s="26" t="s">
        <v>5</v>
      </c>
      <c r="I35" s="26" t="s">
        <v>6</v>
      </c>
      <c r="J35" s="26" t="s">
        <v>6</v>
      </c>
      <c r="K35" s="26" t="s">
        <v>5</v>
      </c>
      <c r="L35" s="26" t="s">
        <v>6</v>
      </c>
      <c r="M35" s="25">
        <f t="shared" si="1"/>
        <v>5</v>
      </c>
      <c r="N35" s="25">
        <f t="shared" si="2"/>
        <v>0.625</v>
      </c>
      <c r="O35" s="25" t="str">
        <f t="shared" si="3"/>
        <v>YES</v>
      </c>
    </row>
    <row r="36" spans="1:18" x14ac:dyDescent="0.25">
      <c r="A36" s="26" t="s">
        <v>15</v>
      </c>
      <c r="B36" s="26" t="s">
        <v>6</v>
      </c>
      <c r="C36" s="26" t="s">
        <v>6</v>
      </c>
      <c r="D36" s="26" t="s">
        <v>6</v>
      </c>
      <c r="E36" s="26" t="s">
        <v>5</v>
      </c>
      <c r="F36" s="26" t="s">
        <v>5</v>
      </c>
      <c r="G36" s="26" t="s">
        <v>6</v>
      </c>
      <c r="H36" s="26" t="s">
        <v>6</v>
      </c>
      <c r="I36" s="26" t="s">
        <v>6</v>
      </c>
      <c r="J36" s="26" t="s">
        <v>6</v>
      </c>
      <c r="K36" s="26" t="s">
        <v>6</v>
      </c>
      <c r="L36" s="26" t="s">
        <v>6</v>
      </c>
      <c r="M36" s="25">
        <f t="shared" si="1"/>
        <v>2</v>
      </c>
      <c r="N36" s="25">
        <f t="shared" si="2"/>
        <v>0.25</v>
      </c>
      <c r="O36" s="25" t="str">
        <f t="shared" si="3"/>
        <v>NO</v>
      </c>
    </row>
    <row r="37" spans="1:18" x14ac:dyDescent="0.25">
      <c r="A37" s="26" t="s">
        <v>16</v>
      </c>
      <c r="B37" s="26" t="s">
        <v>6</v>
      </c>
      <c r="C37" s="26" t="s">
        <v>5</v>
      </c>
      <c r="D37" s="26" t="s">
        <v>6</v>
      </c>
      <c r="E37" s="26" t="s">
        <v>6</v>
      </c>
      <c r="F37" s="26" t="s">
        <v>5</v>
      </c>
      <c r="G37" s="26" t="s">
        <v>6</v>
      </c>
      <c r="H37" s="26" t="s">
        <v>6</v>
      </c>
      <c r="I37" s="26" t="s">
        <v>6</v>
      </c>
      <c r="J37" s="26" t="s">
        <v>6</v>
      </c>
      <c r="K37" s="26" t="s">
        <v>6</v>
      </c>
      <c r="L37" s="26" t="s">
        <v>6</v>
      </c>
      <c r="M37" s="25">
        <f t="shared" si="1"/>
        <v>2</v>
      </c>
      <c r="N37" s="25">
        <f t="shared" si="2"/>
        <v>0.25</v>
      </c>
      <c r="O37" s="25" t="str">
        <f t="shared" si="3"/>
        <v>YES</v>
      </c>
    </row>
    <row r="38" spans="1:18" x14ac:dyDescent="0.25">
      <c r="A38" s="26" t="s">
        <v>17</v>
      </c>
      <c r="B38" s="26" t="s">
        <v>6</v>
      </c>
      <c r="C38" s="26" t="s">
        <v>5</v>
      </c>
      <c r="D38" s="26" t="s">
        <v>6</v>
      </c>
      <c r="E38" s="26" t="s">
        <v>6</v>
      </c>
      <c r="F38" s="26" t="s">
        <v>5</v>
      </c>
      <c r="G38" s="26" t="s">
        <v>6</v>
      </c>
      <c r="H38" s="26" t="s">
        <v>5</v>
      </c>
      <c r="I38" s="26" t="s">
        <v>6</v>
      </c>
      <c r="J38" s="26" t="s">
        <v>6</v>
      </c>
      <c r="K38" s="26" t="s">
        <v>6</v>
      </c>
      <c r="L38" s="26" t="s">
        <v>6</v>
      </c>
      <c r="M38" s="25">
        <f t="shared" si="1"/>
        <v>3</v>
      </c>
      <c r="N38" s="25">
        <f t="shared" si="2"/>
        <v>0.375</v>
      </c>
      <c r="O38" s="25" t="str">
        <f t="shared" si="3"/>
        <v>YES</v>
      </c>
    </row>
    <row r="39" spans="1:18" x14ac:dyDescent="0.25">
      <c r="A39" s="26" t="s">
        <v>18</v>
      </c>
      <c r="B39" s="26" t="s">
        <v>6</v>
      </c>
      <c r="C39" s="26" t="s">
        <v>6</v>
      </c>
      <c r="D39" s="26" t="s">
        <v>6</v>
      </c>
      <c r="E39" s="26" t="s">
        <v>5</v>
      </c>
      <c r="F39" s="26" t="s">
        <v>5</v>
      </c>
      <c r="G39" s="26" t="s">
        <v>5</v>
      </c>
      <c r="H39" s="26" t="s">
        <v>6</v>
      </c>
      <c r="I39" s="26" t="s">
        <v>6</v>
      </c>
      <c r="J39" s="26" t="s">
        <v>6</v>
      </c>
      <c r="K39" s="26" t="s">
        <v>6</v>
      </c>
      <c r="L39" s="26" t="s">
        <v>6</v>
      </c>
      <c r="M39" s="25">
        <f t="shared" si="1"/>
        <v>3</v>
      </c>
      <c r="N39" s="25">
        <f t="shared" si="2"/>
        <v>0.375</v>
      </c>
      <c r="O39" s="25" t="str">
        <f t="shared" si="3"/>
        <v>NO</v>
      </c>
    </row>
    <row r="40" spans="1:18" x14ac:dyDescent="0.25">
      <c r="A40" s="26"/>
      <c r="B40" s="26"/>
      <c r="C40" s="26"/>
      <c r="D40" s="26"/>
      <c r="E40" s="26"/>
      <c r="F40" s="26"/>
      <c r="G40" s="26"/>
      <c r="H40" s="26"/>
      <c r="I40" s="26"/>
      <c r="J40" s="26"/>
      <c r="K40" s="26"/>
      <c r="L40" s="26"/>
      <c r="M40" s="25">
        <f t="shared" si="1"/>
        <v>0</v>
      </c>
      <c r="N40" s="25">
        <f t="shared" si="2"/>
        <v>0</v>
      </c>
      <c r="O40" s="25" t="str">
        <f t="shared" si="3"/>
        <v>NO</v>
      </c>
    </row>
    <row r="41" spans="1:18" x14ac:dyDescent="0.25">
      <c r="A41" s="26"/>
      <c r="B41" s="26"/>
      <c r="C41" s="26"/>
      <c r="D41" s="26"/>
      <c r="E41" s="26"/>
      <c r="F41" s="26"/>
      <c r="G41" s="26"/>
      <c r="H41" s="26"/>
      <c r="I41" s="26"/>
      <c r="J41" s="26"/>
      <c r="K41" s="26"/>
      <c r="L41" s="26"/>
      <c r="M41" s="25">
        <f t="shared" si="1"/>
        <v>0</v>
      </c>
      <c r="N41" s="25">
        <f t="shared" si="2"/>
        <v>0</v>
      </c>
      <c r="O41" s="25" t="str">
        <f t="shared" si="3"/>
        <v>NO</v>
      </c>
    </row>
    <row r="42" spans="1:18" x14ac:dyDescent="0.25">
      <c r="A42" s="26"/>
      <c r="B42" s="26"/>
      <c r="C42" s="26"/>
      <c r="D42" s="26"/>
      <c r="E42" s="26"/>
      <c r="F42" s="26"/>
      <c r="G42" s="26"/>
      <c r="H42" s="26"/>
      <c r="I42" s="26"/>
      <c r="J42" s="26"/>
      <c r="K42" s="26"/>
      <c r="L42" s="26"/>
      <c r="M42" s="25">
        <f t="shared" si="1"/>
        <v>0</v>
      </c>
      <c r="N42" s="25">
        <f t="shared" si="2"/>
        <v>0</v>
      </c>
      <c r="O42" s="25" t="str">
        <f t="shared" si="3"/>
        <v>NO</v>
      </c>
    </row>
    <row r="43" spans="1:18" x14ac:dyDescent="0.25">
      <c r="A43" s="26"/>
      <c r="B43" s="26"/>
      <c r="C43" s="26"/>
      <c r="D43" s="26"/>
      <c r="E43" s="26"/>
      <c r="F43" s="26"/>
      <c r="G43" s="26"/>
      <c r="H43" s="26"/>
      <c r="I43" s="26"/>
      <c r="J43" s="26"/>
      <c r="K43" s="26"/>
      <c r="L43" s="26"/>
      <c r="M43" s="25">
        <f t="shared" si="1"/>
        <v>0</v>
      </c>
      <c r="N43" s="25">
        <f t="shared" si="2"/>
        <v>0</v>
      </c>
      <c r="O43" s="25" t="str">
        <f t="shared" si="3"/>
        <v>NO</v>
      </c>
    </row>
    <row r="44" spans="1:18" x14ac:dyDescent="0.25">
      <c r="A44" s="26"/>
      <c r="B44" s="26"/>
      <c r="C44" s="26"/>
      <c r="D44" s="26"/>
      <c r="E44" s="26"/>
      <c r="F44" s="26"/>
      <c r="G44" s="26"/>
      <c r="H44" s="26"/>
      <c r="I44" s="26"/>
      <c r="J44" s="26"/>
      <c r="K44" s="26"/>
      <c r="L44" s="26"/>
      <c r="M44" s="25">
        <f t="shared" si="1"/>
        <v>0</v>
      </c>
      <c r="N44" s="25">
        <f t="shared" si="2"/>
        <v>0</v>
      </c>
      <c r="O44" s="25" t="str">
        <f t="shared" si="3"/>
        <v>NO</v>
      </c>
    </row>
    <row r="45" spans="1:18" x14ac:dyDescent="0.25">
      <c r="A45" s="26"/>
      <c r="B45" s="26"/>
      <c r="C45" s="26"/>
      <c r="D45" s="26"/>
      <c r="E45" s="26"/>
      <c r="F45" s="26"/>
      <c r="G45" s="26"/>
      <c r="H45" s="26"/>
      <c r="I45" s="26"/>
      <c r="J45" s="26"/>
      <c r="K45" s="26"/>
      <c r="L45" s="26"/>
      <c r="M45" s="25">
        <f t="shared" si="1"/>
        <v>0</v>
      </c>
      <c r="N45" s="25">
        <f t="shared" si="2"/>
        <v>0</v>
      </c>
      <c r="O45" s="25" t="str">
        <f t="shared" si="3"/>
        <v>NO</v>
      </c>
    </row>
    <row r="46" spans="1:18" x14ac:dyDescent="0.25">
      <c r="A46" s="26"/>
      <c r="B46" s="26"/>
      <c r="C46" s="26"/>
      <c r="D46" s="26"/>
      <c r="E46" s="26"/>
      <c r="F46" s="26"/>
      <c r="G46" s="26"/>
      <c r="H46" s="26"/>
      <c r="I46" s="26"/>
      <c r="J46" s="26"/>
      <c r="K46" s="26"/>
      <c r="L46" s="26"/>
      <c r="M46" s="25">
        <f t="shared" si="1"/>
        <v>0</v>
      </c>
      <c r="N46" s="25">
        <f t="shared" si="2"/>
        <v>0</v>
      </c>
      <c r="O46" s="25" t="str">
        <f t="shared" si="3"/>
        <v>NO</v>
      </c>
    </row>
    <row r="47" spans="1:18" x14ac:dyDescent="0.25">
      <c r="A47" s="26"/>
      <c r="B47" s="26"/>
      <c r="C47" s="26"/>
      <c r="D47" s="26"/>
      <c r="E47" s="26"/>
      <c r="F47" s="26"/>
      <c r="G47" s="26"/>
      <c r="H47" s="26"/>
      <c r="I47" s="26"/>
      <c r="J47" s="26"/>
      <c r="K47" s="26"/>
      <c r="L47" s="26"/>
      <c r="M47" s="25">
        <f t="shared" si="1"/>
        <v>0</v>
      </c>
      <c r="N47" s="25">
        <f t="shared" si="2"/>
        <v>0</v>
      </c>
      <c r="O47" s="25" t="str">
        <f t="shared" si="3"/>
        <v>NO</v>
      </c>
    </row>
    <row r="48" spans="1:18" x14ac:dyDescent="0.25">
      <c r="A48" s="26"/>
      <c r="B48" s="26"/>
      <c r="C48" s="26"/>
      <c r="D48" s="26"/>
      <c r="E48" s="26"/>
      <c r="F48" s="26"/>
      <c r="G48" s="26"/>
      <c r="H48" s="26"/>
      <c r="I48" s="26"/>
      <c r="J48" s="26"/>
      <c r="K48" s="26"/>
      <c r="L48" s="26"/>
      <c r="M48" s="25">
        <f t="shared" si="1"/>
        <v>0</v>
      </c>
      <c r="N48" s="25">
        <f t="shared" si="2"/>
        <v>0</v>
      </c>
      <c r="O48" s="25" t="str">
        <f t="shared" si="3"/>
        <v>NO</v>
      </c>
    </row>
    <row r="49" spans="1:15" x14ac:dyDescent="0.25">
      <c r="A49" s="26"/>
      <c r="B49" s="26"/>
      <c r="C49" s="26"/>
      <c r="D49" s="26"/>
      <c r="E49" s="26"/>
      <c r="F49" s="26"/>
      <c r="G49" s="26"/>
      <c r="H49" s="26"/>
      <c r="I49" s="26"/>
      <c r="J49" s="26"/>
      <c r="K49" s="26"/>
      <c r="L49" s="26"/>
      <c r="M49" s="25">
        <f t="shared" si="1"/>
        <v>0</v>
      </c>
      <c r="N49" s="25">
        <f t="shared" si="2"/>
        <v>0</v>
      </c>
      <c r="O49" s="25" t="str">
        <f t="shared" si="3"/>
        <v>NO</v>
      </c>
    </row>
    <row r="50" spans="1:15" x14ac:dyDescent="0.25">
      <c r="A50" s="26"/>
      <c r="B50" s="26"/>
      <c r="C50" s="26"/>
      <c r="D50" s="26"/>
      <c r="E50" s="26"/>
      <c r="F50" s="26"/>
      <c r="G50" s="26"/>
      <c r="H50" s="26"/>
      <c r="I50" s="26"/>
      <c r="J50" s="26"/>
      <c r="K50" s="26"/>
      <c r="L50" s="26"/>
      <c r="M50" s="25">
        <f t="shared" si="1"/>
        <v>0</v>
      </c>
      <c r="N50" s="25">
        <f t="shared" si="2"/>
        <v>0</v>
      </c>
      <c r="O50" s="25" t="str">
        <f t="shared" si="3"/>
        <v>NO</v>
      </c>
    </row>
    <row r="51" spans="1:15" x14ac:dyDescent="0.25">
      <c r="A51" s="26"/>
      <c r="B51" s="26"/>
      <c r="C51" s="26"/>
      <c r="D51" s="26"/>
      <c r="E51" s="26"/>
      <c r="F51" s="26"/>
      <c r="G51" s="26"/>
      <c r="H51" s="26"/>
      <c r="I51" s="26"/>
      <c r="J51" s="26"/>
      <c r="K51" s="26"/>
      <c r="L51" s="26"/>
      <c r="M51" s="25">
        <f t="shared" si="1"/>
        <v>0</v>
      </c>
      <c r="N51" s="25">
        <f t="shared" si="2"/>
        <v>0</v>
      </c>
      <c r="O51" s="25" t="str">
        <f t="shared" si="3"/>
        <v>NO</v>
      </c>
    </row>
    <row r="53" spans="1:15" ht="45" x14ac:dyDescent="0.25">
      <c r="C53" s="34" t="s">
        <v>12</v>
      </c>
      <c r="D53" s="35" t="s">
        <v>13</v>
      </c>
    </row>
    <row r="54" spans="1:15" x14ac:dyDescent="0.25">
      <c r="A54" s="47" t="s">
        <v>66</v>
      </c>
      <c r="B54" s="47"/>
      <c r="C54" s="36">
        <f>IF(C25&gt;0,AVERAGEIF(N33:N51,"&gt;0"),"not enough data")</f>
        <v>0.42857142857142855</v>
      </c>
      <c r="D54" s="37">
        <f>COUNTIF(N33:N51,"&gt;0")</f>
        <v>7</v>
      </c>
    </row>
    <row r="55" spans="1:15" x14ac:dyDescent="0.25">
      <c r="A55" s="38"/>
      <c r="B55" s="38"/>
      <c r="C55" s="27"/>
    </row>
    <row r="56" spans="1:15" x14ac:dyDescent="0.25">
      <c r="A56" s="39" t="s">
        <v>68</v>
      </c>
      <c r="B56" s="39"/>
      <c r="C56" s="40">
        <f>IF(C25&gt;0,AVERAGEIF(O33:O51,"=yes",N33:N51),"not enough data")</f>
        <v>0.53125</v>
      </c>
      <c r="D56" s="41">
        <f>COUNTIF(O33:O51,"yes")</f>
        <v>4</v>
      </c>
    </row>
    <row r="58" spans="1:15" ht="57" customHeight="1" x14ac:dyDescent="0.25">
      <c r="A58" s="42" t="s">
        <v>67</v>
      </c>
      <c r="B58" s="43" t="s">
        <v>14</v>
      </c>
      <c r="C58" s="44">
        <f>IF(C25&gt;0,AVERAGEIF(N33:N51,"&gt;=0.5"),"not enough data")</f>
        <v>0.75</v>
      </c>
      <c r="D58" s="45">
        <f>COUNTIF(N33:N51,"&gt;=0.5")</f>
        <v>2</v>
      </c>
    </row>
  </sheetData>
  <sheetProtection algorithmName="SHA-512" hashValue="2XdoIDF8SIx6kQq2bFuQEAW/H2HuodxCuvt3gKccxbRrrJ4Kvq/9AdETjeLS+aYND2MGSbO5n6UxIICnYc/yJg==" saltValue="rXWGOtyfXRivBPxAaZsdiA==" spinCount="100000" sheet="1" objects="1" scenarios="1"/>
  <mergeCells count="15">
    <mergeCell ref="B31:M31"/>
    <mergeCell ref="A54:B54"/>
    <mergeCell ref="A1:B1"/>
    <mergeCell ref="E12:I12"/>
    <mergeCell ref="E13:I13"/>
    <mergeCell ref="E14:I14"/>
    <mergeCell ref="E15:I15"/>
    <mergeCell ref="E16:I16"/>
    <mergeCell ref="E17:I17"/>
    <mergeCell ref="E18:I18"/>
    <mergeCell ref="E19:I19"/>
    <mergeCell ref="E20:I20"/>
    <mergeCell ref="E21:I21"/>
    <mergeCell ref="E22:I22"/>
    <mergeCell ref="E23:I23"/>
  </mergeCells>
  <dataValidations count="1">
    <dataValidation type="list" allowBlank="1" showInputMessage="1" showErrorMessage="1" sqref="B33:L51 C13:C23 B23" xr:uid="{00000000-0002-0000-0100-000000000000}">
      <formula1>$R$33:$R$34</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sheetPr>
  <dimension ref="A1:R58"/>
  <sheetViews>
    <sheetView zoomScaleNormal="100" workbookViewId="0">
      <pane ySplit="8" topLeftCell="A9" activePane="bottomLeft" state="frozen"/>
      <selection pane="bottomLeft" sqref="A1:B1"/>
    </sheetView>
  </sheetViews>
  <sheetFormatPr baseColWidth="10" defaultColWidth="9.140625" defaultRowHeight="15" x14ac:dyDescent="0.25"/>
  <cols>
    <col min="1" max="1" width="43.7109375" style="11" customWidth="1"/>
    <col min="2" max="2" width="25.140625" style="11" customWidth="1"/>
    <col min="3" max="3" width="14.42578125" style="11" customWidth="1"/>
    <col min="4" max="4" width="12.5703125" style="11" customWidth="1"/>
    <col min="5" max="7" width="11.7109375" style="11" customWidth="1"/>
    <col min="8" max="8" width="13.28515625" style="11" customWidth="1"/>
    <col min="9" max="13" width="11.7109375" style="11" customWidth="1"/>
    <col min="14" max="14" width="15.7109375" style="11" customWidth="1"/>
    <col min="15" max="15" width="17.42578125" style="11" customWidth="1"/>
    <col min="16" max="16" width="17.28515625" style="11" customWidth="1"/>
    <col min="17" max="17" width="9.140625" style="11"/>
    <col min="18" max="18" width="0" style="11" hidden="1" customWidth="1"/>
    <col min="19" max="20" width="9.140625" style="11"/>
    <col min="21" max="21" width="37" style="11" customWidth="1"/>
    <col min="22" max="22" width="11.85546875" style="11" customWidth="1"/>
    <col min="23" max="23" width="11.140625" style="11" customWidth="1"/>
    <col min="24" max="24" width="11.28515625" style="11" customWidth="1"/>
    <col min="25" max="16384" width="9.140625" style="11"/>
  </cols>
  <sheetData>
    <row r="1" spans="1:15" ht="24" thickBot="1" x14ac:dyDescent="0.4">
      <c r="A1" s="48" t="s">
        <v>49</v>
      </c>
      <c r="B1" s="49"/>
    </row>
    <row r="2" spans="1:15" x14ac:dyDescent="0.25">
      <c r="A2" s="12" t="s">
        <v>28</v>
      </c>
      <c r="B2" s="13" t="str">
        <f>C54</f>
        <v>not enough data</v>
      </c>
    </row>
    <row r="3" spans="1:15" x14ac:dyDescent="0.25">
      <c r="A3" s="14" t="s">
        <v>29</v>
      </c>
      <c r="B3" s="15" t="str">
        <f>C56</f>
        <v>not enough data</v>
      </c>
    </row>
    <row r="4" spans="1:15" x14ac:dyDescent="0.25">
      <c r="A4" s="14" t="s">
        <v>30</v>
      </c>
      <c r="B4" s="15" t="str">
        <f>C58</f>
        <v>not enough data</v>
      </c>
    </row>
    <row r="5" spans="1:15" x14ac:dyDescent="0.25">
      <c r="A5" s="14" t="s">
        <v>42</v>
      </c>
      <c r="B5" s="16" t="str">
        <f>IF(B2="not enough data", "not calculated",10*B2)</f>
        <v>not calculated</v>
      </c>
    </row>
    <row r="6" spans="1:15" x14ac:dyDescent="0.25">
      <c r="A6" s="14" t="s">
        <v>43</v>
      </c>
      <c r="B6" s="16" t="str">
        <f t="shared" ref="B6:B7" si="0">IF(B3="not enough data", "not calculated",10*B3)</f>
        <v>not calculated</v>
      </c>
    </row>
    <row r="7" spans="1:15" ht="15.75" thickBot="1" x14ac:dyDescent="0.3">
      <c r="A7" s="17" t="s">
        <v>44</v>
      </c>
      <c r="B7" s="18" t="str">
        <f t="shared" si="0"/>
        <v>not calculated</v>
      </c>
    </row>
    <row r="8" spans="1:15" x14ac:dyDescent="0.25">
      <c r="A8" s="19"/>
      <c r="B8" s="20"/>
    </row>
    <row r="9" spans="1:15" x14ac:dyDescent="0.25">
      <c r="B9" s="20"/>
    </row>
    <row r="10" spans="1:15" x14ac:dyDescent="0.25">
      <c r="A10" s="19" t="s">
        <v>78</v>
      </c>
      <c r="B10" s="21"/>
      <c r="C10" s="21"/>
      <c r="D10" s="21"/>
      <c r="E10" s="21"/>
      <c r="F10" s="21"/>
      <c r="G10" s="21"/>
      <c r="H10" s="21"/>
      <c r="I10" s="21"/>
      <c r="J10" s="21"/>
      <c r="K10" s="21"/>
      <c r="L10" s="21"/>
      <c r="M10" s="21"/>
      <c r="N10" s="21"/>
      <c r="O10" s="21"/>
    </row>
    <row r="11" spans="1:15" s="21" customFormat="1" x14ac:dyDescent="0.25">
      <c r="A11" s="19"/>
    </row>
    <row r="12" spans="1:15" ht="33" customHeight="1" x14ac:dyDescent="0.25">
      <c r="A12" s="22" t="s">
        <v>4</v>
      </c>
      <c r="B12" s="22" t="s">
        <v>58</v>
      </c>
      <c r="C12" s="22" t="s">
        <v>46</v>
      </c>
      <c r="D12" s="21"/>
      <c r="E12" s="50" t="s">
        <v>73</v>
      </c>
      <c r="F12" s="51"/>
      <c r="G12" s="51"/>
      <c r="H12" s="51"/>
      <c r="I12" s="52"/>
    </row>
    <row r="13" spans="1:15" x14ac:dyDescent="0.25">
      <c r="A13" s="24" t="s">
        <v>59</v>
      </c>
      <c r="B13" s="25" t="s">
        <v>5</v>
      </c>
      <c r="C13" s="10"/>
      <c r="D13" s="21"/>
      <c r="E13" s="65"/>
      <c r="F13" s="66"/>
      <c r="G13" s="66"/>
      <c r="H13" s="66"/>
      <c r="I13" s="67"/>
    </row>
    <row r="14" spans="1:15" x14ac:dyDescent="0.25">
      <c r="A14" s="24" t="s">
        <v>65</v>
      </c>
      <c r="B14" s="25" t="s">
        <v>5</v>
      </c>
      <c r="C14" s="10"/>
      <c r="D14" s="21"/>
      <c r="E14" s="65"/>
      <c r="F14" s="66"/>
      <c r="G14" s="66"/>
      <c r="H14" s="66"/>
      <c r="I14" s="67"/>
    </row>
    <row r="15" spans="1:15" x14ac:dyDescent="0.25">
      <c r="A15" s="24" t="s">
        <v>33</v>
      </c>
      <c r="B15" s="25" t="s">
        <v>6</v>
      </c>
      <c r="C15" s="10"/>
      <c r="D15" s="21"/>
      <c r="E15" s="65"/>
      <c r="F15" s="66"/>
      <c r="G15" s="66"/>
      <c r="H15" s="66"/>
      <c r="I15" s="67"/>
    </row>
    <row r="16" spans="1:15" x14ac:dyDescent="0.25">
      <c r="A16" s="24" t="s">
        <v>41</v>
      </c>
      <c r="B16" s="25" t="s">
        <v>6</v>
      </c>
      <c r="C16" s="10"/>
      <c r="D16" s="21"/>
      <c r="E16" s="65"/>
      <c r="F16" s="66"/>
      <c r="G16" s="66"/>
      <c r="H16" s="66"/>
      <c r="I16" s="67"/>
    </row>
    <row r="17" spans="1:18" x14ac:dyDescent="0.25">
      <c r="A17" s="24" t="s">
        <v>34</v>
      </c>
      <c r="B17" s="25" t="s">
        <v>6</v>
      </c>
      <c r="C17" s="10"/>
      <c r="D17" s="21"/>
      <c r="E17" s="65"/>
      <c r="F17" s="66"/>
      <c r="G17" s="66"/>
      <c r="H17" s="66"/>
      <c r="I17" s="67"/>
    </row>
    <row r="18" spans="1:18" x14ac:dyDescent="0.25">
      <c r="A18" s="24" t="s">
        <v>35</v>
      </c>
      <c r="B18" s="25" t="s">
        <v>6</v>
      </c>
      <c r="C18" s="10"/>
      <c r="D18" s="21"/>
      <c r="E18" s="65"/>
      <c r="F18" s="66"/>
      <c r="G18" s="66"/>
      <c r="H18" s="66"/>
      <c r="I18" s="67"/>
    </row>
    <row r="19" spans="1:18" x14ac:dyDescent="0.25">
      <c r="A19" s="24" t="s">
        <v>36</v>
      </c>
      <c r="B19" s="25" t="s">
        <v>6</v>
      </c>
      <c r="C19" s="10"/>
      <c r="D19" s="21"/>
      <c r="E19" s="65"/>
      <c r="F19" s="66"/>
      <c r="G19" s="66"/>
      <c r="H19" s="66"/>
      <c r="I19" s="67"/>
    </row>
    <row r="20" spans="1:18" x14ac:dyDescent="0.25">
      <c r="A20" s="24" t="s">
        <v>37</v>
      </c>
      <c r="B20" s="25" t="s">
        <v>6</v>
      </c>
      <c r="C20" s="10"/>
      <c r="D20" s="21"/>
      <c r="E20" s="65"/>
      <c r="F20" s="66"/>
      <c r="G20" s="66"/>
      <c r="H20" s="66"/>
      <c r="I20" s="67"/>
    </row>
    <row r="21" spans="1:18" x14ac:dyDescent="0.25">
      <c r="A21" s="24" t="s">
        <v>38</v>
      </c>
      <c r="B21" s="25" t="s">
        <v>5</v>
      </c>
      <c r="C21" s="10"/>
      <c r="D21" s="21"/>
      <c r="E21" s="68"/>
      <c r="F21" s="69"/>
      <c r="G21" s="69"/>
      <c r="H21" s="69"/>
      <c r="I21" s="70"/>
    </row>
    <row r="22" spans="1:18" x14ac:dyDescent="0.25">
      <c r="A22" s="24" t="s">
        <v>39</v>
      </c>
      <c r="B22" s="25" t="s">
        <v>6</v>
      </c>
      <c r="C22" s="10"/>
      <c r="D22" s="21"/>
      <c r="E22" s="68"/>
      <c r="F22" s="69"/>
      <c r="G22" s="69"/>
      <c r="H22" s="69"/>
      <c r="I22" s="70"/>
    </row>
    <row r="23" spans="1:18" x14ac:dyDescent="0.25">
      <c r="A23" s="24" t="s">
        <v>40</v>
      </c>
      <c r="B23" s="25" t="s">
        <v>6</v>
      </c>
      <c r="C23" s="10"/>
      <c r="D23" s="21"/>
      <c r="E23" s="62"/>
      <c r="F23" s="63"/>
      <c r="G23" s="63"/>
      <c r="H23" s="63"/>
      <c r="I23" s="64"/>
    </row>
    <row r="24" spans="1:18" x14ac:dyDescent="0.25">
      <c r="D24" s="21"/>
    </row>
    <row r="25" spans="1:18" x14ac:dyDescent="0.25">
      <c r="A25" s="24">
        <f>COUNTA(A13:A23)</f>
        <v>11</v>
      </c>
      <c r="B25" s="24">
        <f>COUNTIF(B13:B23,"yes")</f>
        <v>3</v>
      </c>
      <c r="C25" s="24">
        <f>COUNTIF(C13:C23,"yes")</f>
        <v>0</v>
      </c>
    </row>
    <row r="27" spans="1:18" x14ac:dyDescent="0.25">
      <c r="A27" s="28" t="s">
        <v>79</v>
      </c>
      <c r="B27" s="21"/>
      <c r="C27" s="21"/>
      <c r="D27" s="21"/>
      <c r="E27" s="21"/>
      <c r="F27" s="21"/>
      <c r="G27" s="21"/>
      <c r="H27" s="21"/>
      <c r="I27" s="21"/>
      <c r="J27" s="21"/>
      <c r="K27" s="21"/>
      <c r="L27" s="21"/>
      <c r="M27" s="21"/>
      <c r="N27" s="21"/>
      <c r="O27" s="21"/>
    </row>
    <row r="28" spans="1:18" x14ac:dyDescent="0.25">
      <c r="A28" s="21" t="s">
        <v>45</v>
      </c>
      <c r="B28" s="21"/>
      <c r="C28" s="21"/>
      <c r="D28" s="21"/>
      <c r="E28" s="21"/>
      <c r="F28" s="21"/>
      <c r="G28" s="21"/>
      <c r="H28" s="21"/>
      <c r="I28" s="21"/>
      <c r="J28" s="21"/>
      <c r="K28" s="21"/>
      <c r="L28" s="21"/>
      <c r="M28" s="21"/>
      <c r="N28" s="21"/>
      <c r="O28" s="21"/>
    </row>
    <row r="29" spans="1:18" x14ac:dyDescent="0.25">
      <c r="A29" s="21" t="s">
        <v>61</v>
      </c>
      <c r="B29" s="21"/>
      <c r="C29" s="21"/>
      <c r="D29" s="21"/>
      <c r="E29" s="21"/>
      <c r="F29" s="21"/>
      <c r="G29" s="21"/>
      <c r="H29" s="21"/>
      <c r="I29" s="21"/>
      <c r="J29" s="21"/>
      <c r="K29" s="21"/>
      <c r="L29" s="21"/>
      <c r="M29" s="21"/>
      <c r="N29" s="21"/>
      <c r="O29" s="21"/>
    </row>
    <row r="30" spans="1:18" s="21" customFormat="1" x14ac:dyDescent="0.25"/>
    <row r="31" spans="1:18" x14ac:dyDescent="0.25">
      <c r="B31" s="46" t="s">
        <v>3</v>
      </c>
      <c r="C31" s="46"/>
      <c r="D31" s="46"/>
      <c r="E31" s="46"/>
      <c r="F31" s="46"/>
      <c r="G31" s="46"/>
      <c r="H31" s="46"/>
      <c r="I31" s="46"/>
      <c r="J31" s="46"/>
      <c r="K31" s="46"/>
      <c r="L31" s="46"/>
      <c r="M31" s="46"/>
    </row>
    <row r="32" spans="1:18" ht="60.75" customHeight="1" x14ac:dyDescent="0.25">
      <c r="A32" s="29" t="s">
        <v>70</v>
      </c>
      <c r="B32" s="30" t="s">
        <v>59</v>
      </c>
      <c r="C32" s="30" t="s">
        <v>65</v>
      </c>
      <c r="D32" s="30" t="s">
        <v>33</v>
      </c>
      <c r="E32" s="30" t="s">
        <v>41</v>
      </c>
      <c r="F32" s="30" t="s">
        <v>34</v>
      </c>
      <c r="G32" s="30" t="s">
        <v>35</v>
      </c>
      <c r="H32" s="30" t="s">
        <v>36</v>
      </c>
      <c r="I32" s="30" t="s">
        <v>37</v>
      </c>
      <c r="J32" s="30" t="s">
        <v>38</v>
      </c>
      <c r="K32" s="30" t="s">
        <v>39</v>
      </c>
      <c r="L32" s="30" t="s">
        <v>40</v>
      </c>
      <c r="M32" s="31" t="s">
        <v>26</v>
      </c>
      <c r="N32" s="31" t="s">
        <v>50</v>
      </c>
      <c r="O32" s="31" t="s">
        <v>60</v>
      </c>
      <c r="R32" s="32" t="s">
        <v>20</v>
      </c>
    </row>
    <row r="33" spans="1:18" x14ac:dyDescent="0.25">
      <c r="A33" s="10"/>
      <c r="B33" s="10"/>
      <c r="C33" s="10"/>
      <c r="D33" s="10"/>
      <c r="E33" s="10"/>
      <c r="F33" s="10"/>
      <c r="G33" s="10"/>
      <c r="H33" s="10"/>
      <c r="I33" s="10"/>
      <c r="J33" s="10"/>
      <c r="K33" s="10"/>
      <c r="L33" s="10"/>
      <c r="M33" s="25">
        <f t="shared" ref="M33:M51" si="1">COUNTIF(B33:L33,"yes")</f>
        <v>0</v>
      </c>
      <c r="N33" s="25" t="str">
        <f>IF($C$25&gt;0,M33/C$25,"specify mode of transport")</f>
        <v>specify mode of transport</v>
      </c>
      <c r="O33" s="25" t="str">
        <f>IF(OR(B33=R$33,C33=R$33,J33=R$33),"YES","NO")</f>
        <v>NO</v>
      </c>
      <c r="R33" s="33" t="s">
        <v>5</v>
      </c>
    </row>
    <row r="34" spans="1:18" x14ac:dyDescent="0.25">
      <c r="A34" s="10"/>
      <c r="B34" s="10"/>
      <c r="C34" s="10"/>
      <c r="D34" s="10"/>
      <c r="E34" s="10"/>
      <c r="F34" s="10"/>
      <c r="G34" s="10"/>
      <c r="H34" s="10"/>
      <c r="I34" s="10"/>
      <c r="J34" s="10"/>
      <c r="K34" s="10"/>
      <c r="L34" s="10"/>
      <c r="M34" s="25">
        <f t="shared" si="1"/>
        <v>0</v>
      </c>
      <c r="N34" s="25" t="str">
        <f t="shared" ref="N34:N51" si="2">IF($C$25&gt;0,M34/C$25,"specify mode of transport")</f>
        <v>specify mode of transport</v>
      </c>
      <c r="O34" s="25" t="str">
        <f t="shared" ref="O34:O51" si="3">IF(OR(B34=R$33,C34=R$33,J34=R$33),"YES","NO")</f>
        <v>NO</v>
      </c>
      <c r="R34" s="33" t="s">
        <v>6</v>
      </c>
    </row>
    <row r="35" spans="1:18" x14ac:dyDescent="0.25">
      <c r="A35" s="10"/>
      <c r="B35" s="10"/>
      <c r="C35" s="10"/>
      <c r="D35" s="10"/>
      <c r="E35" s="10"/>
      <c r="F35" s="10"/>
      <c r="G35" s="10"/>
      <c r="H35" s="10"/>
      <c r="I35" s="10"/>
      <c r="J35" s="10"/>
      <c r="K35" s="10"/>
      <c r="L35" s="10"/>
      <c r="M35" s="25">
        <f t="shared" si="1"/>
        <v>0</v>
      </c>
      <c r="N35" s="25" t="str">
        <f t="shared" si="2"/>
        <v>specify mode of transport</v>
      </c>
      <c r="O35" s="25" t="str">
        <f t="shared" si="3"/>
        <v>NO</v>
      </c>
    </row>
    <row r="36" spans="1:18" x14ac:dyDescent="0.25">
      <c r="A36" s="10"/>
      <c r="B36" s="10"/>
      <c r="C36" s="10"/>
      <c r="D36" s="10"/>
      <c r="E36" s="10"/>
      <c r="F36" s="10"/>
      <c r="G36" s="10"/>
      <c r="H36" s="10"/>
      <c r="I36" s="10"/>
      <c r="J36" s="10"/>
      <c r="K36" s="10"/>
      <c r="L36" s="10"/>
      <c r="M36" s="25">
        <f t="shared" si="1"/>
        <v>0</v>
      </c>
      <c r="N36" s="25" t="str">
        <f t="shared" si="2"/>
        <v>specify mode of transport</v>
      </c>
      <c r="O36" s="25" t="str">
        <f t="shared" si="3"/>
        <v>NO</v>
      </c>
    </row>
    <row r="37" spans="1:18" x14ac:dyDescent="0.25">
      <c r="A37" s="10"/>
      <c r="B37" s="10"/>
      <c r="C37" s="10"/>
      <c r="D37" s="10"/>
      <c r="E37" s="10"/>
      <c r="F37" s="10"/>
      <c r="G37" s="10"/>
      <c r="H37" s="10"/>
      <c r="I37" s="10"/>
      <c r="J37" s="10"/>
      <c r="K37" s="10"/>
      <c r="L37" s="10"/>
      <c r="M37" s="25">
        <f t="shared" si="1"/>
        <v>0</v>
      </c>
      <c r="N37" s="25" t="str">
        <f t="shared" si="2"/>
        <v>specify mode of transport</v>
      </c>
      <c r="O37" s="25" t="str">
        <f t="shared" si="3"/>
        <v>NO</v>
      </c>
    </row>
    <row r="38" spans="1:18" x14ac:dyDescent="0.25">
      <c r="A38" s="10"/>
      <c r="B38" s="10"/>
      <c r="C38" s="10"/>
      <c r="D38" s="10"/>
      <c r="E38" s="10"/>
      <c r="F38" s="10"/>
      <c r="G38" s="10"/>
      <c r="H38" s="10"/>
      <c r="I38" s="10"/>
      <c r="J38" s="10"/>
      <c r="K38" s="10"/>
      <c r="L38" s="10"/>
      <c r="M38" s="25">
        <f t="shared" si="1"/>
        <v>0</v>
      </c>
      <c r="N38" s="25" t="str">
        <f t="shared" si="2"/>
        <v>specify mode of transport</v>
      </c>
      <c r="O38" s="25" t="str">
        <f t="shared" si="3"/>
        <v>NO</v>
      </c>
    </row>
    <row r="39" spans="1:18" x14ac:dyDescent="0.25">
      <c r="A39" s="10"/>
      <c r="B39" s="10"/>
      <c r="C39" s="10"/>
      <c r="D39" s="10"/>
      <c r="E39" s="10"/>
      <c r="F39" s="10"/>
      <c r="G39" s="10"/>
      <c r="H39" s="10"/>
      <c r="I39" s="10"/>
      <c r="J39" s="10"/>
      <c r="K39" s="10"/>
      <c r="L39" s="10"/>
      <c r="M39" s="25">
        <f t="shared" si="1"/>
        <v>0</v>
      </c>
      <c r="N39" s="25" t="str">
        <f t="shared" si="2"/>
        <v>specify mode of transport</v>
      </c>
      <c r="O39" s="25" t="str">
        <f t="shared" si="3"/>
        <v>NO</v>
      </c>
    </row>
    <row r="40" spans="1:18" x14ac:dyDescent="0.25">
      <c r="A40" s="10"/>
      <c r="B40" s="10"/>
      <c r="C40" s="10"/>
      <c r="D40" s="10"/>
      <c r="E40" s="10"/>
      <c r="F40" s="10"/>
      <c r="G40" s="10"/>
      <c r="H40" s="10"/>
      <c r="I40" s="10"/>
      <c r="J40" s="10"/>
      <c r="K40" s="10"/>
      <c r="L40" s="10"/>
      <c r="M40" s="25">
        <f t="shared" si="1"/>
        <v>0</v>
      </c>
      <c r="N40" s="25" t="str">
        <f t="shared" si="2"/>
        <v>specify mode of transport</v>
      </c>
      <c r="O40" s="25" t="str">
        <f t="shared" si="3"/>
        <v>NO</v>
      </c>
    </row>
    <row r="41" spans="1:18" x14ac:dyDescent="0.25">
      <c r="A41" s="10"/>
      <c r="B41" s="10"/>
      <c r="C41" s="10"/>
      <c r="D41" s="10"/>
      <c r="E41" s="10"/>
      <c r="F41" s="10"/>
      <c r="G41" s="10"/>
      <c r="H41" s="10"/>
      <c r="I41" s="10"/>
      <c r="J41" s="10"/>
      <c r="K41" s="10"/>
      <c r="L41" s="10"/>
      <c r="M41" s="25">
        <f t="shared" si="1"/>
        <v>0</v>
      </c>
      <c r="N41" s="25" t="str">
        <f t="shared" si="2"/>
        <v>specify mode of transport</v>
      </c>
      <c r="O41" s="25" t="str">
        <f t="shared" si="3"/>
        <v>NO</v>
      </c>
    </row>
    <row r="42" spans="1:18" x14ac:dyDescent="0.25">
      <c r="A42" s="10"/>
      <c r="B42" s="10"/>
      <c r="C42" s="10"/>
      <c r="D42" s="10"/>
      <c r="E42" s="10"/>
      <c r="F42" s="10"/>
      <c r="G42" s="10"/>
      <c r="H42" s="10"/>
      <c r="I42" s="10"/>
      <c r="J42" s="10"/>
      <c r="K42" s="10"/>
      <c r="L42" s="10"/>
      <c r="M42" s="25">
        <f t="shared" si="1"/>
        <v>0</v>
      </c>
      <c r="N42" s="25" t="str">
        <f t="shared" si="2"/>
        <v>specify mode of transport</v>
      </c>
      <c r="O42" s="25" t="str">
        <f t="shared" si="3"/>
        <v>NO</v>
      </c>
    </row>
    <row r="43" spans="1:18" x14ac:dyDescent="0.25">
      <c r="A43" s="10"/>
      <c r="B43" s="10"/>
      <c r="C43" s="10"/>
      <c r="D43" s="10"/>
      <c r="E43" s="10"/>
      <c r="F43" s="10"/>
      <c r="G43" s="10"/>
      <c r="H43" s="10"/>
      <c r="I43" s="10"/>
      <c r="J43" s="10"/>
      <c r="K43" s="10"/>
      <c r="L43" s="10"/>
      <c r="M43" s="25">
        <f t="shared" si="1"/>
        <v>0</v>
      </c>
      <c r="N43" s="25" t="str">
        <f t="shared" si="2"/>
        <v>specify mode of transport</v>
      </c>
      <c r="O43" s="25" t="str">
        <f t="shared" si="3"/>
        <v>NO</v>
      </c>
    </row>
    <row r="44" spans="1:18" x14ac:dyDescent="0.25">
      <c r="A44" s="10"/>
      <c r="B44" s="10"/>
      <c r="C44" s="10"/>
      <c r="D44" s="10"/>
      <c r="E44" s="10"/>
      <c r="F44" s="10"/>
      <c r="G44" s="10"/>
      <c r="H44" s="10"/>
      <c r="I44" s="10"/>
      <c r="J44" s="10"/>
      <c r="K44" s="10"/>
      <c r="L44" s="10"/>
      <c r="M44" s="25">
        <f t="shared" si="1"/>
        <v>0</v>
      </c>
      <c r="N44" s="25" t="str">
        <f t="shared" si="2"/>
        <v>specify mode of transport</v>
      </c>
      <c r="O44" s="25" t="str">
        <f t="shared" si="3"/>
        <v>NO</v>
      </c>
    </row>
    <row r="45" spans="1:18" x14ac:dyDescent="0.25">
      <c r="A45" s="10"/>
      <c r="B45" s="10"/>
      <c r="C45" s="10"/>
      <c r="D45" s="10"/>
      <c r="E45" s="10"/>
      <c r="F45" s="10"/>
      <c r="G45" s="10"/>
      <c r="H45" s="10"/>
      <c r="I45" s="10"/>
      <c r="J45" s="10"/>
      <c r="K45" s="10"/>
      <c r="L45" s="10"/>
      <c r="M45" s="25">
        <f t="shared" si="1"/>
        <v>0</v>
      </c>
      <c r="N45" s="25" t="str">
        <f t="shared" si="2"/>
        <v>specify mode of transport</v>
      </c>
      <c r="O45" s="25" t="str">
        <f t="shared" si="3"/>
        <v>NO</v>
      </c>
    </row>
    <row r="46" spans="1:18" x14ac:dyDescent="0.25">
      <c r="A46" s="10"/>
      <c r="B46" s="10"/>
      <c r="C46" s="10"/>
      <c r="D46" s="10"/>
      <c r="E46" s="10"/>
      <c r="F46" s="10"/>
      <c r="G46" s="10"/>
      <c r="H46" s="10"/>
      <c r="I46" s="10"/>
      <c r="J46" s="10"/>
      <c r="K46" s="10"/>
      <c r="L46" s="10"/>
      <c r="M46" s="25">
        <f t="shared" si="1"/>
        <v>0</v>
      </c>
      <c r="N46" s="25" t="str">
        <f t="shared" si="2"/>
        <v>specify mode of transport</v>
      </c>
      <c r="O46" s="25" t="str">
        <f t="shared" si="3"/>
        <v>NO</v>
      </c>
    </row>
    <row r="47" spans="1:18" x14ac:dyDescent="0.25">
      <c r="A47" s="10"/>
      <c r="B47" s="10"/>
      <c r="C47" s="10"/>
      <c r="D47" s="10"/>
      <c r="E47" s="10"/>
      <c r="F47" s="10"/>
      <c r="G47" s="10"/>
      <c r="H47" s="10"/>
      <c r="I47" s="10"/>
      <c r="J47" s="10"/>
      <c r="K47" s="10"/>
      <c r="L47" s="10"/>
      <c r="M47" s="25">
        <f t="shared" si="1"/>
        <v>0</v>
      </c>
      <c r="N47" s="25" t="str">
        <f t="shared" si="2"/>
        <v>specify mode of transport</v>
      </c>
      <c r="O47" s="25" t="str">
        <f t="shared" si="3"/>
        <v>NO</v>
      </c>
    </row>
    <row r="48" spans="1:18" x14ac:dyDescent="0.25">
      <c r="A48" s="10"/>
      <c r="B48" s="10"/>
      <c r="C48" s="10"/>
      <c r="D48" s="10"/>
      <c r="E48" s="10"/>
      <c r="F48" s="10"/>
      <c r="G48" s="10"/>
      <c r="H48" s="10"/>
      <c r="I48" s="10"/>
      <c r="J48" s="10"/>
      <c r="K48" s="10"/>
      <c r="L48" s="10"/>
      <c r="M48" s="25">
        <f t="shared" si="1"/>
        <v>0</v>
      </c>
      <c r="N48" s="25" t="str">
        <f t="shared" si="2"/>
        <v>specify mode of transport</v>
      </c>
      <c r="O48" s="25" t="str">
        <f t="shared" si="3"/>
        <v>NO</v>
      </c>
    </row>
    <row r="49" spans="1:15" x14ac:dyDescent="0.25">
      <c r="A49" s="10"/>
      <c r="B49" s="10"/>
      <c r="C49" s="10"/>
      <c r="D49" s="10"/>
      <c r="E49" s="10"/>
      <c r="F49" s="10"/>
      <c r="G49" s="10"/>
      <c r="H49" s="10"/>
      <c r="I49" s="10"/>
      <c r="J49" s="10"/>
      <c r="K49" s="10"/>
      <c r="L49" s="10"/>
      <c r="M49" s="25">
        <f t="shared" si="1"/>
        <v>0</v>
      </c>
      <c r="N49" s="25" t="str">
        <f t="shared" si="2"/>
        <v>specify mode of transport</v>
      </c>
      <c r="O49" s="25" t="str">
        <f t="shared" si="3"/>
        <v>NO</v>
      </c>
    </row>
    <row r="50" spans="1:15" x14ac:dyDescent="0.25">
      <c r="A50" s="10"/>
      <c r="B50" s="10"/>
      <c r="C50" s="10"/>
      <c r="D50" s="10"/>
      <c r="E50" s="10"/>
      <c r="F50" s="10"/>
      <c r="G50" s="10"/>
      <c r="H50" s="10"/>
      <c r="I50" s="10"/>
      <c r="J50" s="10"/>
      <c r="K50" s="10"/>
      <c r="L50" s="10"/>
      <c r="M50" s="25">
        <f t="shared" si="1"/>
        <v>0</v>
      </c>
      <c r="N50" s="25" t="str">
        <f t="shared" si="2"/>
        <v>specify mode of transport</v>
      </c>
      <c r="O50" s="25" t="str">
        <f t="shared" si="3"/>
        <v>NO</v>
      </c>
    </row>
    <row r="51" spans="1:15" x14ac:dyDescent="0.25">
      <c r="A51" s="10"/>
      <c r="B51" s="10"/>
      <c r="C51" s="10"/>
      <c r="D51" s="10"/>
      <c r="E51" s="10"/>
      <c r="F51" s="10"/>
      <c r="G51" s="10"/>
      <c r="H51" s="10"/>
      <c r="I51" s="10"/>
      <c r="J51" s="10"/>
      <c r="K51" s="10"/>
      <c r="L51" s="10"/>
      <c r="M51" s="25">
        <f t="shared" si="1"/>
        <v>0</v>
      </c>
      <c r="N51" s="25" t="str">
        <f t="shared" si="2"/>
        <v>specify mode of transport</v>
      </c>
      <c r="O51" s="25" t="str">
        <f t="shared" si="3"/>
        <v>NO</v>
      </c>
    </row>
    <row r="53" spans="1:15" ht="45" x14ac:dyDescent="0.25">
      <c r="C53" s="34" t="s">
        <v>12</v>
      </c>
      <c r="D53" s="35" t="s">
        <v>13</v>
      </c>
    </row>
    <row r="54" spans="1:15" x14ac:dyDescent="0.25">
      <c r="A54" s="47" t="s">
        <v>66</v>
      </c>
      <c r="B54" s="47"/>
      <c r="C54" s="36" t="str">
        <f>IF(C25&gt;0,AVERAGEIF(N33:N51,"&gt;0"),"not enough data")</f>
        <v>not enough data</v>
      </c>
      <c r="D54" s="37">
        <f>COUNTIF(N33:N51,"&gt;0")</f>
        <v>0</v>
      </c>
    </row>
    <row r="55" spans="1:15" x14ac:dyDescent="0.25">
      <c r="A55" s="38"/>
      <c r="B55" s="38"/>
      <c r="C55" s="27"/>
    </row>
    <row r="56" spans="1:15" x14ac:dyDescent="0.25">
      <c r="A56" s="39" t="s">
        <v>68</v>
      </c>
      <c r="B56" s="39"/>
      <c r="C56" s="40" t="str">
        <f>IF(C25&gt;0,AVERAGEIF(O33:O51,"=yes",N33:N51),"not enough data")</f>
        <v>not enough data</v>
      </c>
      <c r="D56" s="41">
        <f>COUNTIF(O33:O51,"yes")</f>
        <v>0</v>
      </c>
    </row>
    <row r="58" spans="1:15" ht="57" customHeight="1" x14ac:dyDescent="0.25">
      <c r="A58" s="42" t="s">
        <v>67</v>
      </c>
      <c r="B58" s="43" t="s">
        <v>14</v>
      </c>
      <c r="C58" s="44" t="str">
        <f>IF(C25&gt;0,AVERAGEIF(N33:N51,"&gt;=0.5"),"not enough data")</f>
        <v>not enough data</v>
      </c>
      <c r="D58" s="45">
        <f>COUNTIF(N33:N51,"&gt;=0.5")</f>
        <v>0</v>
      </c>
    </row>
  </sheetData>
  <sheetProtection algorithmName="SHA-512" hashValue="N0GzgLvNzC4J6qZ6Xo41CAeOSyAqs8kDlCPdckNCn0n7JfN5fOh8POdwkN6SaEy7BW0ZLC7rFBYp4BYY91jTpw==" saltValue="QFIR5zpGodCeha9yPfkoNw==" spinCount="100000" sheet="1" insertRows="0"/>
  <protectedRanges>
    <protectedRange algorithmName="SHA-512" hashValue="k1/UoB9CGxjWjaCFr26eLArI+BH5IYJ1Y4EWvXY2ZwD3Oqn7QIfLZzoVAgq4c5Bp9fl1GJz7Eq/fHUWg7HKqfQ==" saltValue="h5rvgAutBByUTg0J3YOQcQ==" spinCount="100000" sqref="C54:D58 A12:B25" name="Range2"/>
    <protectedRange algorithmName="SHA-512" hashValue="plHZepTEBJErCJxcasAjmh0i1mvrnL3VR0xzQiPvOsao27MK2a+3o+thQ6JljEEtW3Sp2EMIJKv8zYFTd0GvQg==" saltValue="Xvf8jkqOHfrLp65yer/Vgw==" spinCount="100000" sqref="M33:O51" name="Range1"/>
  </protectedRanges>
  <mergeCells count="15">
    <mergeCell ref="B31:M31"/>
    <mergeCell ref="A54:B54"/>
    <mergeCell ref="E12:I12"/>
    <mergeCell ref="E23:I23"/>
    <mergeCell ref="A1:B1"/>
    <mergeCell ref="E18:I18"/>
    <mergeCell ref="E19:I19"/>
    <mergeCell ref="E20:I20"/>
    <mergeCell ref="E21:I21"/>
    <mergeCell ref="E22:I22"/>
    <mergeCell ref="E13:I13"/>
    <mergeCell ref="E14:I14"/>
    <mergeCell ref="E15:I15"/>
    <mergeCell ref="E16:I16"/>
    <mergeCell ref="E17:I17"/>
  </mergeCells>
  <conditionalFormatting sqref="B9:B28">
    <cfRule type="expression" dxfId="0" priority="1">
      <formula>$W$9=no</formula>
    </cfRule>
  </conditionalFormatting>
  <dataValidations count="1">
    <dataValidation type="list" allowBlank="1" showInputMessage="1" showErrorMessage="1" sqref="B33:L51 C13:C23 B23" xr:uid="{00000000-0002-0000-0200-000000000000}">
      <formula1>$R$33:$R$34</formula1>
    </dataValidation>
  </dataValidations>
  <pageMargins left="0.7" right="0.7" top="0.75" bottom="0.75" header="0.3" footer="0.3"/>
  <pageSetup paperSize="9" orientation="portrait" r:id="rId1"/>
  <ignoredErrors>
    <ignoredError sqref="M37:O51"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54A63F-EA64-4635-B711-487A58109A4A}">
  <ds:schemaRefs>
    <ds:schemaRef ds:uri="http://schemas.microsoft.com/sharepoint/v3/contenttype/forms"/>
  </ds:schemaRefs>
</ds:datastoreItem>
</file>

<file path=customXml/itemProps2.xml><?xml version="1.0" encoding="utf-8"?>
<ds:datastoreItem xmlns:ds="http://schemas.openxmlformats.org/officeDocument/2006/customXml" ds:itemID="{2BA917BF-D199-4120-8B8E-5E8FDC5F6B6C}">
  <ds:schemaRefs>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purl.org/dc/terms/"/>
    <ds:schemaRef ds:uri="http://purl.org/dc/elements/1.1/"/>
    <ds:schemaRef ds:uri="http://purl.org/dc/dcmitype/"/>
  </ds:schemaRefs>
</ds:datastoreItem>
</file>

<file path=customXml/itemProps3.xml><?xml version="1.0" encoding="utf-8"?>
<ds:datastoreItem xmlns:ds="http://schemas.openxmlformats.org/officeDocument/2006/customXml" ds:itemID="{46BDD07D-DF35-4D0E-9868-6CEB8E94F1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2020-02-04T14:08:14Z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