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8DECBBD2-607D-42D6-86D9-13713F2D2F5E}"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19" r:id="rId2"/>
    <sheet name="Calculation" sheetId="20"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25" i="20" l="1"/>
  <c r="V25" i="20" s="1"/>
  <c r="P25" i="20"/>
  <c r="U25" i="20" s="1"/>
  <c r="O25" i="20"/>
  <c r="T25" i="20" s="1"/>
  <c r="N25" i="20"/>
  <c r="S25" i="20" s="1"/>
  <c r="Q24" i="20"/>
  <c r="V24" i="20" s="1"/>
  <c r="P24" i="20"/>
  <c r="U24" i="20" s="1"/>
  <c r="O24" i="20"/>
  <c r="T24" i="20" s="1"/>
  <c r="N24" i="20"/>
  <c r="S24" i="20" s="1"/>
  <c r="Q23" i="20"/>
  <c r="V23" i="20" s="1"/>
  <c r="P23" i="20"/>
  <c r="U23" i="20" s="1"/>
  <c r="O23" i="20"/>
  <c r="T23" i="20" s="1"/>
  <c r="N23" i="20"/>
  <c r="S23" i="20" s="1"/>
  <c r="Q22" i="20"/>
  <c r="V22" i="20" s="1"/>
  <c r="P22" i="20"/>
  <c r="U22" i="20" s="1"/>
  <c r="O22" i="20"/>
  <c r="T22" i="20" s="1"/>
  <c r="N22" i="20"/>
  <c r="S22" i="20" s="1"/>
  <c r="Q21" i="20"/>
  <c r="V21" i="20" s="1"/>
  <c r="P21" i="20"/>
  <c r="U21" i="20" s="1"/>
  <c r="O21" i="20"/>
  <c r="T21" i="20" s="1"/>
  <c r="N21" i="20"/>
  <c r="S21" i="20" s="1"/>
  <c r="Q20" i="20"/>
  <c r="V20" i="20" s="1"/>
  <c r="P20" i="20"/>
  <c r="U20" i="20" s="1"/>
  <c r="O20" i="20"/>
  <c r="T20" i="20" s="1"/>
  <c r="N20" i="20"/>
  <c r="S20" i="20" s="1"/>
  <c r="Q19" i="20"/>
  <c r="V19" i="20" s="1"/>
  <c r="P19" i="20"/>
  <c r="U19" i="20" s="1"/>
  <c r="O19" i="20"/>
  <c r="T19" i="20" s="1"/>
  <c r="N19" i="20"/>
  <c r="S19" i="20" s="1"/>
  <c r="Q18" i="20"/>
  <c r="V18" i="20" s="1"/>
  <c r="P18" i="20"/>
  <c r="U18" i="20" s="1"/>
  <c r="O18" i="20"/>
  <c r="T18" i="20" s="1"/>
  <c r="N18" i="20"/>
  <c r="S18" i="20" s="1"/>
  <c r="Q17" i="20"/>
  <c r="V17" i="20" s="1"/>
  <c r="P17" i="20"/>
  <c r="U17" i="20" s="1"/>
  <c r="O17" i="20"/>
  <c r="T17" i="20" s="1"/>
  <c r="N17" i="20"/>
  <c r="S17" i="20" s="1"/>
  <c r="Q16" i="20"/>
  <c r="V16" i="20" s="1"/>
  <c r="P16" i="20"/>
  <c r="U16" i="20" s="1"/>
  <c r="O16" i="20"/>
  <c r="T16" i="20" s="1"/>
  <c r="N16" i="20"/>
  <c r="S16" i="20" s="1"/>
  <c r="Q15" i="20"/>
  <c r="V15" i="20" s="1"/>
  <c r="P15" i="20"/>
  <c r="U15" i="20" s="1"/>
  <c r="O15" i="20"/>
  <c r="T15" i="20" s="1"/>
  <c r="N15" i="20"/>
  <c r="S15" i="20" s="1"/>
  <c r="Q14" i="20"/>
  <c r="V14" i="20" s="1"/>
  <c r="P14" i="20"/>
  <c r="U14" i="20" s="1"/>
  <c r="O14" i="20"/>
  <c r="T14" i="20" s="1"/>
  <c r="N14" i="20"/>
  <c r="S14" i="20" s="1"/>
  <c r="Q13" i="20"/>
  <c r="V13" i="20" s="1"/>
  <c r="P13" i="20"/>
  <c r="U13" i="20" s="1"/>
  <c r="O13" i="20"/>
  <c r="T13" i="20" s="1"/>
  <c r="N13" i="20"/>
  <c r="S13" i="20" s="1"/>
  <c r="Q12" i="20"/>
  <c r="V12" i="20" s="1"/>
  <c r="P12" i="20"/>
  <c r="U12" i="20" s="1"/>
  <c r="O12" i="20"/>
  <c r="T12" i="20" s="1"/>
  <c r="N12" i="20"/>
  <c r="S12" i="20" s="1"/>
  <c r="Q11" i="20"/>
  <c r="V11" i="20" s="1"/>
  <c r="P11" i="20"/>
  <c r="U11" i="20" s="1"/>
  <c r="O11" i="20"/>
  <c r="T11" i="20" s="1"/>
  <c r="N11" i="20"/>
  <c r="S11" i="20" s="1"/>
  <c r="Q10" i="20"/>
  <c r="V10" i="20" s="1"/>
  <c r="P10" i="20"/>
  <c r="U10" i="20" s="1"/>
  <c r="O10" i="20"/>
  <c r="T10" i="20" s="1"/>
  <c r="N10" i="20"/>
  <c r="S10" i="20" s="1"/>
  <c r="Q9" i="20"/>
  <c r="V9" i="20" s="1"/>
  <c r="P9" i="20"/>
  <c r="U9" i="20" s="1"/>
  <c r="O9" i="20"/>
  <c r="T9" i="20" s="1"/>
  <c r="N9" i="20"/>
  <c r="S9" i="20" s="1"/>
  <c r="Q8" i="20"/>
  <c r="V8" i="20" s="1"/>
  <c r="P8" i="20"/>
  <c r="U8" i="20" s="1"/>
  <c r="O8" i="20"/>
  <c r="T8" i="20" s="1"/>
  <c r="N8" i="20"/>
  <c r="S8" i="20" s="1"/>
  <c r="Q7" i="20"/>
  <c r="V7" i="20" s="1"/>
  <c r="P7" i="20"/>
  <c r="U7" i="20" s="1"/>
  <c r="O7" i="20"/>
  <c r="T7" i="20" s="1"/>
  <c r="N7" i="20"/>
  <c r="S7" i="20" s="1"/>
  <c r="Q6" i="20"/>
  <c r="V6" i="20" s="1"/>
  <c r="P6" i="20"/>
  <c r="U6" i="20" s="1"/>
  <c r="O6" i="20"/>
  <c r="T6" i="20" s="1"/>
  <c r="N6" i="20"/>
  <c r="S6" i="20" s="1"/>
  <c r="W24" i="20" l="1"/>
  <c r="W15" i="20"/>
  <c r="W6" i="20"/>
  <c r="W12" i="20"/>
  <c r="W10" i="20"/>
  <c r="W19" i="20"/>
  <c r="W17" i="20"/>
  <c r="W18" i="20"/>
  <c r="W22" i="20"/>
  <c r="W25" i="20"/>
  <c r="X24" i="20" s="1"/>
  <c r="W11" i="20"/>
  <c r="W20" i="20"/>
  <c r="W13" i="20"/>
  <c r="W21" i="20"/>
  <c r="W7" i="20"/>
  <c r="W14" i="20"/>
  <c r="W8" i="20"/>
  <c r="W16" i="20"/>
  <c r="W23" i="20"/>
  <c r="W9" i="20"/>
  <c r="X18" i="20" l="1"/>
  <c r="X10" i="20"/>
  <c r="X12" i="20"/>
  <c r="X6" i="20"/>
  <c r="W29" i="20" s="1"/>
  <c r="X22" i="20"/>
  <c r="X16" i="20"/>
  <c r="B2" i="20" l="1"/>
  <c r="B3" i="20" s="1"/>
  <c r="Q25" i="19" l="1"/>
  <c r="V25" i="19" s="1"/>
  <c r="P25" i="19"/>
  <c r="U25" i="19" s="1"/>
  <c r="O25" i="19"/>
  <c r="T25" i="19" s="1"/>
  <c r="N25" i="19"/>
  <c r="S25" i="19" s="1"/>
  <c r="Q24" i="19"/>
  <c r="V24" i="19" s="1"/>
  <c r="P24" i="19"/>
  <c r="U24" i="19" s="1"/>
  <c r="O24" i="19"/>
  <c r="T24" i="19" s="1"/>
  <c r="N24" i="19"/>
  <c r="S24" i="19" s="1"/>
  <c r="Q23" i="19"/>
  <c r="V23" i="19" s="1"/>
  <c r="P23" i="19"/>
  <c r="U23" i="19" s="1"/>
  <c r="O23" i="19"/>
  <c r="T23" i="19" s="1"/>
  <c r="N23" i="19"/>
  <c r="S23" i="19" s="1"/>
  <c r="Q22" i="19"/>
  <c r="V22" i="19" s="1"/>
  <c r="P22" i="19"/>
  <c r="U22" i="19" s="1"/>
  <c r="O22" i="19"/>
  <c r="T22" i="19" s="1"/>
  <c r="N22" i="19"/>
  <c r="S22" i="19" s="1"/>
  <c r="Q21" i="19"/>
  <c r="V21" i="19" s="1"/>
  <c r="P21" i="19"/>
  <c r="U21" i="19" s="1"/>
  <c r="O21" i="19"/>
  <c r="T21" i="19" s="1"/>
  <c r="N21" i="19"/>
  <c r="S21" i="19" s="1"/>
  <c r="Q20" i="19"/>
  <c r="V20" i="19" s="1"/>
  <c r="P20" i="19"/>
  <c r="U20" i="19" s="1"/>
  <c r="O20" i="19"/>
  <c r="T20" i="19" s="1"/>
  <c r="N20" i="19"/>
  <c r="S20" i="19" s="1"/>
  <c r="Q19" i="19"/>
  <c r="V19" i="19" s="1"/>
  <c r="P19" i="19"/>
  <c r="U19" i="19" s="1"/>
  <c r="O19" i="19"/>
  <c r="T19" i="19" s="1"/>
  <c r="N19" i="19"/>
  <c r="S19" i="19" s="1"/>
  <c r="Q18" i="19"/>
  <c r="V18" i="19" s="1"/>
  <c r="P18" i="19"/>
  <c r="U18" i="19" s="1"/>
  <c r="O18" i="19"/>
  <c r="T18" i="19" s="1"/>
  <c r="N18" i="19"/>
  <c r="S18" i="19" s="1"/>
  <c r="Q17" i="19"/>
  <c r="V17" i="19" s="1"/>
  <c r="P17" i="19"/>
  <c r="U17" i="19" s="1"/>
  <c r="O17" i="19"/>
  <c r="T17" i="19" s="1"/>
  <c r="N17" i="19"/>
  <c r="S17" i="19" s="1"/>
  <c r="Q16" i="19"/>
  <c r="V16" i="19" s="1"/>
  <c r="P16" i="19"/>
  <c r="U16" i="19" s="1"/>
  <c r="O16" i="19"/>
  <c r="T16" i="19" s="1"/>
  <c r="N16" i="19"/>
  <c r="S16" i="19" s="1"/>
  <c r="Q15" i="19"/>
  <c r="V15" i="19" s="1"/>
  <c r="P15" i="19"/>
  <c r="U15" i="19" s="1"/>
  <c r="O15" i="19"/>
  <c r="T15" i="19" s="1"/>
  <c r="N15" i="19"/>
  <c r="S15" i="19" s="1"/>
  <c r="W15" i="19" s="1"/>
  <c r="Q14" i="19"/>
  <c r="V14" i="19" s="1"/>
  <c r="P14" i="19"/>
  <c r="U14" i="19" s="1"/>
  <c r="O14" i="19"/>
  <c r="T14" i="19" s="1"/>
  <c r="N14" i="19"/>
  <c r="S14" i="19" s="1"/>
  <c r="Q13" i="19"/>
  <c r="V13" i="19" s="1"/>
  <c r="P13" i="19"/>
  <c r="U13" i="19" s="1"/>
  <c r="O13" i="19"/>
  <c r="T13" i="19" s="1"/>
  <c r="N13" i="19"/>
  <c r="S13" i="19" s="1"/>
  <c r="W13" i="19" s="1"/>
  <c r="Q12" i="19"/>
  <c r="V12" i="19" s="1"/>
  <c r="P12" i="19"/>
  <c r="U12" i="19" s="1"/>
  <c r="O12" i="19"/>
  <c r="T12" i="19" s="1"/>
  <c r="N12" i="19"/>
  <c r="S12" i="19" s="1"/>
  <c r="Q11" i="19"/>
  <c r="V11" i="19" s="1"/>
  <c r="P11" i="19"/>
  <c r="U11" i="19" s="1"/>
  <c r="O11" i="19"/>
  <c r="T11" i="19" s="1"/>
  <c r="N11" i="19"/>
  <c r="S11" i="19" s="1"/>
  <c r="Q10" i="19"/>
  <c r="V10" i="19" s="1"/>
  <c r="P10" i="19"/>
  <c r="U10" i="19" s="1"/>
  <c r="O10" i="19"/>
  <c r="T10" i="19" s="1"/>
  <c r="N10" i="19"/>
  <c r="S10" i="19" s="1"/>
  <c r="Q9" i="19"/>
  <c r="V9" i="19" s="1"/>
  <c r="P9" i="19"/>
  <c r="U9" i="19" s="1"/>
  <c r="O9" i="19"/>
  <c r="T9" i="19" s="1"/>
  <c r="N9" i="19"/>
  <c r="S9" i="19" s="1"/>
  <c r="Q8" i="19"/>
  <c r="V8" i="19" s="1"/>
  <c r="P8" i="19"/>
  <c r="U8" i="19" s="1"/>
  <c r="O8" i="19"/>
  <c r="T8" i="19" s="1"/>
  <c r="N8" i="19"/>
  <c r="S8" i="19" s="1"/>
  <c r="Q7" i="19"/>
  <c r="V7" i="19" s="1"/>
  <c r="P7" i="19"/>
  <c r="U7" i="19" s="1"/>
  <c r="O7" i="19"/>
  <c r="T7" i="19" s="1"/>
  <c r="N7" i="19"/>
  <c r="S7" i="19" s="1"/>
  <c r="Q6" i="19"/>
  <c r="V6" i="19" s="1"/>
  <c r="P6" i="19"/>
  <c r="U6" i="19" s="1"/>
  <c r="O6" i="19"/>
  <c r="T6" i="19" s="1"/>
  <c r="N6" i="19"/>
  <c r="S6" i="19" s="1"/>
  <c r="W25" i="19" l="1"/>
  <c r="W24" i="19"/>
  <c r="W23" i="19"/>
  <c r="W22" i="19"/>
  <c r="W21" i="19"/>
  <c r="W20" i="19"/>
  <c r="W19" i="19"/>
  <c r="W18" i="19"/>
  <c r="W17" i="19"/>
  <c r="W16" i="19"/>
  <c r="X16" i="19" s="1"/>
  <c r="W14" i="19"/>
  <c r="W12" i="19"/>
  <c r="W11" i="19"/>
  <c r="W6" i="19"/>
  <c r="W7" i="19"/>
  <c r="W8" i="19"/>
  <c r="W9" i="19"/>
  <c r="W10" i="19"/>
  <c r="X10" i="19" s="1"/>
  <c r="X12" i="19" l="1"/>
  <c r="X22" i="19"/>
  <c r="X6" i="19"/>
  <c r="X24" i="19"/>
  <c r="X18" i="19"/>
  <c r="W29" i="19" l="1"/>
  <c r="B2" i="19" s="1"/>
  <c r="B3" i="19" s="1"/>
</calcChain>
</file>

<file path=xl/sharedStrings.xml><?xml version="1.0" encoding="utf-8"?>
<sst xmlns="http://schemas.openxmlformats.org/spreadsheetml/2006/main" count="244" uniqueCount="119">
  <si>
    <t>Guidelines</t>
  </si>
  <si>
    <t>Definition</t>
  </si>
  <si>
    <t>Parameter</t>
  </si>
  <si>
    <t>Motorcycles</t>
  </si>
  <si>
    <t>Cars</t>
  </si>
  <si>
    <t>Question</t>
  </si>
  <si>
    <t>Cycling</t>
  </si>
  <si>
    <t>Walking</t>
  </si>
  <si>
    <t>Public Transport</t>
  </si>
  <si>
    <t>The target population is users and non-users of different transport modes.</t>
  </si>
  <si>
    <t>At least half of the interviews have to be addressed to inhabitants of the city. A reasonable distribution between the different types of transport modes has to be obtained.</t>
  </si>
  <si>
    <t xml:space="preserve"> </t>
  </si>
  <si>
    <t>Indicator</t>
  </si>
  <si>
    <t>Aspect</t>
  </si>
  <si>
    <t xml:space="preserve"> Surveyed
Persons (j)</t>
  </si>
  <si>
    <t>Very Unsafe (h)</t>
  </si>
  <si>
    <t>Unsafe (h)</t>
  </si>
  <si>
    <t>Safe (h)</t>
  </si>
  <si>
    <t>Neutral (h)</t>
  </si>
  <si>
    <t>c1</t>
  </si>
  <si>
    <t>c2</t>
  </si>
  <si>
    <t>c3</t>
  </si>
  <si>
    <t>c4</t>
  </si>
  <si>
    <t>Scores</t>
  </si>
  <si>
    <t xml:space="preserve">Indicator value </t>
  </si>
  <si>
    <t>Quality of public spaces</t>
  </si>
  <si>
    <t>Comments</t>
  </si>
  <si>
    <t>Please include in the sheet 'Calculation' the answers to the following questions, based on a survey (see section 'Comments'):</t>
  </si>
  <si>
    <t>Very unsafe (h)</t>
  </si>
  <si>
    <t>Very safe (h)</t>
  </si>
  <si>
    <t xml:space="preserve">The sheet 'Example' shows you how the table could look when filled in. </t>
  </si>
  <si>
    <t>DK/NA</t>
  </si>
  <si>
    <t>Reported perception about crime-related security in the city transport system (including freight and public transport, public domain, bike lanes and roads for car traffic and other facilities such as car or bike parking).</t>
  </si>
  <si>
    <t>Security</t>
  </si>
  <si>
    <t>Group Mean</t>
  </si>
  <si>
    <t xml:space="preserve">Please include figures only in the blue cells. </t>
  </si>
  <si>
    <t>Only one person per family, per shop, education institution or work place is to be questioned. It has to be clearly marked if the interviewee is an inhabitant, visitor or commuter.</t>
  </si>
  <si>
    <t>Perceived security related to crime covers day and night situations in different transport mode environments such as (underground) parking, streets and squares, stations and bus stops, public transport rides, etc.</t>
  </si>
  <si>
    <t>Q1: Do you feel unsafe because of potential physical attacks in the following situations? [1] Very safe, [2] Safe, [3] Unsafe and [4] Very unsafe:</t>
  </si>
  <si>
    <t>Q1.1: Waiting for public transport at the stop or at the station during daytime</t>
  </si>
  <si>
    <t>Q1.2: Waiting for public transport at the stop or at the station during nighttime</t>
  </si>
  <si>
    <t>Q1.3: Being on board public transport during daytime</t>
  </si>
  <si>
    <t>Q2 Do you feel unsafe because of potential physical attacks in the following situations? [1] Very safe, [2] Safe, [3] Unsafe and [4] Very unsafe:</t>
  </si>
  <si>
    <t>Q2.1: Driving a car during daytime</t>
  </si>
  <si>
    <t>Q2.2: Driving a car at night</t>
  </si>
  <si>
    <t>Q3 How much do you feel afraid of the following situations that might happen? [1] Very safe, [2] Safe, [3] Unsafe and [4] Very unsafe:</t>
  </si>
  <si>
    <t>Q3.1: Your car being stolen during the day?</t>
  </si>
  <si>
    <t>Q3.2: Your car being stolen at night?</t>
  </si>
  <si>
    <t>Q3.3: Your belongings being stolen from your car during the day?</t>
  </si>
  <si>
    <t>Q3.4: Your belongings being stolen from your car at night?</t>
  </si>
  <si>
    <t>Q4 How much do you feel afraid of the following situations that might happen? [1] Very safe, [2] Safe, [3] Unsafe and [4] Very unsafe:</t>
  </si>
  <si>
    <t>Q4.1: Your motorcycle/scooter being stolen during the day?</t>
  </si>
  <si>
    <t>Q4.2: Your motorcycle/scooter being stolen at night?</t>
  </si>
  <si>
    <t>Q4.3: Your belongings being stolen from your motorcycle/scooter during the day?</t>
  </si>
  <si>
    <t>Q4.4: Your belongings being stolen from your motorcycle/scooter at night?</t>
  </si>
  <si>
    <t>Q5 Do you feel unsafe because of potential physical attacks in the following situations? [1] Very safe, [2] Safe, [3] Unsafe and [4] Very unsafe:</t>
  </si>
  <si>
    <t>Q5.1a: Driving a motorcycle/scooter during daytime</t>
  </si>
  <si>
    <t>Q5.2a: Driving a motorcycle/scooter at night</t>
  </si>
  <si>
    <t>Q6 Do you feel unsafe because of potential physical attacks in city streets when doing the following? [1] Very safe, [2] Safe, [3] Unsafe and [4] Very unsafe:</t>
  </si>
  <si>
    <t>Q6.1: Riding a bike during daytime</t>
  </si>
  <si>
    <t>Q6.2: Riding a bike at night</t>
  </si>
  <si>
    <t>Q7 Do you feel unsafe because of potential physical attacks in city streets when doing the following?   [1] Very safe, [2] Safe, [3] Unsafe and [4] Very unsafe:</t>
  </si>
  <si>
    <t>Q7.1: Walking during daytime</t>
  </si>
  <si>
    <t>Q7.2: Walking at night</t>
  </si>
  <si>
    <t xml:space="preserve">          Q1.2: Waiting for public transport at the stop or at the station during nighttime</t>
  </si>
  <si>
    <t xml:space="preserve">          Q1.1: Waiting for public transport at the stop or at the station during daytime</t>
  </si>
  <si>
    <t xml:space="preserve">          Q1.3: Being on board public transport during daytime</t>
  </si>
  <si>
    <t xml:space="preserve">          Q1.4: Being on board public transport during nighttime </t>
  </si>
  <si>
    <t>Q1.1</t>
  </si>
  <si>
    <t>Q1.2</t>
  </si>
  <si>
    <t>Q1.3</t>
  </si>
  <si>
    <t>Q1.4</t>
  </si>
  <si>
    <t>Q2.1</t>
  </si>
  <si>
    <t>Q2.2</t>
  </si>
  <si>
    <t>Q3.1</t>
  </si>
  <si>
    <t>Q3.2</t>
  </si>
  <si>
    <t>Q3.3</t>
  </si>
  <si>
    <t>Q3.4</t>
  </si>
  <si>
    <t>Q4.1</t>
  </si>
  <si>
    <t>Q4.2</t>
  </si>
  <si>
    <t>Q4.3</t>
  </si>
  <si>
    <t>Q4.4</t>
  </si>
  <si>
    <t>Q5.1a</t>
  </si>
  <si>
    <t>Q5.2a</t>
  </si>
  <si>
    <t>Q6.1</t>
  </si>
  <si>
    <t>Q6.2</t>
  </si>
  <si>
    <t>Q7.1</t>
  </si>
  <si>
    <t>Q7.2</t>
  </si>
  <si>
    <t>Q1 Do you feel unsafe because of potential physical attacks in the following situations?</t>
  </si>
  <si>
    <t>Q1.4: Being on board public transport during nighttime</t>
  </si>
  <si>
    <t>Q2 Do you feel unsafe because of potential physical attacks in the following situations?</t>
  </si>
  <si>
    <t>Q3 How much do you feel afraid of the following situations that might happen?</t>
  </si>
  <si>
    <t>Q4 How much do you feel afraid of the following situations that might happen?</t>
  </si>
  <si>
    <t>Q5 Do you feel unsafe because of potential physical attacks in the following situations?</t>
  </si>
  <si>
    <t>Q6 Do you feel unsafe because of potential physical attacks in city streets when doing the following?</t>
  </si>
  <si>
    <t>Q7 Do you feel unsafe because of potential physical attacks in city streets when doing the following?  </t>
  </si>
  <si>
    <t>These guidelines describe how to fill in the data for the first question (Q1). For all other questions (Q2, Q3, Q4, Q5, Q6 and Q 7) the table should be filled in in the same way.</t>
  </si>
  <si>
    <t>For question Q1.1, the field F6 should be filled in with the total number of people who participated in the survey (in the example it is 800 people). In columns G6-L6, please include for each answer the respective number of people (of the 800), i.e. the number of responses given for question Q1.1.</t>
  </si>
  <si>
    <t>Please do not put figures into the grey cells. They include the calculation of the indicator as summarised in the section 'parameter' above.</t>
  </si>
  <si>
    <t xml:space="preserve">The questions cover the reported perception about crime-related security in city transport by general population based on the following topics: </t>
  </si>
  <si>
    <t xml:space="preserve">        - In public transport</t>
  </si>
  <si>
    <t xml:space="preserve">        - In public transport in the evening</t>
  </si>
  <si>
    <t xml:space="preserve">        - Walking</t>
  </si>
  <si>
    <t xml:space="preserve">        - Walking on the street at night</t>
  </si>
  <si>
    <t xml:space="preserve">        - Cycling</t>
  </si>
  <si>
    <t xml:space="preserve">        - Cycling at night</t>
  </si>
  <si>
    <t xml:space="preserve">        - Car theft</t>
  </si>
  <si>
    <t xml:space="preserve">        - Risk of crime in car traffic </t>
  </si>
  <si>
    <t>Please ensure that the survey is conducted at urban area level. If the data can only be collected at city level, please mention so and provide that data.</t>
  </si>
  <si>
    <t>Perceived risk of the type of incidents include: property offences, physical offences against passengers and offences against operatives.</t>
  </si>
  <si>
    <t>Apart from the real security, the perceived security is also an important issue in the frame of sustainable urban transport because security should give users confidence that they can use transport. The lack of confidence can lead to non-compliance with mobility needs.</t>
  </si>
  <si>
    <t>If your urban area does not have one or more of the modes of transport listed, do not fill in any values for this particular mode and the indicator value will be calculated as usual.</t>
  </si>
  <si>
    <t>The perceived risk of crime and passenger security in urban transport.</t>
  </si>
  <si>
    <t>Please fill in the blue cells</t>
  </si>
  <si>
    <t>comment box
(please add source of data, year, geographical area)</t>
  </si>
  <si>
    <t>USER GUIDE FOR INDICATOR 18 "SECURITY"</t>
  </si>
  <si>
    <t xml:space="preserve">The number of surveyed persons across the different transport modes should approximately match the modal split in your urban area. In addition, women transport users should be adequately represented in the survey. </t>
  </si>
  <si>
    <t>Parameter value:</t>
  </si>
  <si>
    <t>Indicator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</si>
</sst>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0%"/>
  </numFmts>
  <fonts count="13"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name val="Arial"/>
      <family val="2"/>
    </font>
    <font>
      <sz val="12"/>
      <color theme="1"/>
      <name val="Calibri"/>
      <family val="2"/>
      <scheme val="minor"/>
    </font>
    <font>
      <b/>
      <sz val="12"/>
      <color theme="1"/>
      <name val="Calibri"/>
      <family val="2"/>
      <scheme val="minor"/>
    </font>
    <font>
      <i/>
      <sz val="12"/>
      <color theme="1"/>
      <name val="Calibri"/>
      <family val="2"/>
      <scheme val="minor"/>
    </font>
    <font>
      <b/>
      <i/>
      <sz val="12"/>
      <color theme="1"/>
      <name val="Calibri"/>
      <family val="2"/>
      <scheme val="minor"/>
    </font>
    <font>
      <b/>
      <sz val="12"/>
      <color theme="0"/>
      <name val="Calibri"/>
      <family val="2"/>
      <scheme val="minor"/>
    </font>
    <font>
      <b/>
      <sz val="18"/>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1"/>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medium">
        <color auto="1"/>
      </top>
      <bottom/>
      <diagonal/>
    </border>
    <border>
      <left/>
      <right style="thin">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medium">
        <color auto="1"/>
      </right>
      <top style="medium">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s>
  <cellStyleXfs count="4">
    <xf numFmtId="0" fontId="0" fillId="0" borderId="0"/>
    <xf numFmtId="9" fontId="4" fillId="0" borderId="0" applyFont="0" applyFill="0" applyBorder="0" applyAlignment="0" applyProtection="0"/>
    <xf numFmtId="0" fontId="6" fillId="0" borderId="0"/>
    <xf numFmtId="43" fontId="4" fillId="0" borderId="0" applyFont="0" applyFill="0" applyBorder="0" applyAlignment="0" applyProtection="0"/>
  </cellStyleXfs>
  <cellXfs count="125">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0" fillId="0" borderId="2" xfId="0" applyBorder="1"/>
    <xf numFmtId="0" fontId="0" fillId="0" borderId="3" xfId="0" applyBorder="1"/>
    <xf numFmtId="0" fontId="2" fillId="3" borderId="1" xfId="0" applyFont="1" applyFill="1" applyBorder="1"/>
    <xf numFmtId="0" fontId="3" fillId="0" borderId="3" xfId="0" applyFont="1" applyBorder="1" applyAlignment="1">
      <alignment wrapText="1"/>
    </xf>
    <xf numFmtId="0" fontId="0" fillId="0" borderId="10" xfId="0" applyFont="1" applyBorder="1" applyAlignment="1">
      <alignment horizontal="justify" vertical="center"/>
    </xf>
    <xf numFmtId="0" fontId="0" fillId="0" borderId="2" xfId="0" applyFont="1" applyBorder="1"/>
    <xf numFmtId="0" fontId="0" fillId="0" borderId="2" xfId="0" applyFont="1" applyBorder="1" applyAlignment="1">
      <alignment horizontal="justify" vertical="center"/>
    </xf>
    <xf numFmtId="0" fontId="0" fillId="0" borderId="10" xfId="0" applyBorder="1" applyAlignment="1">
      <alignment wrapText="1"/>
    </xf>
    <xf numFmtId="0" fontId="0" fillId="0" borderId="2" xfId="0" applyBorder="1" applyAlignment="1">
      <alignment wrapText="1"/>
    </xf>
    <xf numFmtId="0" fontId="2" fillId="0" borderId="2" xfId="0" applyFont="1" applyFill="1" applyBorder="1" applyAlignment="1">
      <alignment horizontal="left" vertical="center" wrapText="1"/>
    </xf>
    <xf numFmtId="0" fontId="3" fillId="0" borderId="2" xfId="0" applyFont="1" applyFill="1" applyBorder="1" applyAlignment="1">
      <alignment horizontal="left" vertical="center" wrapText="1"/>
    </xf>
    <xf numFmtId="164" fontId="0" fillId="0" borderId="2" xfId="0" applyNumberFormat="1" applyFont="1" applyFill="1" applyBorder="1" applyAlignment="1">
      <alignment horizontal="left" indent="4"/>
    </xf>
    <xf numFmtId="0" fontId="2" fillId="0" borderId="2" xfId="0" applyFont="1" applyFill="1" applyBorder="1" applyAlignment="1">
      <alignment horizontal="left"/>
    </xf>
    <xf numFmtId="0" fontId="3" fillId="0" borderId="2" xfId="0" applyFont="1" applyFill="1" applyBorder="1" applyAlignment="1">
      <alignment horizontal="left" wrapText="1"/>
    </xf>
    <xf numFmtId="0" fontId="5" fillId="0" borderId="2" xfId="0" applyFont="1" applyBorder="1"/>
    <xf numFmtId="0" fontId="0" fillId="0" borderId="3" xfId="0" applyBorder="1" applyAlignment="1">
      <alignment wrapText="1"/>
    </xf>
    <xf numFmtId="0" fontId="5" fillId="7" borderId="25" xfId="0" applyFont="1" applyFill="1" applyBorder="1" applyAlignment="1" applyProtection="1">
      <alignment vertical="center"/>
      <protection locked="0"/>
    </xf>
    <xf numFmtId="0" fontId="5" fillId="7" borderId="25" xfId="0" applyFont="1" applyFill="1" applyBorder="1" applyAlignment="1" applyProtection="1">
      <alignment horizontal="center" vertical="center"/>
      <protection locked="0"/>
    </xf>
    <xf numFmtId="0" fontId="5" fillId="7" borderId="24" xfId="0" applyFont="1" applyFill="1" applyBorder="1" applyAlignment="1" applyProtection="1">
      <alignment horizontal="center" vertical="center"/>
      <protection locked="0"/>
    </xf>
    <xf numFmtId="0" fontId="5" fillId="7" borderId="19" xfId="0" applyFont="1" applyFill="1" applyBorder="1" applyAlignment="1" applyProtection="1">
      <alignment vertical="center"/>
      <protection locked="0"/>
    </xf>
    <xf numFmtId="0" fontId="5" fillId="7" borderId="19" xfId="0" applyFont="1" applyFill="1" applyBorder="1" applyAlignment="1" applyProtection="1">
      <alignment horizontal="center" vertical="center"/>
      <protection locked="0"/>
    </xf>
    <xf numFmtId="0" fontId="5" fillId="7" borderId="27" xfId="0" applyFont="1" applyFill="1" applyBorder="1" applyAlignment="1" applyProtection="1">
      <alignment horizontal="center" vertical="center"/>
      <protection locked="0"/>
    </xf>
    <xf numFmtId="0" fontId="5" fillId="7" borderId="21" xfId="0" applyFont="1" applyFill="1" applyBorder="1" applyAlignment="1" applyProtection="1">
      <alignment vertical="center"/>
      <protection locked="0"/>
    </xf>
    <xf numFmtId="0" fontId="5" fillId="7" borderId="21" xfId="0" applyFont="1" applyFill="1" applyBorder="1" applyAlignment="1" applyProtection="1">
      <alignment horizontal="center" vertical="center"/>
      <protection locked="0"/>
    </xf>
    <xf numFmtId="0" fontId="5" fillId="7" borderId="28" xfId="0" applyFont="1" applyFill="1" applyBorder="1" applyAlignment="1" applyProtection="1">
      <alignment horizontal="center" vertical="center"/>
      <protection locked="0"/>
    </xf>
    <xf numFmtId="0" fontId="5" fillId="7" borderId="29" xfId="0" applyFont="1" applyFill="1" applyBorder="1" applyAlignment="1" applyProtection="1">
      <alignment horizontal="center" vertical="center"/>
      <protection locked="0"/>
    </xf>
    <xf numFmtId="0" fontId="5" fillId="7" borderId="30" xfId="0" applyFont="1" applyFill="1" applyBorder="1" applyAlignment="1" applyProtection="1">
      <alignment horizontal="center" vertical="center"/>
      <protection locked="0"/>
    </xf>
    <xf numFmtId="0" fontId="0" fillId="0" borderId="0" xfId="0" applyBorder="1"/>
    <xf numFmtId="0" fontId="0" fillId="0" borderId="0" xfId="0" applyProtection="1"/>
    <xf numFmtId="0" fontId="3" fillId="6" borderId="10" xfId="0" applyFont="1" applyFill="1" applyBorder="1" applyProtection="1"/>
    <xf numFmtId="165" fontId="3" fillId="6" borderId="5" xfId="1" applyNumberFormat="1" applyFont="1" applyFill="1" applyBorder="1" applyProtection="1"/>
    <xf numFmtId="0" fontId="9" fillId="8" borderId="19" xfId="0" applyFont="1" applyFill="1" applyBorder="1" applyAlignment="1" applyProtection="1">
      <alignment horizontal="center" vertical="center" wrapText="1"/>
    </xf>
    <xf numFmtId="0" fontId="3" fillId="6" borderId="3" xfId="0" applyFont="1" applyFill="1" applyBorder="1" applyProtection="1"/>
    <xf numFmtId="164" fontId="3" fillId="6" borderId="6" xfId="0" applyNumberFormat="1" applyFont="1" applyFill="1" applyBorder="1" applyProtection="1"/>
    <xf numFmtId="0" fontId="0" fillId="5" borderId="19" xfId="0" applyFill="1" applyBorder="1" applyProtection="1"/>
    <xf numFmtId="0" fontId="3" fillId="0" borderId="0" xfId="0" applyFont="1" applyProtection="1"/>
    <xf numFmtId="0" fontId="7" fillId="4" borderId="10" xfId="0" applyFont="1" applyFill="1" applyBorder="1" applyAlignment="1" applyProtection="1">
      <alignment horizontal="center" vertical="center"/>
    </xf>
    <xf numFmtId="0" fontId="7" fillId="4" borderId="11" xfId="0" applyFont="1" applyFill="1" applyBorder="1" applyAlignment="1" applyProtection="1">
      <alignment horizontal="center" vertical="center"/>
    </xf>
    <xf numFmtId="0" fontId="7" fillId="4" borderId="15" xfId="0" applyFont="1" applyFill="1" applyBorder="1" applyAlignment="1" applyProtection="1">
      <alignment horizontal="center" vertical="center"/>
    </xf>
    <xf numFmtId="0" fontId="9" fillId="8" borderId="16" xfId="0" applyFont="1" applyFill="1" applyBorder="1" applyAlignment="1" applyProtection="1">
      <alignment horizontal="center" vertical="center" wrapText="1"/>
    </xf>
    <xf numFmtId="0" fontId="9" fillId="8" borderId="13" xfId="0" applyFont="1" applyFill="1" applyBorder="1" applyAlignment="1" applyProtection="1">
      <alignment horizontal="center" vertical="center" wrapText="1"/>
    </xf>
    <xf numFmtId="0" fontId="9" fillId="8" borderId="15" xfId="0" applyFont="1" applyFill="1" applyBorder="1" applyAlignment="1" applyProtection="1">
      <alignment horizontal="center" vertical="center" wrapText="1"/>
    </xf>
    <xf numFmtId="0" fontId="9" fillId="8" borderId="11" xfId="0" applyFont="1" applyFill="1" applyBorder="1" applyAlignment="1" applyProtection="1">
      <alignment horizontal="center" vertical="center" wrapText="1"/>
    </xf>
    <xf numFmtId="0" fontId="10" fillId="8" borderId="31" xfId="0" applyFont="1" applyFill="1" applyBorder="1" applyAlignment="1" applyProtection="1">
      <alignment horizontal="center" vertical="center" wrapText="1"/>
    </xf>
    <xf numFmtId="0" fontId="0" fillId="4" borderId="10" xfId="0" applyFill="1" applyBorder="1" applyAlignment="1" applyProtection="1"/>
    <xf numFmtId="164" fontId="0" fillId="4" borderId="25" xfId="0" applyNumberFormat="1" applyFill="1" applyBorder="1" applyAlignment="1" applyProtection="1">
      <alignment horizontal="center" vertical="center" wrapText="1"/>
    </xf>
    <xf numFmtId="0" fontId="5" fillId="7" borderId="25" xfId="0" applyFont="1" applyFill="1" applyBorder="1" applyAlignment="1" applyProtection="1">
      <alignment vertical="center"/>
    </xf>
    <xf numFmtId="0" fontId="5" fillId="7" borderId="25" xfId="0" applyFont="1" applyFill="1" applyBorder="1" applyAlignment="1" applyProtection="1">
      <alignment horizontal="center" vertical="center"/>
    </xf>
    <xf numFmtId="0" fontId="5" fillId="7" borderId="24" xfId="0" applyFont="1" applyFill="1" applyBorder="1" applyAlignment="1" applyProtection="1">
      <alignment horizontal="center" vertical="center"/>
    </xf>
    <xf numFmtId="0" fontId="5" fillId="5" borderId="22" xfId="0" applyFont="1" applyFill="1" applyBorder="1" applyAlignment="1" applyProtection="1">
      <alignment horizontal="center" vertical="center"/>
    </xf>
    <xf numFmtId="0" fontId="5" fillId="5" borderId="25" xfId="0" applyFont="1" applyFill="1" applyBorder="1" applyAlignment="1" applyProtection="1">
      <alignment horizontal="center" vertical="center"/>
    </xf>
    <xf numFmtId="0" fontId="5" fillId="5" borderId="24" xfId="0" applyFont="1" applyFill="1" applyBorder="1" applyAlignment="1" applyProtection="1">
      <alignment horizontal="center" vertical="center"/>
    </xf>
    <xf numFmtId="0" fontId="5" fillId="5" borderId="40" xfId="0" applyFont="1" applyFill="1" applyBorder="1" applyAlignment="1" applyProtection="1">
      <alignment horizontal="center" vertical="center"/>
    </xf>
    <xf numFmtId="164" fontId="5" fillId="5" borderId="1" xfId="0" applyNumberFormat="1" applyFont="1" applyFill="1" applyBorder="1" applyAlignment="1" applyProtection="1">
      <alignment horizontal="center" vertical="center"/>
    </xf>
    <xf numFmtId="0" fontId="0" fillId="4" borderId="2" xfId="0" applyFill="1" applyBorder="1" applyAlignment="1" applyProtection="1"/>
    <xf numFmtId="164" fontId="0" fillId="4" borderId="19" xfId="0" applyNumberFormat="1" applyFill="1" applyBorder="1" applyAlignment="1" applyProtection="1">
      <alignment horizontal="center" vertical="center" wrapText="1"/>
    </xf>
    <xf numFmtId="0" fontId="5" fillId="7" borderId="19" xfId="0" applyFont="1" applyFill="1" applyBorder="1" applyAlignment="1" applyProtection="1">
      <alignment vertical="center"/>
    </xf>
    <xf numFmtId="0" fontId="5" fillId="7" borderId="19" xfId="0" applyFont="1" applyFill="1" applyBorder="1" applyAlignment="1" applyProtection="1">
      <alignment horizontal="center" vertical="center"/>
    </xf>
    <xf numFmtId="0" fontId="5" fillId="7" borderId="27" xfId="0" applyFont="1" applyFill="1" applyBorder="1" applyAlignment="1" applyProtection="1">
      <alignment horizontal="center" vertical="center"/>
    </xf>
    <xf numFmtId="0" fontId="5" fillId="5" borderId="26" xfId="0" applyFont="1" applyFill="1" applyBorder="1" applyAlignment="1" applyProtection="1">
      <alignment horizontal="center" vertical="center"/>
    </xf>
    <xf numFmtId="0" fontId="5" fillId="5" borderId="19" xfId="0" applyFont="1" applyFill="1" applyBorder="1" applyAlignment="1" applyProtection="1">
      <alignment horizontal="center" vertical="center"/>
    </xf>
    <xf numFmtId="0" fontId="5" fillId="5" borderId="27" xfId="0" applyFont="1" applyFill="1" applyBorder="1" applyAlignment="1" applyProtection="1">
      <alignment horizontal="center" vertical="center"/>
    </xf>
    <xf numFmtId="0" fontId="5" fillId="5" borderId="41" xfId="0" applyFont="1" applyFill="1" applyBorder="1" applyAlignment="1" applyProtection="1">
      <alignment horizontal="center" vertical="center"/>
    </xf>
    <xf numFmtId="0" fontId="5" fillId="7" borderId="21" xfId="0" applyFont="1" applyFill="1" applyBorder="1" applyAlignment="1" applyProtection="1">
      <alignment vertical="center"/>
    </xf>
    <xf numFmtId="0" fontId="5" fillId="7" borderId="21" xfId="0" applyFont="1" applyFill="1" applyBorder="1" applyAlignment="1" applyProtection="1">
      <alignment horizontal="center" vertical="center"/>
    </xf>
    <xf numFmtId="0" fontId="5" fillId="7" borderId="28" xfId="0" applyFont="1" applyFill="1" applyBorder="1" applyAlignment="1" applyProtection="1">
      <alignment horizontal="center" vertical="center"/>
    </xf>
    <xf numFmtId="0" fontId="5" fillId="5" borderId="20" xfId="0" applyFont="1" applyFill="1" applyBorder="1" applyAlignment="1" applyProtection="1">
      <alignment horizontal="center" vertical="center"/>
    </xf>
    <xf numFmtId="0" fontId="5" fillId="5" borderId="21" xfId="0" applyFont="1" applyFill="1" applyBorder="1" applyAlignment="1" applyProtection="1">
      <alignment horizontal="center" vertical="center"/>
    </xf>
    <xf numFmtId="0" fontId="5" fillId="5" borderId="28" xfId="0" applyFont="1" applyFill="1" applyBorder="1" applyAlignment="1" applyProtection="1">
      <alignment horizontal="center" vertical="center"/>
    </xf>
    <xf numFmtId="0" fontId="5" fillId="5" borderId="42" xfId="0" applyFont="1" applyFill="1" applyBorder="1" applyAlignment="1" applyProtection="1">
      <alignment horizontal="center" vertical="center"/>
    </xf>
    <xf numFmtId="164" fontId="0" fillId="4" borderId="21" xfId="0" applyNumberFormat="1" applyFill="1" applyBorder="1" applyAlignment="1" applyProtection="1">
      <alignment horizontal="center" vertical="center" wrapText="1"/>
    </xf>
    <xf numFmtId="164" fontId="0" fillId="4" borderId="29" xfId="0" applyNumberFormat="1" applyFill="1" applyBorder="1" applyAlignment="1" applyProtection="1">
      <alignment horizontal="center" vertical="center" wrapText="1"/>
    </xf>
    <xf numFmtId="0" fontId="5" fillId="7" borderId="29" xfId="0" applyFont="1" applyFill="1" applyBorder="1" applyAlignment="1" applyProtection="1">
      <alignment horizontal="center" vertical="center"/>
    </xf>
    <xf numFmtId="0" fontId="5" fillId="7" borderId="30" xfId="0" applyFont="1" applyFill="1" applyBorder="1" applyAlignment="1" applyProtection="1">
      <alignment horizontal="center" vertical="center"/>
    </xf>
    <xf numFmtId="0" fontId="5" fillId="5" borderId="17" xfId="0" applyFont="1" applyFill="1" applyBorder="1" applyAlignment="1" applyProtection="1">
      <alignment horizontal="center" vertical="center"/>
    </xf>
    <xf numFmtId="0" fontId="5" fillId="5" borderId="18" xfId="0" applyFont="1" applyFill="1" applyBorder="1" applyAlignment="1" applyProtection="1">
      <alignment horizontal="center" vertical="center"/>
    </xf>
    <xf numFmtId="0" fontId="5" fillId="5" borderId="32" xfId="0" applyFont="1" applyFill="1" applyBorder="1" applyAlignment="1" applyProtection="1">
      <alignment horizontal="center" vertical="center"/>
    </xf>
    <xf numFmtId="0" fontId="5" fillId="5" borderId="23" xfId="0" applyFont="1" applyFill="1" applyBorder="1" applyAlignment="1" applyProtection="1">
      <alignment horizontal="center" vertical="center"/>
    </xf>
    <xf numFmtId="0" fontId="5" fillId="5" borderId="29" xfId="0" applyFont="1" applyFill="1" applyBorder="1" applyAlignment="1" applyProtection="1">
      <alignment horizontal="center" vertical="center"/>
    </xf>
    <xf numFmtId="0" fontId="5" fillId="5" borderId="30" xfId="0" applyFont="1" applyFill="1" applyBorder="1" applyAlignment="1" applyProtection="1">
      <alignment horizontal="center" vertical="center"/>
    </xf>
    <xf numFmtId="0" fontId="0" fillId="4" borderId="3" xfId="0" applyFill="1" applyBorder="1" applyAlignment="1" applyProtection="1"/>
    <xf numFmtId="0" fontId="0" fillId="0" borderId="0" xfId="0" applyAlignment="1" applyProtection="1"/>
    <xf numFmtId="0" fontId="5" fillId="0" borderId="0" xfId="0" applyFont="1" applyProtection="1"/>
    <xf numFmtId="164" fontId="11" fillId="9" borderId="4" xfId="0" applyNumberFormat="1" applyFont="1" applyFill="1" applyBorder="1" applyAlignment="1" applyProtection="1">
      <alignment horizontal="center"/>
    </xf>
    <xf numFmtId="0" fontId="3" fillId="0" borderId="0" xfId="0" applyFont="1" applyFill="1" applyBorder="1" applyAlignment="1" applyProtection="1">
      <alignment horizontal="left" vertical="center"/>
    </xf>
    <xf numFmtId="164" fontId="0" fillId="0" borderId="0" xfId="0" applyNumberFormat="1" applyFont="1" applyFill="1" applyBorder="1" applyAlignment="1" applyProtection="1">
      <alignment horizontal="left" indent="4"/>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xf>
    <xf numFmtId="0" fontId="3" fillId="0" borderId="0" xfId="0" applyFont="1" applyFill="1" applyBorder="1" applyAlignment="1" applyProtection="1">
      <alignment horizontal="left"/>
    </xf>
    <xf numFmtId="0" fontId="0" fillId="0" borderId="35" xfId="0" applyBorder="1" applyProtection="1"/>
    <xf numFmtId="0" fontId="0" fillId="0" borderId="0" xfId="0" applyBorder="1" applyProtection="1"/>
    <xf numFmtId="0" fontId="0" fillId="0" borderId="36" xfId="0" applyBorder="1" applyProtection="1"/>
    <xf numFmtId="0" fontId="0" fillId="0" borderId="37" xfId="0" applyBorder="1" applyProtection="1"/>
    <xf numFmtId="0" fontId="0" fillId="0" borderId="38" xfId="0" applyBorder="1" applyProtection="1"/>
    <xf numFmtId="0" fontId="0" fillId="0" borderId="39" xfId="0" applyBorder="1" applyProtection="1"/>
    <xf numFmtId="0" fontId="0" fillId="7" borderId="32" xfId="0" applyFill="1" applyBorder="1" applyAlignment="1" applyProtection="1">
      <alignment horizontal="left" wrapText="1"/>
    </xf>
    <xf numFmtId="0" fontId="0" fillId="7" borderId="33" xfId="0" applyFill="1" applyBorder="1" applyAlignment="1" applyProtection="1">
      <alignment horizontal="left" wrapText="1"/>
    </xf>
    <xf numFmtId="0" fontId="0" fillId="7" borderId="34" xfId="0" applyFill="1" applyBorder="1" applyAlignment="1" applyProtection="1">
      <alignment horizontal="left" wrapText="1"/>
    </xf>
    <xf numFmtId="0" fontId="0" fillId="7" borderId="35" xfId="0" applyFill="1" applyBorder="1" applyAlignment="1" applyProtection="1">
      <alignment horizontal="left" wrapText="1"/>
    </xf>
    <xf numFmtId="0" fontId="0" fillId="7" borderId="0" xfId="0" applyFill="1" applyBorder="1" applyAlignment="1" applyProtection="1">
      <alignment horizontal="left" wrapText="1"/>
    </xf>
    <xf numFmtId="0" fontId="0" fillId="7" borderId="36" xfId="0" applyFill="1" applyBorder="1" applyAlignment="1" applyProtection="1">
      <alignment horizontal="left" wrapText="1"/>
    </xf>
    <xf numFmtId="0" fontId="8" fillId="4" borderId="9" xfId="0" applyFont="1" applyFill="1" applyBorder="1" applyAlignment="1" applyProtection="1">
      <alignment horizontal="right"/>
    </xf>
    <xf numFmtId="0" fontId="8" fillId="4" borderId="4" xfId="0" applyFont="1" applyFill="1" applyBorder="1" applyAlignment="1" applyProtection="1">
      <alignment horizontal="right"/>
    </xf>
    <xf numFmtId="0" fontId="5" fillId="7" borderId="13" xfId="0" applyFont="1" applyFill="1" applyBorder="1" applyAlignment="1" applyProtection="1">
      <alignment horizontal="center" vertical="center"/>
    </xf>
    <xf numFmtId="0" fontId="5" fillId="7" borderId="12" xfId="0" applyFont="1" applyFill="1" applyBorder="1" applyAlignment="1" applyProtection="1">
      <alignment horizontal="center" vertical="center"/>
    </xf>
    <xf numFmtId="0" fontId="5" fillId="7" borderId="14" xfId="0" applyFont="1" applyFill="1" applyBorder="1" applyAlignment="1" applyProtection="1">
      <alignment horizontal="center" vertical="center"/>
    </xf>
    <xf numFmtId="0" fontId="12" fillId="6" borderId="9" xfId="0" applyFont="1" applyFill="1" applyBorder="1" applyAlignment="1" applyProtection="1">
      <alignment horizontal="left"/>
    </xf>
    <xf numFmtId="0" fontId="12" fillId="6" borderId="4" xfId="0" applyFont="1" applyFill="1" applyBorder="1" applyAlignment="1" applyProtection="1">
      <alignment horizontal="left"/>
    </xf>
    <xf numFmtId="164" fontId="0" fillId="4" borderId="11" xfId="0" applyNumberFormat="1" applyFill="1" applyBorder="1" applyAlignment="1" applyProtection="1">
      <alignment horizontal="center" vertical="center" wrapText="1"/>
    </xf>
    <xf numFmtId="164" fontId="0" fillId="4" borderId="7" xfId="0" applyNumberFormat="1" applyFill="1" applyBorder="1" applyAlignment="1" applyProtection="1">
      <alignment horizontal="center" vertical="center" wrapText="1"/>
    </xf>
    <xf numFmtId="164" fontId="0" fillId="4" borderId="8" xfId="0" applyNumberFormat="1" applyFill="1" applyBorder="1" applyAlignment="1" applyProtection="1">
      <alignment horizontal="center" vertical="center" wrapText="1"/>
    </xf>
    <xf numFmtId="164" fontId="5" fillId="5" borderId="1" xfId="0" applyNumberFormat="1" applyFont="1" applyFill="1" applyBorder="1" applyAlignment="1" applyProtection="1">
      <alignment horizontal="center" vertical="center"/>
    </xf>
    <xf numFmtId="0" fontId="0" fillId="0" borderId="35" xfId="0" applyBorder="1" applyProtection="1">
      <protection locked="0"/>
    </xf>
    <xf numFmtId="0" fontId="0" fillId="0" borderId="0" xfId="0" applyBorder="1" applyProtection="1">
      <protection locked="0"/>
    </xf>
    <xf numFmtId="0" fontId="0" fillId="0" borderId="36" xfId="0" applyBorder="1" applyProtection="1">
      <protection locked="0"/>
    </xf>
    <xf numFmtId="0" fontId="0" fillId="0" borderId="37" xfId="0" applyBorder="1" applyProtection="1">
      <protection locked="0"/>
    </xf>
    <xf numFmtId="0" fontId="0" fillId="0" borderId="38" xfId="0" applyBorder="1" applyProtection="1">
      <protection locked="0"/>
    </xf>
    <xf numFmtId="0" fontId="0" fillId="0" borderId="39" xfId="0" applyBorder="1" applyProtection="1">
      <protection locked="0"/>
    </xf>
    <xf numFmtId="0" fontId="5" fillId="7" borderId="13" xfId="0" applyFont="1" applyFill="1" applyBorder="1" applyAlignment="1" applyProtection="1">
      <alignment horizontal="center" vertical="center"/>
      <protection locked="0"/>
    </xf>
    <xf numFmtId="0" fontId="5" fillId="7" borderId="14" xfId="0" applyFont="1" applyFill="1" applyBorder="1" applyAlignment="1" applyProtection="1">
      <alignment horizontal="center" vertical="center"/>
      <protection locked="0"/>
    </xf>
    <xf numFmtId="0" fontId="5" fillId="7" borderId="12" xfId="0" applyFont="1" applyFill="1" applyBorder="1" applyAlignment="1" applyProtection="1">
      <alignment horizontal="center" vertical="center"/>
      <protection locked="0"/>
    </xf>
  </cellXfs>
  <cellStyles count="4">
    <cellStyle name="Comma 2" xfId="3" xr:uid="{00000000-0005-0000-0000-000000000000}"/>
    <cellStyle name="Normal 2" xfId="2" xr:uid="{00000000-0005-0000-0000-000002000000}"/>
    <cellStyle name="Prozent" xfId="1" builtinId="5"/>
    <cellStyle name="Standard" xfId="0" builtinId="0"/>
  </cellStyles>
  <dxfs count="1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685800</xdr:colOff>
      <xdr:row>6</xdr:row>
      <xdr:rowOff>152400</xdr:rowOff>
    </xdr:from>
    <xdr:to>
      <xdr:col>0</xdr:col>
      <xdr:colOff>6600825</xdr:colOff>
      <xdr:row>19</xdr:row>
      <xdr:rowOff>76200</xdr:rowOff>
    </xdr:to>
    <xdr:pic>
      <xdr:nvPicPr>
        <xdr:cNvPr id="16" name="Picture 15">
          <a:extLst>
            <a:ext uri="{FF2B5EF4-FFF2-40B4-BE49-F238E27FC236}">
              <a16:creationId xmlns:a16="http://schemas.microsoft.com/office/drawing/2014/main" id="{68DA4803-1D8F-44A3-A4DC-768E30FE4462}"/>
            </a:ext>
          </a:extLst>
        </xdr:cNvPr>
        <xdr:cNvPicPr>
          <a:picLocks noChangeAspect="1"/>
        </xdr:cNvPicPr>
      </xdr:nvPicPr>
      <xdr:blipFill rotWithShape="1">
        <a:blip xmlns:r="http://schemas.openxmlformats.org/officeDocument/2006/relationships" r:embed="rId1"/>
        <a:srcRect l="66649" t="22965" r="17177" b="53698"/>
        <a:stretch/>
      </xdr:blipFill>
      <xdr:spPr>
        <a:xfrm>
          <a:off x="685800" y="1524000"/>
          <a:ext cx="5915025" cy="24003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86"/>
  <sheetViews>
    <sheetView tabSelected="1" workbookViewId="0"/>
  </sheetViews>
  <sheetFormatPr baseColWidth="10" defaultColWidth="9.140625" defaultRowHeight="15" x14ac:dyDescent="0.25"/>
  <cols>
    <col min="1" max="1" width="115.7109375" customWidth="1"/>
  </cols>
  <sheetData>
    <row r="1" spans="1:1" ht="15.75" thickBot="1" x14ac:dyDescent="0.3">
      <c r="A1" s="1" t="s">
        <v>115</v>
      </c>
    </row>
    <row r="2" spans="1:1" ht="15.75" thickBot="1" x14ac:dyDescent="0.3">
      <c r="A2" s="6" t="s">
        <v>1</v>
      </c>
    </row>
    <row r="3" spans="1:1" s="2" customFormat="1" x14ac:dyDescent="0.25">
      <c r="A3" s="8" t="s">
        <v>112</v>
      </c>
    </row>
    <row r="4" spans="1:1" ht="15.75" thickBot="1" x14ac:dyDescent="0.3">
      <c r="A4" s="7"/>
    </row>
    <row r="5" spans="1:1" ht="15.75" thickBot="1" x14ac:dyDescent="0.3">
      <c r="A5" s="6" t="s">
        <v>2</v>
      </c>
    </row>
    <row r="6" spans="1:1" ht="30" x14ac:dyDescent="0.25">
      <c r="A6" s="8" t="s">
        <v>32</v>
      </c>
    </row>
    <row r="7" spans="1:1" x14ac:dyDescent="0.25">
      <c r="A7" s="9"/>
    </row>
    <row r="8" spans="1:1" x14ac:dyDescent="0.25">
      <c r="A8" s="10"/>
    </row>
    <row r="9" spans="1:1" x14ac:dyDescent="0.25">
      <c r="A9" s="10"/>
    </row>
    <row r="10" spans="1:1" x14ac:dyDescent="0.25">
      <c r="A10" s="10"/>
    </row>
    <row r="11" spans="1:1" x14ac:dyDescent="0.25">
      <c r="A11" s="3"/>
    </row>
    <row r="12" spans="1:1" x14ac:dyDescent="0.25">
      <c r="A12" s="4"/>
    </row>
    <row r="13" spans="1:1" x14ac:dyDescent="0.25">
      <c r="A13" s="4"/>
    </row>
    <row r="14" spans="1:1" x14ac:dyDescent="0.25">
      <c r="A14" s="4"/>
    </row>
    <row r="15" spans="1:1" x14ac:dyDescent="0.25">
      <c r="A15" s="10"/>
    </row>
    <row r="16" spans="1:1" x14ac:dyDescent="0.25">
      <c r="A16" s="10"/>
    </row>
    <row r="17" spans="1:1" x14ac:dyDescent="0.25">
      <c r="A17" s="10"/>
    </row>
    <row r="18" spans="1:1" x14ac:dyDescent="0.25">
      <c r="A18" s="10"/>
    </row>
    <row r="19" spans="1:1" x14ac:dyDescent="0.25">
      <c r="A19" s="10"/>
    </row>
    <row r="20" spans="1:1" ht="15.75" thickBot="1" x14ac:dyDescent="0.3">
      <c r="A20" s="10"/>
    </row>
    <row r="21" spans="1:1" ht="15.75" thickBot="1" x14ac:dyDescent="0.3">
      <c r="A21" s="6" t="s">
        <v>0</v>
      </c>
    </row>
    <row r="22" spans="1:1" x14ac:dyDescent="0.25">
      <c r="A22" s="11" t="s">
        <v>27</v>
      </c>
    </row>
    <row r="23" spans="1:1" x14ac:dyDescent="0.25">
      <c r="A23" s="12"/>
    </row>
    <row r="24" spans="1:1" x14ac:dyDescent="0.25">
      <c r="A24" s="18" t="s">
        <v>8</v>
      </c>
    </row>
    <row r="25" spans="1:1" ht="30" x14ac:dyDescent="0.25">
      <c r="A25" s="12" t="s">
        <v>38</v>
      </c>
    </row>
    <row r="26" spans="1:1" x14ac:dyDescent="0.25">
      <c r="A26" s="4" t="s">
        <v>65</v>
      </c>
    </row>
    <row r="27" spans="1:1" x14ac:dyDescent="0.25">
      <c r="A27" s="4" t="s">
        <v>64</v>
      </c>
    </row>
    <row r="28" spans="1:1" x14ac:dyDescent="0.25">
      <c r="A28" s="4" t="s">
        <v>66</v>
      </c>
    </row>
    <row r="29" spans="1:1" x14ac:dyDescent="0.25">
      <c r="A29" s="4" t="s">
        <v>67</v>
      </c>
    </row>
    <row r="30" spans="1:1" x14ac:dyDescent="0.25">
      <c r="A30" s="13" t="s">
        <v>4</v>
      </c>
    </row>
    <row r="31" spans="1:1" ht="30" x14ac:dyDescent="0.25">
      <c r="A31" s="14" t="s">
        <v>42</v>
      </c>
    </row>
    <row r="32" spans="1:1" x14ac:dyDescent="0.25">
      <c r="A32" s="15" t="s">
        <v>43</v>
      </c>
    </row>
    <row r="33" spans="1:1" x14ac:dyDescent="0.25">
      <c r="A33" s="15" t="s">
        <v>44</v>
      </c>
    </row>
    <row r="34" spans="1:1" ht="30" x14ac:dyDescent="0.25">
      <c r="A34" s="14" t="s">
        <v>45</v>
      </c>
    </row>
    <row r="35" spans="1:1" x14ac:dyDescent="0.25">
      <c r="A35" s="15" t="s">
        <v>46</v>
      </c>
    </row>
    <row r="36" spans="1:1" x14ac:dyDescent="0.25">
      <c r="A36" s="15" t="s">
        <v>47</v>
      </c>
    </row>
    <row r="37" spans="1:1" x14ac:dyDescent="0.25">
      <c r="A37" s="15" t="s">
        <v>48</v>
      </c>
    </row>
    <row r="38" spans="1:1" x14ac:dyDescent="0.25">
      <c r="A38" s="15" t="s">
        <v>49</v>
      </c>
    </row>
    <row r="39" spans="1:1" x14ac:dyDescent="0.25">
      <c r="A39" s="16" t="s">
        <v>3</v>
      </c>
    </row>
    <row r="40" spans="1:1" ht="30" x14ac:dyDescent="0.25">
      <c r="A40" s="14" t="s">
        <v>50</v>
      </c>
    </row>
    <row r="41" spans="1:1" x14ac:dyDescent="0.25">
      <c r="A41" s="15" t="s">
        <v>51</v>
      </c>
    </row>
    <row r="42" spans="1:1" x14ac:dyDescent="0.25">
      <c r="A42" s="15" t="s">
        <v>52</v>
      </c>
    </row>
    <row r="43" spans="1:1" x14ac:dyDescent="0.25">
      <c r="A43" s="15" t="s">
        <v>53</v>
      </c>
    </row>
    <row r="44" spans="1:1" x14ac:dyDescent="0.25">
      <c r="A44" s="15" t="s">
        <v>54</v>
      </c>
    </row>
    <row r="45" spans="1:1" ht="30" x14ac:dyDescent="0.25">
      <c r="A45" s="14" t="s">
        <v>55</v>
      </c>
    </row>
    <row r="46" spans="1:1" x14ac:dyDescent="0.25">
      <c r="A46" s="15" t="s">
        <v>56</v>
      </c>
    </row>
    <row r="47" spans="1:1" x14ac:dyDescent="0.25">
      <c r="A47" s="15" t="s">
        <v>57</v>
      </c>
    </row>
    <row r="48" spans="1:1" x14ac:dyDescent="0.25">
      <c r="A48" s="16" t="s">
        <v>6</v>
      </c>
    </row>
    <row r="49" spans="1:2" ht="30" x14ac:dyDescent="0.25">
      <c r="A49" s="17" t="s">
        <v>58</v>
      </c>
    </row>
    <row r="50" spans="1:2" x14ac:dyDescent="0.25">
      <c r="A50" s="15" t="s">
        <v>59</v>
      </c>
    </row>
    <row r="51" spans="1:2" x14ac:dyDescent="0.25">
      <c r="A51" s="15" t="s">
        <v>60</v>
      </c>
    </row>
    <row r="52" spans="1:2" x14ac:dyDescent="0.25">
      <c r="A52" s="16" t="s">
        <v>7</v>
      </c>
    </row>
    <row r="53" spans="1:2" ht="30" x14ac:dyDescent="0.25">
      <c r="A53" s="14" t="s">
        <v>61</v>
      </c>
    </row>
    <row r="54" spans="1:2" x14ac:dyDescent="0.25">
      <c r="A54" s="15" t="s">
        <v>62</v>
      </c>
    </row>
    <row r="55" spans="1:2" x14ac:dyDescent="0.25">
      <c r="A55" s="15" t="s">
        <v>63</v>
      </c>
    </row>
    <row r="56" spans="1:2" x14ac:dyDescent="0.25">
      <c r="A56" s="4"/>
    </row>
    <row r="57" spans="1:2" x14ac:dyDescent="0.25">
      <c r="A57" s="4"/>
    </row>
    <row r="58" spans="1:2" ht="30" x14ac:dyDescent="0.25">
      <c r="A58" s="12" t="s">
        <v>96</v>
      </c>
    </row>
    <row r="59" spans="1:2" x14ac:dyDescent="0.25">
      <c r="A59" s="4"/>
      <c r="B59" t="s">
        <v>11</v>
      </c>
    </row>
    <row r="60" spans="1:2" ht="45" x14ac:dyDescent="0.25">
      <c r="A60" s="12" t="s">
        <v>97</v>
      </c>
    </row>
    <row r="61" spans="1:2" x14ac:dyDescent="0.25">
      <c r="A61" s="12" t="s">
        <v>35</v>
      </c>
    </row>
    <row r="62" spans="1:2" ht="30" x14ac:dyDescent="0.25">
      <c r="A62" s="12" t="s">
        <v>98</v>
      </c>
    </row>
    <row r="63" spans="1:2" x14ac:dyDescent="0.25">
      <c r="A63" s="4" t="s">
        <v>30</v>
      </c>
    </row>
    <row r="64" spans="1:2" ht="15.75" thickBot="1" x14ac:dyDescent="0.3">
      <c r="A64" s="5"/>
    </row>
    <row r="65" spans="1:2" ht="15.75" thickBot="1" x14ac:dyDescent="0.3">
      <c r="A65" s="6" t="s">
        <v>26</v>
      </c>
    </row>
    <row r="66" spans="1:2" x14ac:dyDescent="0.25">
      <c r="A66" s="12" t="s">
        <v>9</v>
      </c>
      <c r="B66" s="31"/>
    </row>
    <row r="67" spans="1:2" ht="30" x14ac:dyDescent="0.25">
      <c r="A67" s="12" t="s">
        <v>36</v>
      </c>
      <c r="B67" s="31"/>
    </row>
    <row r="68" spans="1:2" ht="30" x14ac:dyDescent="0.25">
      <c r="A68" s="12" t="s">
        <v>10</v>
      </c>
      <c r="B68" s="31"/>
    </row>
    <row r="69" spans="1:2" x14ac:dyDescent="0.25">
      <c r="A69" s="12"/>
      <c r="B69" s="31"/>
    </row>
    <row r="70" spans="1:2" ht="30" x14ac:dyDescent="0.25">
      <c r="A70" s="12" t="s">
        <v>99</v>
      </c>
      <c r="B70" s="31"/>
    </row>
    <row r="71" spans="1:2" x14ac:dyDescent="0.25">
      <c r="A71" s="12" t="s">
        <v>100</v>
      </c>
      <c r="B71" s="31"/>
    </row>
    <row r="72" spans="1:2" x14ac:dyDescent="0.25">
      <c r="A72" s="12" t="s">
        <v>101</v>
      </c>
      <c r="B72" s="31"/>
    </row>
    <row r="73" spans="1:2" x14ac:dyDescent="0.25">
      <c r="A73" s="12" t="s">
        <v>102</v>
      </c>
      <c r="B73" s="31"/>
    </row>
    <row r="74" spans="1:2" x14ac:dyDescent="0.25">
      <c r="A74" s="12" t="s">
        <v>103</v>
      </c>
      <c r="B74" s="31"/>
    </row>
    <row r="75" spans="1:2" x14ac:dyDescent="0.25">
      <c r="A75" s="12" t="s">
        <v>104</v>
      </c>
      <c r="B75" s="31"/>
    </row>
    <row r="76" spans="1:2" x14ac:dyDescent="0.25">
      <c r="A76" s="12" t="s">
        <v>105</v>
      </c>
      <c r="B76" s="31"/>
    </row>
    <row r="77" spans="1:2" x14ac:dyDescent="0.25">
      <c r="A77" s="12" t="s">
        <v>106</v>
      </c>
      <c r="B77" s="31"/>
    </row>
    <row r="78" spans="1:2" x14ac:dyDescent="0.25">
      <c r="A78" s="12" t="s">
        <v>107</v>
      </c>
      <c r="B78" s="31"/>
    </row>
    <row r="79" spans="1:2" x14ac:dyDescent="0.25">
      <c r="A79" s="12"/>
    </row>
    <row r="80" spans="1:2" ht="30" x14ac:dyDescent="0.25">
      <c r="A80" s="12" t="s">
        <v>108</v>
      </c>
    </row>
    <row r="81" spans="1:1" ht="30" x14ac:dyDescent="0.25">
      <c r="A81" s="12" t="s">
        <v>116</v>
      </c>
    </row>
    <row r="82" spans="1:1" ht="30" x14ac:dyDescent="0.25">
      <c r="A82" s="12" t="s">
        <v>109</v>
      </c>
    </row>
    <row r="83" spans="1:1" ht="45" x14ac:dyDescent="0.25">
      <c r="A83" s="12" t="s">
        <v>110</v>
      </c>
    </row>
    <row r="84" spans="1:1" ht="30" x14ac:dyDescent="0.25">
      <c r="A84" s="12" t="s">
        <v>37</v>
      </c>
    </row>
    <row r="85" spans="1:1" ht="30" x14ac:dyDescent="0.25">
      <c r="A85" s="12" t="s">
        <v>111</v>
      </c>
    </row>
    <row r="86" spans="1:1" ht="15.75" thickBot="1" x14ac:dyDescent="0.3">
      <c r="A86" s="19"/>
    </row>
  </sheetData>
  <sheetProtection algorithmName="SHA-512" hashValue="xpi64/izZeobGBuMXhCYcwvqeViYReyn2uHUmZoXil++cC8l/cCa7HpjnJ0HpkXy+RT7gK059RcWe7aNBH7cug==" saltValue="9Jn+bAaSbvZ/NOz/PyLT4w=="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0"/>
  <sheetViews>
    <sheetView workbookViewId="0">
      <selection sqref="A1:B1"/>
    </sheetView>
  </sheetViews>
  <sheetFormatPr baseColWidth="10" defaultColWidth="9.140625" defaultRowHeight="15" x14ac:dyDescent="0.25"/>
  <cols>
    <col min="1" max="1" width="19.5703125" style="32" customWidth="1"/>
    <col min="2" max="2" width="21.85546875" style="32" customWidth="1"/>
    <col min="3" max="3" width="11.28515625" style="32" bestFit="1" customWidth="1"/>
    <col min="4" max="4" width="12" style="32" customWidth="1"/>
    <col min="5" max="5" width="9.140625" style="32"/>
    <col min="6" max="8" width="11.140625" style="32" customWidth="1"/>
    <col min="9" max="14" width="9.140625" style="32"/>
    <col min="15" max="15" width="12.140625" style="32" customWidth="1"/>
    <col min="16" max="16" width="12" style="32" customWidth="1"/>
    <col min="17" max="17" width="13" style="32" customWidth="1"/>
    <col min="18" max="18" width="12.28515625" style="32" customWidth="1"/>
    <col min="19" max="23" width="9.140625" style="32"/>
    <col min="24" max="24" width="15.140625" style="32" bestFit="1" customWidth="1"/>
    <col min="25" max="16384" width="9.140625" style="32"/>
  </cols>
  <sheetData>
    <row r="1" spans="1:24" ht="24" thickBot="1" x14ac:dyDescent="0.4">
      <c r="A1" s="110" t="s">
        <v>25</v>
      </c>
      <c r="B1" s="111"/>
    </row>
    <row r="2" spans="1:24" ht="15.75" x14ac:dyDescent="0.25">
      <c r="A2" s="33" t="s">
        <v>117</v>
      </c>
      <c r="B2" s="34">
        <f>W29/10</f>
        <v>0.50551099493525486</v>
      </c>
      <c r="N2" s="35" t="s">
        <v>19</v>
      </c>
      <c r="O2" s="35" t="s">
        <v>20</v>
      </c>
      <c r="P2" s="35" t="s">
        <v>21</v>
      </c>
      <c r="Q2" s="35" t="s">
        <v>22</v>
      </c>
    </row>
    <row r="3" spans="1:24" ht="15.75" thickBot="1" x14ac:dyDescent="0.3">
      <c r="A3" s="36" t="s">
        <v>118</v>
      </c>
      <c r="B3" s="37">
        <f>IF(B2="not enough data", "not calculated",B2*10)</f>
        <v>5.0551099493525484</v>
      </c>
      <c r="N3" s="38">
        <v>10</v>
      </c>
      <c r="O3" s="38">
        <v>6.66</v>
      </c>
      <c r="P3" s="38">
        <v>3.33</v>
      </c>
      <c r="Q3" s="38">
        <v>0</v>
      </c>
    </row>
    <row r="4" spans="1:24" ht="15.75" thickBot="1" x14ac:dyDescent="0.3"/>
    <row r="5" spans="1:24" ht="48" thickBot="1" x14ac:dyDescent="0.3">
      <c r="A5" s="39" t="s">
        <v>113</v>
      </c>
      <c r="C5" s="40" t="s">
        <v>12</v>
      </c>
      <c r="D5" s="41" t="s">
        <v>13</v>
      </c>
      <c r="E5" s="42" t="s">
        <v>5</v>
      </c>
      <c r="F5" s="43" t="s">
        <v>14</v>
      </c>
      <c r="G5" s="43" t="s">
        <v>31</v>
      </c>
      <c r="H5" s="44" t="s">
        <v>18</v>
      </c>
      <c r="I5" s="44" t="s">
        <v>29</v>
      </c>
      <c r="J5" s="44" t="s">
        <v>17</v>
      </c>
      <c r="K5" s="44" t="s">
        <v>16</v>
      </c>
      <c r="L5" s="45" t="s">
        <v>15</v>
      </c>
      <c r="N5" s="46" t="s">
        <v>29</v>
      </c>
      <c r="O5" s="44" t="s">
        <v>17</v>
      </c>
      <c r="P5" s="44" t="s">
        <v>16</v>
      </c>
      <c r="Q5" s="45" t="s">
        <v>28</v>
      </c>
      <c r="S5" s="46" t="s">
        <v>29</v>
      </c>
      <c r="T5" s="44" t="s">
        <v>17</v>
      </c>
      <c r="U5" s="44" t="s">
        <v>16</v>
      </c>
      <c r="V5" s="45" t="s">
        <v>28</v>
      </c>
      <c r="W5" s="47" t="s">
        <v>23</v>
      </c>
      <c r="X5" s="47" t="s">
        <v>34</v>
      </c>
    </row>
    <row r="6" spans="1:24" ht="15.75" customHeight="1" thickBot="1" x14ac:dyDescent="0.3">
      <c r="C6" s="48" t="s">
        <v>33</v>
      </c>
      <c r="D6" s="112" t="s">
        <v>8</v>
      </c>
      <c r="E6" s="49" t="s">
        <v>68</v>
      </c>
      <c r="F6" s="107">
        <v>800</v>
      </c>
      <c r="G6" s="50"/>
      <c r="H6" s="51"/>
      <c r="I6" s="51">
        <v>200</v>
      </c>
      <c r="J6" s="51">
        <v>100</v>
      </c>
      <c r="K6" s="51">
        <v>300</v>
      </c>
      <c r="L6" s="52">
        <v>200</v>
      </c>
      <c r="N6" s="53">
        <f>IF(SUM($I6:$L6)&gt;0,I6/SUM($I6:$L6),"no data")</f>
        <v>0.25</v>
      </c>
      <c r="O6" s="54">
        <f>IF(SUM($I6:$L6)&gt;0,J6/SUM($I6:$L6),"no data")</f>
        <v>0.125</v>
      </c>
      <c r="P6" s="54">
        <f t="shared" ref="P6:Q21" si="0">IF(SUM($I6:$L6)&gt;0,K6/SUM($I6:$L6),"no data")</f>
        <v>0.375</v>
      </c>
      <c r="Q6" s="55">
        <f t="shared" si="0"/>
        <v>0.25</v>
      </c>
      <c r="S6" s="53">
        <f>IF(N6="no data", "no data",N6*N$3)</f>
        <v>2.5</v>
      </c>
      <c r="T6" s="54">
        <f>IF(O6="no data", "no data",O6*O$3)</f>
        <v>0.83250000000000002</v>
      </c>
      <c r="U6" s="54">
        <f>IF(P6="no data", "no data",P6*P$3)</f>
        <v>1.24875</v>
      </c>
      <c r="V6" s="56">
        <f>IF(Q6="no data", "no data",Q6*Q$3)</f>
        <v>0</v>
      </c>
      <c r="W6" s="57">
        <f>SUM(S6:V6)</f>
        <v>4.5812499999999998</v>
      </c>
      <c r="X6" s="115">
        <f>IF(AVERAGE(W6:W9)&gt;0,AVERAGE(W6:W9),"no data")</f>
        <v>4.3282589285714277</v>
      </c>
    </row>
    <row r="7" spans="1:24" ht="15.75" thickBot="1" x14ac:dyDescent="0.3">
      <c r="C7" s="58"/>
      <c r="D7" s="113"/>
      <c r="E7" s="59" t="s">
        <v>69</v>
      </c>
      <c r="F7" s="108"/>
      <c r="G7" s="60"/>
      <c r="H7" s="61"/>
      <c r="I7" s="61">
        <v>300</v>
      </c>
      <c r="J7" s="61">
        <v>200</v>
      </c>
      <c r="K7" s="61">
        <v>100</v>
      </c>
      <c r="L7" s="62">
        <v>200</v>
      </c>
      <c r="N7" s="63">
        <f t="shared" ref="N7:N11" si="1">IF(SUM($I7:$L7)&gt;0,I7/SUM($I7:$L7),"no data")</f>
        <v>0.375</v>
      </c>
      <c r="O7" s="64">
        <f t="shared" ref="O7:O25" si="2">IF(SUM($I7:$L7)&gt;0,J7/SUM($I7:$L7),"no data")</f>
        <v>0.25</v>
      </c>
      <c r="P7" s="64">
        <f t="shared" si="0"/>
        <v>0.125</v>
      </c>
      <c r="Q7" s="65">
        <f t="shared" si="0"/>
        <v>0.25</v>
      </c>
      <c r="S7" s="63">
        <f>IF(N7="no data", "no data",N7*N$3)</f>
        <v>3.75</v>
      </c>
      <c r="T7" s="64">
        <f t="shared" ref="T7:V22" si="3">IF(O7="no data", "no data",O7*O$3)</f>
        <v>1.665</v>
      </c>
      <c r="U7" s="64">
        <f t="shared" si="3"/>
        <v>0.41625000000000001</v>
      </c>
      <c r="V7" s="66">
        <f t="shared" si="3"/>
        <v>0</v>
      </c>
      <c r="W7" s="57">
        <f>SUM(S7:V7)</f>
        <v>5.8312499999999998</v>
      </c>
      <c r="X7" s="115"/>
    </row>
    <row r="8" spans="1:24" ht="15.75" thickBot="1" x14ac:dyDescent="0.3">
      <c r="C8" s="58"/>
      <c r="D8" s="113"/>
      <c r="E8" s="59" t="s">
        <v>70</v>
      </c>
      <c r="F8" s="108"/>
      <c r="G8" s="60"/>
      <c r="H8" s="61"/>
      <c r="I8" s="61">
        <v>100</v>
      </c>
      <c r="J8" s="61">
        <v>100</v>
      </c>
      <c r="K8" s="61">
        <v>300</v>
      </c>
      <c r="L8" s="62">
        <v>300</v>
      </c>
      <c r="N8" s="63">
        <f t="shared" si="1"/>
        <v>0.125</v>
      </c>
      <c r="O8" s="64">
        <f t="shared" si="2"/>
        <v>0.125</v>
      </c>
      <c r="P8" s="64">
        <f t="shared" si="0"/>
        <v>0.375</v>
      </c>
      <c r="Q8" s="65">
        <f t="shared" si="0"/>
        <v>0.375</v>
      </c>
      <c r="S8" s="63">
        <f t="shared" ref="S8:V23" si="4">IF(N8="no data", "no data",N8*N$3)</f>
        <v>1.25</v>
      </c>
      <c r="T8" s="64">
        <f t="shared" si="3"/>
        <v>0.83250000000000002</v>
      </c>
      <c r="U8" s="64">
        <f t="shared" si="3"/>
        <v>1.24875</v>
      </c>
      <c r="V8" s="66">
        <f t="shared" si="3"/>
        <v>0</v>
      </c>
      <c r="W8" s="57">
        <f>SUM(S8:V8)</f>
        <v>3.3312499999999998</v>
      </c>
      <c r="X8" s="115"/>
    </row>
    <row r="9" spans="1:24" ht="15.75" thickBot="1" x14ac:dyDescent="0.3">
      <c r="C9" s="58"/>
      <c r="D9" s="114"/>
      <c r="E9" s="59" t="s">
        <v>71</v>
      </c>
      <c r="F9" s="109"/>
      <c r="G9" s="67"/>
      <c r="H9" s="68">
        <v>100</v>
      </c>
      <c r="I9" s="68">
        <v>100</v>
      </c>
      <c r="J9" s="68">
        <v>100</v>
      </c>
      <c r="K9" s="68">
        <v>250</v>
      </c>
      <c r="L9" s="69">
        <v>250</v>
      </c>
      <c r="N9" s="70">
        <f t="shared" si="1"/>
        <v>0.14285714285714285</v>
      </c>
      <c r="O9" s="71">
        <f t="shared" si="2"/>
        <v>0.14285714285714285</v>
      </c>
      <c r="P9" s="71">
        <f t="shared" si="0"/>
        <v>0.35714285714285715</v>
      </c>
      <c r="Q9" s="72">
        <f t="shared" si="0"/>
        <v>0.35714285714285715</v>
      </c>
      <c r="S9" s="70">
        <f t="shared" si="4"/>
        <v>1.4285714285714284</v>
      </c>
      <c r="T9" s="71">
        <f t="shared" si="3"/>
        <v>0.9514285714285714</v>
      </c>
      <c r="U9" s="71">
        <f t="shared" si="3"/>
        <v>1.1892857142857143</v>
      </c>
      <c r="V9" s="73">
        <f t="shared" si="3"/>
        <v>0</v>
      </c>
      <c r="W9" s="57">
        <f t="shared" ref="W9:W25" si="5">SUM(S9:V9)</f>
        <v>3.569285714285714</v>
      </c>
      <c r="X9" s="115"/>
    </row>
    <row r="10" spans="1:24" ht="15.75" thickBot="1" x14ac:dyDescent="0.3">
      <c r="C10" s="58"/>
      <c r="D10" s="112" t="s">
        <v>4</v>
      </c>
      <c r="E10" s="49" t="s">
        <v>72</v>
      </c>
      <c r="F10" s="107">
        <v>1000</v>
      </c>
      <c r="G10" s="51"/>
      <c r="H10" s="51"/>
      <c r="I10" s="51">
        <v>250</v>
      </c>
      <c r="J10" s="51">
        <v>150</v>
      </c>
      <c r="K10" s="51">
        <v>250</v>
      </c>
      <c r="L10" s="52">
        <v>350</v>
      </c>
      <c r="N10" s="53">
        <f t="shared" si="1"/>
        <v>0.25</v>
      </c>
      <c r="O10" s="54">
        <f t="shared" si="2"/>
        <v>0.15</v>
      </c>
      <c r="P10" s="54">
        <f t="shared" si="0"/>
        <v>0.25</v>
      </c>
      <c r="Q10" s="55">
        <f t="shared" si="0"/>
        <v>0.35</v>
      </c>
      <c r="S10" s="53">
        <f t="shared" si="4"/>
        <v>2.5</v>
      </c>
      <c r="T10" s="54">
        <f t="shared" si="3"/>
        <v>0.999</v>
      </c>
      <c r="U10" s="54">
        <f t="shared" si="3"/>
        <v>0.83250000000000002</v>
      </c>
      <c r="V10" s="56">
        <f t="shared" si="3"/>
        <v>0</v>
      </c>
      <c r="W10" s="57">
        <f t="shared" si="5"/>
        <v>4.3315000000000001</v>
      </c>
      <c r="X10" s="115">
        <f>IF(AVERAGE(W10:W11)&gt;0,AVERAGE(W10:W11),"no data")</f>
        <v>4.8309999999999995</v>
      </c>
    </row>
    <row r="11" spans="1:24" ht="15.75" thickBot="1" x14ac:dyDescent="0.3">
      <c r="C11" s="58"/>
      <c r="D11" s="114"/>
      <c r="E11" s="74" t="s">
        <v>73</v>
      </c>
      <c r="F11" s="109"/>
      <c r="G11" s="68"/>
      <c r="H11" s="68"/>
      <c r="I11" s="68">
        <v>250</v>
      </c>
      <c r="J11" s="68">
        <v>350</v>
      </c>
      <c r="K11" s="68">
        <v>150</v>
      </c>
      <c r="L11" s="69">
        <v>250</v>
      </c>
      <c r="N11" s="70">
        <f t="shared" si="1"/>
        <v>0.25</v>
      </c>
      <c r="O11" s="71">
        <f t="shared" si="2"/>
        <v>0.35</v>
      </c>
      <c r="P11" s="71">
        <f t="shared" si="0"/>
        <v>0.15</v>
      </c>
      <c r="Q11" s="72">
        <f t="shared" si="0"/>
        <v>0.25</v>
      </c>
      <c r="S11" s="70">
        <f t="shared" si="4"/>
        <v>2.5</v>
      </c>
      <c r="T11" s="71">
        <f t="shared" si="3"/>
        <v>2.331</v>
      </c>
      <c r="U11" s="71">
        <f t="shared" si="3"/>
        <v>0.4995</v>
      </c>
      <c r="V11" s="73">
        <f t="shared" si="3"/>
        <v>0</v>
      </c>
      <c r="W11" s="57">
        <f t="shared" si="5"/>
        <v>5.3304999999999998</v>
      </c>
      <c r="X11" s="115"/>
    </row>
    <row r="12" spans="1:24" ht="15.75" thickBot="1" x14ac:dyDescent="0.3">
      <c r="C12" s="58"/>
      <c r="D12" s="112" t="s">
        <v>4</v>
      </c>
      <c r="E12" s="49" t="s">
        <v>74</v>
      </c>
      <c r="F12" s="107">
        <v>1000</v>
      </c>
      <c r="G12" s="51"/>
      <c r="H12" s="51"/>
      <c r="I12" s="51">
        <v>100</v>
      </c>
      <c r="J12" s="51">
        <v>100</v>
      </c>
      <c r="K12" s="51">
        <v>400</v>
      </c>
      <c r="L12" s="52">
        <v>400</v>
      </c>
      <c r="N12" s="53">
        <f>IF(SUM($I12:$L12)&gt;0,I12/SUM($I12:$L12),"no data")</f>
        <v>0.1</v>
      </c>
      <c r="O12" s="54">
        <f t="shared" si="2"/>
        <v>0.1</v>
      </c>
      <c r="P12" s="54">
        <f t="shared" si="0"/>
        <v>0.4</v>
      </c>
      <c r="Q12" s="55">
        <f t="shared" si="0"/>
        <v>0.4</v>
      </c>
      <c r="S12" s="53">
        <f t="shared" si="4"/>
        <v>1</v>
      </c>
      <c r="T12" s="54">
        <f t="shared" si="3"/>
        <v>0.66600000000000004</v>
      </c>
      <c r="U12" s="54">
        <f t="shared" si="3"/>
        <v>1.3320000000000001</v>
      </c>
      <c r="V12" s="56">
        <f t="shared" si="3"/>
        <v>0</v>
      </c>
      <c r="W12" s="57">
        <f t="shared" si="5"/>
        <v>2.9980000000000002</v>
      </c>
      <c r="X12" s="115">
        <f>IF(AVERAGE(W12:W15)&gt;0,AVERAGE(W12:W15),"no data")</f>
        <v>5.3706184210526313</v>
      </c>
    </row>
    <row r="13" spans="1:24" ht="15.75" thickBot="1" x14ac:dyDescent="0.3">
      <c r="C13" s="58"/>
      <c r="D13" s="113"/>
      <c r="E13" s="49" t="s">
        <v>75</v>
      </c>
      <c r="F13" s="108"/>
      <c r="G13" s="61"/>
      <c r="H13" s="61"/>
      <c r="I13" s="61">
        <v>400</v>
      </c>
      <c r="J13" s="61">
        <v>100</v>
      </c>
      <c r="K13" s="61">
        <v>400</v>
      </c>
      <c r="L13" s="62">
        <v>100</v>
      </c>
      <c r="N13" s="63">
        <f t="shared" ref="N13:N17" si="6">IF(SUM($I13:$L13)&gt;0,I13/SUM($I13:$L13),"no data")</f>
        <v>0.4</v>
      </c>
      <c r="O13" s="64">
        <f t="shared" si="2"/>
        <v>0.1</v>
      </c>
      <c r="P13" s="64">
        <f t="shared" si="0"/>
        <v>0.4</v>
      </c>
      <c r="Q13" s="65">
        <f t="shared" si="0"/>
        <v>0.1</v>
      </c>
      <c r="S13" s="63">
        <f t="shared" si="4"/>
        <v>4</v>
      </c>
      <c r="T13" s="64">
        <f t="shared" si="3"/>
        <v>0.66600000000000004</v>
      </c>
      <c r="U13" s="64">
        <f t="shared" si="3"/>
        <v>1.3320000000000001</v>
      </c>
      <c r="V13" s="66">
        <f t="shared" si="3"/>
        <v>0</v>
      </c>
      <c r="W13" s="57">
        <f t="shared" si="5"/>
        <v>5.9980000000000002</v>
      </c>
      <c r="X13" s="115"/>
    </row>
    <row r="14" spans="1:24" ht="15.75" thickBot="1" x14ac:dyDescent="0.3">
      <c r="C14" s="58"/>
      <c r="D14" s="113"/>
      <c r="E14" s="49" t="s">
        <v>76</v>
      </c>
      <c r="F14" s="108"/>
      <c r="G14" s="61"/>
      <c r="H14" s="61">
        <v>50</v>
      </c>
      <c r="I14" s="61">
        <v>450</v>
      </c>
      <c r="J14" s="61">
        <v>200</v>
      </c>
      <c r="K14" s="61">
        <v>100</v>
      </c>
      <c r="L14" s="62">
        <v>200</v>
      </c>
      <c r="N14" s="63">
        <f t="shared" si="6"/>
        <v>0.47368421052631576</v>
      </c>
      <c r="O14" s="64">
        <f t="shared" si="2"/>
        <v>0.21052631578947367</v>
      </c>
      <c r="P14" s="64">
        <f t="shared" si="0"/>
        <v>0.10526315789473684</v>
      </c>
      <c r="Q14" s="65">
        <f t="shared" si="0"/>
        <v>0.21052631578947367</v>
      </c>
      <c r="S14" s="63">
        <f t="shared" si="4"/>
        <v>4.7368421052631575</v>
      </c>
      <c r="T14" s="64">
        <f t="shared" si="3"/>
        <v>1.4021052631578947</v>
      </c>
      <c r="U14" s="64">
        <f t="shared" si="3"/>
        <v>0.35052631578947369</v>
      </c>
      <c r="V14" s="66">
        <f t="shared" si="3"/>
        <v>0</v>
      </c>
      <c r="W14" s="57">
        <f t="shared" si="5"/>
        <v>6.4894736842105258</v>
      </c>
      <c r="X14" s="115"/>
    </row>
    <row r="15" spans="1:24" ht="15.75" thickBot="1" x14ac:dyDescent="0.3">
      <c r="C15" s="58"/>
      <c r="D15" s="114"/>
      <c r="E15" s="49" t="s">
        <v>77</v>
      </c>
      <c r="F15" s="109"/>
      <c r="G15" s="68"/>
      <c r="H15" s="68"/>
      <c r="I15" s="68">
        <v>300</v>
      </c>
      <c r="J15" s="68">
        <v>300</v>
      </c>
      <c r="K15" s="68">
        <v>300</v>
      </c>
      <c r="L15" s="69">
        <v>100</v>
      </c>
      <c r="N15" s="70">
        <f t="shared" si="6"/>
        <v>0.3</v>
      </c>
      <c r="O15" s="71">
        <f t="shared" si="2"/>
        <v>0.3</v>
      </c>
      <c r="P15" s="71">
        <f t="shared" si="0"/>
        <v>0.3</v>
      </c>
      <c r="Q15" s="72">
        <f t="shared" si="0"/>
        <v>0.1</v>
      </c>
      <c r="S15" s="70">
        <f t="shared" si="4"/>
        <v>3</v>
      </c>
      <c r="T15" s="71">
        <f t="shared" si="3"/>
        <v>1.998</v>
      </c>
      <c r="U15" s="71">
        <f t="shared" si="3"/>
        <v>0.999</v>
      </c>
      <c r="V15" s="73">
        <f t="shared" si="3"/>
        <v>0</v>
      </c>
      <c r="W15" s="57">
        <f t="shared" si="5"/>
        <v>5.9969999999999999</v>
      </c>
      <c r="X15" s="115"/>
    </row>
    <row r="16" spans="1:24" ht="15.75" thickBot="1" x14ac:dyDescent="0.3">
      <c r="C16" s="58"/>
      <c r="D16" s="112" t="s">
        <v>3</v>
      </c>
      <c r="E16" s="49" t="s">
        <v>78</v>
      </c>
      <c r="F16" s="107">
        <v>800</v>
      </c>
      <c r="G16" s="51"/>
      <c r="H16" s="51"/>
      <c r="I16" s="51">
        <v>200</v>
      </c>
      <c r="J16" s="51">
        <v>200</v>
      </c>
      <c r="K16" s="51">
        <v>100</v>
      </c>
      <c r="L16" s="52">
        <v>300</v>
      </c>
      <c r="N16" s="53">
        <f t="shared" si="6"/>
        <v>0.25</v>
      </c>
      <c r="O16" s="54">
        <f t="shared" si="2"/>
        <v>0.25</v>
      </c>
      <c r="P16" s="54">
        <f t="shared" si="0"/>
        <v>0.125</v>
      </c>
      <c r="Q16" s="55">
        <f t="shared" si="0"/>
        <v>0.375</v>
      </c>
      <c r="S16" s="53">
        <f t="shared" si="4"/>
        <v>2.5</v>
      </c>
      <c r="T16" s="54">
        <f t="shared" si="3"/>
        <v>1.665</v>
      </c>
      <c r="U16" s="54">
        <f t="shared" si="3"/>
        <v>0.41625000000000001</v>
      </c>
      <c r="V16" s="56">
        <f t="shared" si="3"/>
        <v>0</v>
      </c>
      <c r="W16" s="57">
        <f t="shared" si="5"/>
        <v>4.5812499999999998</v>
      </c>
      <c r="X16" s="115">
        <f>IF(AVERAGE(W16:W17)&gt;0,AVERAGE(W16:W17),"no data")</f>
        <v>3.2899583333333333</v>
      </c>
    </row>
    <row r="17" spans="3:24" ht="15.75" thickBot="1" x14ac:dyDescent="0.3">
      <c r="C17" s="58"/>
      <c r="D17" s="113"/>
      <c r="E17" s="49" t="s">
        <v>79</v>
      </c>
      <c r="F17" s="108"/>
      <c r="G17" s="61"/>
      <c r="H17" s="61">
        <v>50</v>
      </c>
      <c r="I17" s="61">
        <v>50</v>
      </c>
      <c r="J17" s="61">
        <v>100</v>
      </c>
      <c r="K17" s="61">
        <v>100</v>
      </c>
      <c r="L17" s="62">
        <v>500</v>
      </c>
      <c r="N17" s="63">
        <f t="shared" si="6"/>
        <v>6.6666666666666666E-2</v>
      </c>
      <c r="O17" s="64">
        <f t="shared" si="2"/>
        <v>0.13333333333333333</v>
      </c>
      <c r="P17" s="64">
        <f t="shared" si="0"/>
        <v>0.13333333333333333</v>
      </c>
      <c r="Q17" s="65">
        <f t="shared" si="0"/>
        <v>0.66666666666666663</v>
      </c>
      <c r="S17" s="70">
        <f t="shared" si="4"/>
        <v>0.66666666666666663</v>
      </c>
      <c r="T17" s="71">
        <f t="shared" si="3"/>
        <v>0.88800000000000001</v>
      </c>
      <c r="U17" s="71">
        <f t="shared" si="3"/>
        <v>0.44400000000000001</v>
      </c>
      <c r="V17" s="73">
        <f t="shared" si="3"/>
        <v>0</v>
      </c>
      <c r="W17" s="57">
        <f t="shared" si="5"/>
        <v>1.9986666666666666</v>
      </c>
      <c r="X17" s="115"/>
    </row>
    <row r="18" spans="3:24" ht="15.75" thickBot="1" x14ac:dyDescent="0.3">
      <c r="C18" s="58"/>
      <c r="D18" s="113"/>
      <c r="E18" s="49" t="s">
        <v>80</v>
      </c>
      <c r="F18" s="108"/>
      <c r="G18" s="61"/>
      <c r="H18" s="61"/>
      <c r="I18" s="61">
        <v>500</v>
      </c>
      <c r="J18" s="61">
        <v>50</v>
      </c>
      <c r="K18" s="61">
        <v>50</v>
      </c>
      <c r="L18" s="62">
        <v>200</v>
      </c>
      <c r="N18" s="63">
        <f>IF(SUM($I18:$L18)&gt;0,I18/SUM($I18:$L18),"no data")</f>
        <v>0.625</v>
      </c>
      <c r="O18" s="64">
        <f t="shared" si="2"/>
        <v>6.25E-2</v>
      </c>
      <c r="P18" s="64">
        <f t="shared" si="0"/>
        <v>6.25E-2</v>
      </c>
      <c r="Q18" s="65">
        <f t="shared" si="0"/>
        <v>0.25</v>
      </c>
      <c r="S18" s="53">
        <f t="shared" si="4"/>
        <v>6.25</v>
      </c>
      <c r="T18" s="54">
        <f t="shared" si="3"/>
        <v>0.41625000000000001</v>
      </c>
      <c r="U18" s="54">
        <f t="shared" si="3"/>
        <v>0.208125</v>
      </c>
      <c r="V18" s="56">
        <f t="shared" si="3"/>
        <v>0</v>
      </c>
      <c r="W18" s="57">
        <f t="shared" si="5"/>
        <v>6.8743749999999997</v>
      </c>
      <c r="X18" s="115">
        <f>IF(AVERAGE(W18:W21)&gt;0,AVERAGE(W18:W21),"no data")</f>
        <v>5.7633240131578942</v>
      </c>
    </row>
    <row r="19" spans="3:24" ht="15.75" thickBot="1" x14ac:dyDescent="0.3">
      <c r="C19" s="58"/>
      <c r="D19" s="114"/>
      <c r="E19" s="49" t="s">
        <v>81</v>
      </c>
      <c r="F19" s="109"/>
      <c r="G19" s="68"/>
      <c r="H19" s="68"/>
      <c r="I19" s="68">
        <v>250</v>
      </c>
      <c r="J19" s="68">
        <v>250</v>
      </c>
      <c r="K19" s="68">
        <v>100</v>
      </c>
      <c r="L19" s="69">
        <v>200</v>
      </c>
      <c r="N19" s="70">
        <f t="shared" ref="N19:N25" si="7">IF(SUM($I19:$L19)&gt;0,I19/SUM($I19:$L19),"no data")</f>
        <v>0.3125</v>
      </c>
      <c r="O19" s="71">
        <f t="shared" si="2"/>
        <v>0.3125</v>
      </c>
      <c r="P19" s="71">
        <f t="shared" si="0"/>
        <v>0.125</v>
      </c>
      <c r="Q19" s="72">
        <f t="shared" si="0"/>
        <v>0.25</v>
      </c>
      <c r="S19" s="63">
        <f t="shared" si="4"/>
        <v>3.125</v>
      </c>
      <c r="T19" s="64">
        <f t="shared" si="3"/>
        <v>2.0812499999999998</v>
      </c>
      <c r="U19" s="64">
        <f t="shared" si="3"/>
        <v>0.41625000000000001</v>
      </c>
      <c r="V19" s="66">
        <f t="shared" si="3"/>
        <v>0</v>
      </c>
      <c r="W19" s="57">
        <f t="shared" si="5"/>
        <v>5.6224999999999996</v>
      </c>
      <c r="X19" s="115"/>
    </row>
    <row r="20" spans="3:24" ht="15.75" thickBot="1" x14ac:dyDescent="0.3">
      <c r="C20" s="58"/>
      <c r="D20" s="113" t="s">
        <v>3</v>
      </c>
      <c r="E20" s="75" t="s">
        <v>82</v>
      </c>
      <c r="F20" s="107">
        <v>1000</v>
      </c>
      <c r="G20" s="76">
        <v>50</v>
      </c>
      <c r="H20" s="76"/>
      <c r="I20" s="76">
        <v>150</v>
      </c>
      <c r="J20" s="76">
        <v>300</v>
      </c>
      <c r="K20" s="76">
        <v>250</v>
      </c>
      <c r="L20" s="77">
        <v>250</v>
      </c>
      <c r="N20" s="53">
        <f t="shared" si="7"/>
        <v>0.15789473684210525</v>
      </c>
      <c r="O20" s="54">
        <f t="shared" si="2"/>
        <v>0.31578947368421051</v>
      </c>
      <c r="P20" s="54">
        <f t="shared" si="0"/>
        <v>0.26315789473684209</v>
      </c>
      <c r="Q20" s="55">
        <f t="shared" si="0"/>
        <v>0.26315789473684209</v>
      </c>
      <c r="S20" s="63">
        <f t="shared" si="4"/>
        <v>1.5789473684210527</v>
      </c>
      <c r="T20" s="64">
        <f t="shared" si="3"/>
        <v>2.1031578947368419</v>
      </c>
      <c r="U20" s="64">
        <f t="shared" si="3"/>
        <v>0.87631578947368416</v>
      </c>
      <c r="V20" s="66">
        <f t="shared" si="3"/>
        <v>0</v>
      </c>
      <c r="W20" s="57">
        <f t="shared" si="5"/>
        <v>4.5584210526315783</v>
      </c>
      <c r="X20" s="115"/>
    </row>
    <row r="21" spans="3:24" ht="15.75" thickBot="1" x14ac:dyDescent="0.3">
      <c r="C21" s="58"/>
      <c r="D21" s="114"/>
      <c r="E21" s="74" t="s">
        <v>83</v>
      </c>
      <c r="F21" s="109"/>
      <c r="G21" s="67"/>
      <c r="H21" s="68"/>
      <c r="I21" s="68">
        <v>400</v>
      </c>
      <c r="J21" s="68">
        <v>250</v>
      </c>
      <c r="K21" s="68">
        <v>100</v>
      </c>
      <c r="L21" s="69">
        <v>250</v>
      </c>
      <c r="N21" s="70">
        <f t="shared" si="7"/>
        <v>0.4</v>
      </c>
      <c r="O21" s="71">
        <f t="shared" si="2"/>
        <v>0.25</v>
      </c>
      <c r="P21" s="71">
        <f t="shared" si="0"/>
        <v>0.1</v>
      </c>
      <c r="Q21" s="72">
        <f t="shared" si="0"/>
        <v>0.25</v>
      </c>
      <c r="S21" s="78">
        <f t="shared" si="4"/>
        <v>4</v>
      </c>
      <c r="T21" s="79">
        <f t="shared" si="3"/>
        <v>1.665</v>
      </c>
      <c r="U21" s="79">
        <f t="shared" si="3"/>
        <v>0.33300000000000002</v>
      </c>
      <c r="V21" s="80">
        <f t="shared" si="3"/>
        <v>0</v>
      </c>
      <c r="W21" s="57">
        <f t="shared" si="5"/>
        <v>5.9980000000000002</v>
      </c>
      <c r="X21" s="115"/>
    </row>
    <row r="22" spans="3:24" ht="15.75" thickBot="1" x14ac:dyDescent="0.3">
      <c r="C22" s="58"/>
      <c r="D22" s="112" t="s">
        <v>6</v>
      </c>
      <c r="E22" s="49" t="s">
        <v>84</v>
      </c>
      <c r="F22" s="107">
        <v>1000</v>
      </c>
      <c r="G22" s="51"/>
      <c r="H22" s="51"/>
      <c r="I22" s="51">
        <v>600</v>
      </c>
      <c r="J22" s="51">
        <v>200</v>
      </c>
      <c r="K22" s="51">
        <v>100</v>
      </c>
      <c r="L22" s="52">
        <v>100</v>
      </c>
      <c r="N22" s="53">
        <f t="shared" si="7"/>
        <v>0.6</v>
      </c>
      <c r="O22" s="54">
        <f t="shared" si="2"/>
        <v>0.2</v>
      </c>
      <c r="P22" s="54">
        <f t="shared" ref="P22:Q25" si="8">IF(SUM($I22:$L22)&gt;0,K22/SUM($I22:$L22),"no data")</f>
        <v>0.1</v>
      </c>
      <c r="Q22" s="55">
        <f t="shared" si="8"/>
        <v>0.1</v>
      </c>
      <c r="S22" s="53">
        <f t="shared" si="4"/>
        <v>6</v>
      </c>
      <c r="T22" s="54">
        <f t="shared" si="3"/>
        <v>1.3320000000000001</v>
      </c>
      <c r="U22" s="54">
        <f t="shared" si="3"/>
        <v>0.33300000000000002</v>
      </c>
      <c r="V22" s="56">
        <f t="shared" si="3"/>
        <v>0</v>
      </c>
      <c r="W22" s="57">
        <f t="shared" si="5"/>
        <v>7.665</v>
      </c>
      <c r="X22" s="115">
        <f>IF(AVERAGE(W22:W23)&gt;0,AVERAGE(W22:W23),"no data")</f>
        <v>6.7475000000000005</v>
      </c>
    </row>
    <row r="23" spans="3:24" ht="15.75" thickBot="1" x14ac:dyDescent="0.3">
      <c r="C23" s="58"/>
      <c r="D23" s="114"/>
      <c r="E23" s="49" t="s">
        <v>85</v>
      </c>
      <c r="F23" s="109"/>
      <c r="G23" s="67"/>
      <c r="H23" s="68">
        <v>200</v>
      </c>
      <c r="I23" s="68">
        <v>200</v>
      </c>
      <c r="J23" s="68">
        <v>300</v>
      </c>
      <c r="K23" s="68">
        <v>200</v>
      </c>
      <c r="L23" s="69">
        <v>100</v>
      </c>
      <c r="N23" s="70">
        <f t="shared" si="7"/>
        <v>0.25</v>
      </c>
      <c r="O23" s="71">
        <f t="shared" si="2"/>
        <v>0.375</v>
      </c>
      <c r="P23" s="71">
        <f t="shared" si="8"/>
        <v>0.25</v>
      </c>
      <c r="Q23" s="72">
        <f t="shared" si="8"/>
        <v>0.125</v>
      </c>
      <c r="S23" s="70">
        <f t="shared" si="4"/>
        <v>2.5</v>
      </c>
      <c r="T23" s="71">
        <f t="shared" si="4"/>
        <v>2.4975000000000001</v>
      </c>
      <c r="U23" s="71">
        <f t="shared" si="4"/>
        <v>0.83250000000000002</v>
      </c>
      <c r="V23" s="73">
        <f t="shared" si="4"/>
        <v>0</v>
      </c>
      <c r="W23" s="57">
        <f t="shared" si="5"/>
        <v>5.83</v>
      </c>
      <c r="X23" s="115"/>
    </row>
    <row r="24" spans="3:24" ht="15.75" thickBot="1" x14ac:dyDescent="0.3">
      <c r="C24" s="58"/>
      <c r="D24" s="112" t="s">
        <v>7</v>
      </c>
      <c r="E24" s="49" t="s">
        <v>86</v>
      </c>
      <c r="F24" s="107">
        <v>1000</v>
      </c>
      <c r="G24" s="51"/>
      <c r="H24" s="51"/>
      <c r="I24" s="51">
        <v>600</v>
      </c>
      <c r="J24" s="51">
        <v>300</v>
      </c>
      <c r="K24" s="51">
        <v>100</v>
      </c>
      <c r="L24" s="52">
        <v>0</v>
      </c>
      <c r="N24" s="81">
        <f t="shared" si="7"/>
        <v>0.6</v>
      </c>
      <c r="O24" s="82">
        <f t="shared" si="2"/>
        <v>0.3</v>
      </c>
      <c r="P24" s="82">
        <f t="shared" si="8"/>
        <v>0.1</v>
      </c>
      <c r="Q24" s="83">
        <f t="shared" si="8"/>
        <v>0</v>
      </c>
      <c r="S24" s="53">
        <f t="shared" ref="S24:V25" si="9">IF(N24="no data", "no data",N24*N$3)</f>
        <v>6</v>
      </c>
      <c r="T24" s="54">
        <f t="shared" si="9"/>
        <v>1.998</v>
      </c>
      <c r="U24" s="54">
        <f t="shared" si="9"/>
        <v>0.33300000000000002</v>
      </c>
      <c r="V24" s="56">
        <f t="shared" si="9"/>
        <v>0</v>
      </c>
      <c r="W24" s="57">
        <f t="shared" si="5"/>
        <v>8.3309999999999995</v>
      </c>
      <c r="X24" s="115">
        <f>IF(AVERAGE(W24:W25)&gt;0,AVERAGE(W24:W25),"no data")</f>
        <v>8.2477499999999999</v>
      </c>
    </row>
    <row r="25" spans="3:24" ht="15.75" thickBot="1" x14ac:dyDescent="0.3">
      <c r="C25" s="84"/>
      <c r="D25" s="114"/>
      <c r="E25" s="74" t="s">
        <v>87</v>
      </c>
      <c r="F25" s="109"/>
      <c r="G25" s="67"/>
      <c r="H25" s="68"/>
      <c r="I25" s="68">
        <v>600</v>
      </c>
      <c r="J25" s="68">
        <v>300</v>
      </c>
      <c r="K25" s="68">
        <v>50</v>
      </c>
      <c r="L25" s="69">
        <v>50</v>
      </c>
      <c r="N25" s="70">
        <f t="shared" si="7"/>
        <v>0.6</v>
      </c>
      <c r="O25" s="71">
        <f t="shared" si="2"/>
        <v>0.3</v>
      </c>
      <c r="P25" s="71">
        <f t="shared" si="8"/>
        <v>0.05</v>
      </c>
      <c r="Q25" s="72">
        <f t="shared" si="8"/>
        <v>0.05</v>
      </c>
      <c r="S25" s="70">
        <f t="shared" si="9"/>
        <v>6</v>
      </c>
      <c r="T25" s="71">
        <f t="shared" si="9"/>
        <v>1.998</v>
      </c>
      <c r="U25" s="71">
        <f t="shared" si="9"/>
        <v>0.16650000000000001</v>
      </c>
      <c r="V25" s="73">
        <f t="shared" si="9"/>
        <v>0</v>
      </c>
      <c r="W25" s="57">
        <f t="shared" si="5"/>
        <v>8.1645000000000003</v>
      </c>
      <c r="X25" s="115"/>
    </row>
    <row r="26" spans="3:24" x14ac:dyDescent="0.25">
      <c r="C26" s="85"/>
    </row>
    <row r="27" spans="3:24" x14ac:dyDescent="0.25">
      <c r="C27" s="85"/>
    </row>
    <row r="28" spans="3:24" ht="15.75" thickBot="1" x14ac:dyDescent="0.3">
      <c r="C28" s="85"/>
    </row>
    <row r="29" spans="3:24" ht="16.5" thickBot="1" x14ac:dyDescent="0.3">
      <c r="C29" s="85"/>
      <c r="D29" s="86" t="s">
        <v>8</v>
      </c>
      <c r="U29" s="105" t="s">
        <v>24</v>
      </c>
      <c r="V29" s="106"/>
      <c r="W29" s="87">
        <f>IF(SUM(X6:X25)&gt;0, AVERAGE(X6,X10,X12,X16,X18,X22), "not enough data")</f>
        <v>5.0551099493525484</v>
      </c>
    </row>
    <row r="30" spans="3:24" x14ac:dyDescent="0.25">
      <c r="C30" s="85"/>
      <c r="D30" s="88" t="s">
        <v>88</v>
      </c>
      <c r="N30" s="99" t="s">
        <v>114</v>
      </c>
      <c r="O30" s="100"/>
      <c r="P30" s="100"/>
      <c r="Q30" s="101"/>
    </row>
    <row r="31" spans="3:24" x14ac:dyDescent="0.25">
      <c r="D31" s="89" t="s">
        <v>39</v>
      </c>
      <c r="N31" s="102"/>
      <c r="O31" s="103"/>
      <c r="P31" s="103"/>
      <c r="Q31" s="104"/>
    </row>
    <row r="32" spans="3:24" x14ac:dyDescent="0.25">
      <c r="D32" s="89" t="s">
        <v>40</v>
      </c>
      <c r="N32" s="93"/>
      <c r="O32" s="94"/>
      <c r="P32" s="94"/>
      <c r="Q32" s="95"/>
    </row>
    <row r="33" spans="4:17" x14ac:dyDescent="0.25">
      <c r="D33" s="89" t="s">
        <v>41</v>
      </c>
      <c r="N33" s="93"/>
      <c r="O33" s="94"/>
      <c r="P33" s="94"/>
      <c r="Q33" s="95"/>
    </row>
    <row r="34" spans="4:17" x14ac:dyDescent="0.25">
      <c r="D34" s="89" t="s">
        <v>89</v>
      </c>
      <c r="N34" s="93"/>
      <c r="O34" s="94"/>
      <c r="P34" s="94"/>
      <c r="Q34" s="95"/>
    </row>
    <row r="35" spans="4:17" x14ac:dyDescent="0.25">
      <c r="D35" s="90" t="s">
        <v>4</v>
      </c>
      <c r="N35" s="93"/>
      <c r="O35" s="94"/>
      <c r="P35" s="94"/>
      <c r="Q35" s="95"/>
    </row>
    <row r="36" spans="4:17" x14ac:dyDescent="0.25">
      <c r="D36" s="88" t="s">
        <v>90</v>
      </c>
      <c r="N36" s="93"/>
      <c r="O36" s="94"/>
      <c r="P36" s="94"/>
      <c r="Q36" s="95"/>
    </row>
    <row r="37" spans="4:17" x14ac:dyDescent="0.25">
      <c r="D37" s="89" t="s">
        <v>43</v>
      </c>
      <c r="N37" s="93"/>
      <c r="O37" s="94"/>
      <c r="P37" s="94"/>
      <c r="Q37" s="95"/>
    </row>
    <row r="38" spans="4:17" x14ac:dyDescent="0.25">
      <c r="D38" s="89" t="s">
        <v>44</v>
      </c>
      <c r="N38" s="93"/>
      <c r="O38" s="94"/>
      <c r="P38" s="94"/>
      <c r="Q38" s="95"/>
    </row>
    <row r="39" spans="4:17" x14ac:dyDescent="0.25">
      <c r="D39" s="88" t="s">
        <v>91</v>
      </c>
      <c r="N39" s="93"/>
      <c r="O39" s="94"/>
      <c r="P39" s="94"/>
      <c r="Q39" s="95"/>
    </row>
    <row r="40" spans="4:17" x14ac:dyDescent="0.25">
      <c r="D40" s="89" t="s">
        <v>46</v>
      </c>
      <c r="N40" s="96"/>
      <c r="O40" s="97"/>
      <c r="P40" s="97"/>
      <c r="Q40" s="98"/>
    </row>
    <row r="41" spans="4:17" x14ac:dyDescent="0.25">
      <c r="D41" s="89" t="s">
        <v>47</v>
      </c>
    </row>
    <row r="42" spans="4:17" x14ac:dyDescent="0.25">
      <c r="D42" s="89" t="s">
        <v>48</v>
      </c>
    </row>
    <row r="43" spans="4:17" x14ac:dyDescent="0.25">
      <c r="D43" s="89" t="s">
        <v>49</v>
      </c>
    </row>
    <row r="44" spans="4:17" x14ac:dyDescent="0.25">
      <c r="D44" s="91" t="s">
        <v>3</v>
      </c>
    </row>
    <row r="45" spans="4:17" x14ac:dyDescent="0.25">
      <c r="D45" s="88" t="s">
        <v>92</v>
      </c>
    </row>
    <row r="46" spans="4:17" x14ac:dyDescent="0.25">
      <c r="D46" s="89" t="s">
        <v>51</v>
      </c>
    </row>
    <row r="47" spans="4:17" x14ac:dyDescent="0.25">
      <c r="D47" s="89" t="s">
        <v>52</v>
      </c>
    </row>
    <row r="48" spans="4:17" x14ac:dyDescent="0.25">
      <c r="D48" s="89" t="s">
        <v>53</v>
      </c>
    </row>
    <row r="49" spans="4:4" x14ac:dyDescent="0.25">
      <c r="D49" s="89" t="s">
        <v>54</v>
      </c>
    </row>
    <row r="50" spans="4:4" x14ac:dyDescent="0.25">
      <c r="D50" s="88" t="s">
        <v>93</v>
      </c>
    </row>
    <row r="51" spans="4:4" x14ac:dyDescent="0.25">
      <c r="D51" s="89" t="s">
        <v>56</v>
      </c>
    </row>
    <row r="52" spans="4:4" x14ac:dyDescent="0.25">
      <c r="D52" s="89" t="s">
        <v>57</v>
      </c>
    </row>
    <row r="53" spans="4:4" x14ac:dyDescent="0.25">
      <c r="D53" s="91" t="s">
        <v>6</v>
      </c>
    </row>
    <row r="54" spans="4:4" x14ac:dyDescent="0.25">
      <c r="D54" s="92" t="s">
        <v>94</v>
      </c>
    </row>
    <row r="55" spans="4:4" x14ac:dyDescent="0.25">
      <c r="D55" s="89" t="s">
        <v>59</v>
      </c>
    </row>
    <row r="56" spans="4:4" x14ac:dyDescent="0.25">
      <c r="D56" s="89" t="s">
        <v>60</v>
      </c>
    </row>
    <row r="57" spans="4:4" x14ac:dyDescent="0.25">
      <c r="D57" s="91" t="s">
        <v>7</v>
      </c>
    </row>
    <row r="58" spans="4:4" x14ac:dyDescent="0.25">
      <c r="D58" s="88" t="s">
        <v>95</v>
      </c>
    </row>
    <row r="59" spans="4:4" x14ac:dyDescent="0.25">
      <c r="D59" s="89" t="s">
        <v>62</v>
      </c>
    </row>
    <row r="60" spans="4:4" x14ac:dyDescent="0.25">
      <c r="D60" s="89" t="s">
        <v>63</v>
      </c>
    </row>
  </sheetData>
  <sheetProtection algorithmName="SHA-512" hashValue="kKQhcZmB9fayVboY3b48qmtWoj2R8agtN0wrckaOFerxjb1rn7p8GOBOnfpatO7HpAJssIUFgumyrZOPqirobg==" saltValue="Az52GXpb30D2WBcLCavIlg==" spinCount="100000" sheet="1" objects="1" scenarios="1"/>
  <mergeCells count="33">
    <mergeCell ref="A1:B1"/>
    <mergeCell ref="D6:D9"/>
    <mergeCell ref="D24:D25"/>
    <mergeCell ref="X22:X23"/>
    <mergeCell ref="X24:X25"/>
    <mergeCell ref="X6:X9"/>
    <mergeCell ref="D10:D11"/>
    <mergeCell ref="X10:X11"/>
    <mergeCell ref="D12:D15"/>
    <mergeCell ref="X12:X15"/>
    <mergeCell ref="D16:D19"/>
    <mergeCell ref="X16:X17"/>
    <mergeCell ref="X18:X21"/>
    <mergeCell ref="D20:D21"/>
    <mergeCell ref="D22:D23"/>
    <mergeCell ref="U29:V29"/>
    <mergeCell ref="F6:F9"/>
    <mergeCell ref="F10:F11"/>
    <mergeCell ref="F12:F15"/>
    <mergeCell ref="F16:F19"/>
    <mergeCell ref="F20:F21"/>
    <mergeCell ref="F22:F23"/>
    <mergeCell ref="F24:F25"/>
    <mergeCell ref="N32:Q32"/>
    <mergeCell ref="N33:Q33"/>
    <mergeCell ref="N34:Q34"/>
    <mergeCell ref="N35:Q35"/>
    <mergeCell ref="N30:Q31"/>
    <mergeCell ref="N36:Q36"/>
    <mergeCell ref="N37:Q37"/>
    <mergeCell ref="N38:Q38"/>
    <mergeCell ref="N39:Q39"/>
    <mergeCell ref="N40:Q40"/>
  </mergeCells>
  <conditionalFormatting sqref="G6:L6">
    <cfRule type="cellIs" dxfId="17" priority="21" operator="greaterThan">
      <formula>$F$6</formula>
    </cfRule>
    <cfRule type="expression" dxfId="16" priority="23">
      <formula>"sum($G$6:$L$6)&lt;&gt;$F$6"</formula>
    </cfRule>
  </conditionalFormatting>
  <conditionalFormatting sqref="F6:F9">
    <cfRule type="cellIs" priority="17" operator="notEqual">
      <formula>$G$9+$H$9+$I$9+$J$9+$K$9+$L$9</formula>
    </cfRule>
    <cfRule type="cellIs" dxfId="15" priority="18" operator="notEqual">
      <formula>$G$8+$H$8+$I$8+$J$8+$K$8+$L$8</formula>
    </cfRule>
    <cfRule type="cellIs" dxfId="14" priority="19" operator="notEqual">
      <formula>$G$7+$H$7+$I$7+$J$7+$K$7+$L$7</formula>
    </cfRule>
    <cfRule type="cellIs" dxfId="13" priority="20" operator="notEqual">
      <formula>$G$6+$H$6+$I$6+$J$6+$K$6+$L$6</formula>
    </cfRule>
  </conditionalFormatting>
  <conditionalFormatting sqref="F10:F11">
    <cfRule type="cellIs" priority="15" operator="notEqual">
      <formula>$G$11+$H$11+$I$11+$J$11+$K$11+$L$11</formula>
    </cfRule>
    <cfRule type="cellIs" priority="16" operator="notEqual">
      <formula>$G$10+$H$10+$I$10+$J$10+$K$10+$L$10</formula>
    </cfRule>
  </conditionalFormatting>
  <conditionalFormatting sqref="F12:F15">
    <cfRule type="cellIs" priority="11" operator="notEqual">
      <formula>$G$15+$H$15+$I$15+$J$15+$K$15+$L$15</formula>
    </cfRule>
    <cfRule type="cellIs" dxfId="12" priority="12" operator="notEqual">
      <formula>$G$14+$H$14+$I$14+$J$14+$K$14+$L$14</formula>
    </cfRule>
    <cfRule type="cellIs" dxfId="11" priority="13" operator="notEqual">
      <formula>$G$13+$H$13+$I$13+$J$13+$K$13+$L$13</formula>
    </cfRule>
    <cfRule type="cellIs" dxfId="10" priority="14" operator="notEqual">
      <formula>$G$12+$H$12+$I$12+$J$12+$K$12+$L$12</formula>
    </cfRule>
  </conditionalFormatting>
  <conditionalFormatting sqref="F16:F19">
    <cfRule type="cellIs" dxfId="9" priority="7" operator="notEqual">
      <formula>$G$19+$H$19+$I$19+$J$19+$K$19+$L$19</formula>
    </cfRule>
    <cfRule type="cellIs" dxfId="8" priority="8" operator="notEqual">
      <formula>$G$18+$H$18+$I$18+$J$18+$K$18+$L$18</formula>
    </cfRule>
    <cfRule type="cellIs" dxfId="7" priority="9" operator="notEqual">
      <formula>$G$17+$H$17+$I$17+$J$17+$K$17+$L$17</formula>
    </cfRule>
    <cfRule type="cellIs" dxfId="6" priority="10" operator="notEqual">
      <formula>$G$16+$H$16+$I$16+$J$16+$K$16+$L$16</formula>
    </cfRule>
  </conditionalFormatting>
  <conditionalFormatting sqref="F20:F21">
    <cfRule type="cellIs" dxfId="5" priority="5" operator="notEqual">
      <formula>$G$21+$H$21+$I$21+$J$21+$K$21+$L$21</formula>
    </cfRule>
    <cfRule type="cellIs" dxfId="4" priority="6" operator="notEqual">
      <formula>$G$20+$H$20+$I$20+$J$20+$K$20+$L$20</formula>
    </cfRule>
  </conditionalFormatting>
  <conditionalFormatting sqref="F22:F23">
    <cfRule type="cellIs" dxfId="3" priority="3" operator="notEqual">
      <formula>$G$23+$H$23+$I$23+$J$23+$K$23+$L$23</formula>
    </cfRule>
    <cfRule type="cellIs" dxfId="2" priority="4" operator="notEqual">
      <formula>$G$22+$H$22+$I$22+$J$22+$K$22+$L$22</formula>
    </cfRule>
  </conditionalFormatting>
  <conditionalFormatting sqref="F24:F25">
    <cfRule type="cellIs" dxfId="1" priority="1" operator="notEqual">
      <formula>$G$25+$H$25+$I$25+$J$25+$K$25+$L$25</formula>
    </cfRule>
    <cfRule type="cellIs" dxfId="0" priority="2" operator="notEqual">
      <formula>$G$24+$H$24+$I$24+$J$24+$K$24+$L$24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60"/>
  <sheetViews>
    <sheetView workbookViewId="0">
      <selection sqref="A1:B1"/>
    </sheetView>
  </sheetViews>
  <sheetFormatPr baseColWidth="10" defaultColWidth="9.140625" defaultRowHeight="15" x14ac:dyDescent="0.25"/>
  <cols>
    <col min="1" max="1" width="19.5703125" style="32" customWidth="1"/>
    <col min="2" max="2" width="21.85546875" style="32" customWidth="1"/>
    <col min="3" max="3" width="11.28515625" style="32" bestFit="1" customWidth="1"/>
    <col min="4" max="4" width="12" style="32" customWidth="1"/>
    <col min="5" max="5" width="9.140625" style="32"/>
    <col min="6" max="8" width="11.140625" style="32" customWidth="1"/>
    <col min="9" max="14" width="9.140625" style="32"/>
    <col min="15" max="15" width="12.140625" style="32" customWidth="1"/>
    <col min="16" max="16" width="12" style="32" customWidth="1"/>
    <col min="17" max="17" width="13" style="32" customWidth="1"/>
    <col min="18" max="18" width="12.28515625" style="32" customWidth="1"/>
    <col min="19" max="22" width="9.140625" style="32"/>
    <col min="23" max="23" width="10.5703125" style="32" customWidth="1"/>
    <col min="24" max="24" width="15.140625" style="32" bestFit="1" customWidth="1"/>
    <col min="25" max="16384" width="9.140625" style="32"/>
  </cols>
  <sheetData>
    <row r="1" spans="1:24" ht="24" thickBot="1" x14ac:dyDescent="0.4">
      <c r="A1" s="110" t="s">
        <v>25</v>
      </c>
      <c r="B1" s="111"/>
    </row>
    <row r="2" spans="1:24" ht="15.75" x14ac:dyDescent="0.25">
      <c r="A2" s="33" t="s">
        <v>117</v>
      </c>
      <c r="B2" s="34" t="str">
        <f>IF(W29="not enough data", "not enough data",W29/10)</f>
        <v>not enough data</v>
      </c>
      <c r="N2" s="35" t="s">
        <v>19</v>
      </c>
      <c r="O2" s="35" t="s">
        <v>20</v>
      </c>
      <c r="P2" s="35" t="s">
        <v>21</v>
      </c>
      <c r="Q2" s="35" t="s">
        <v>22</v>
      </c>
    </row>
    <row r="3" spans="1:24" ht="15.75" thickBot="1" x14ac:dyDescent="0.3">
      <c r="A3" s="36" t="s">
        <v>118</v>
      </c>
      <c r="B3" s="37" t="str">
        <f>IF(B2="not enough data", "not calculated",B2*10)</f>
        <v>not calculated</v>
      </c>
      <c r="N3" s="38">
        <v>10</v>
      </c>
      <c r="O3" s="38">
        <v>6.66</v>
      </c>
      <c r="P3" s="38">
        <v>3.33</v>
      </c>
      <c r="Q3" s="38">
        <v>0</v>
      </c>
    </row>
    <row r="4" spans="1:24" ht="15.75" thickBot="1" x14ac:dyDescent="0.3"/>
    <row r="5" spans="1:24" ht="48" thickBot="1" x14ac:dyDescent="0.3">
      <c r="A5" s="39" t="s">
        <v>113</v>
      </c>
      <c r="C5" s="40" t="s">
        <v>12</v>
      </c>
      <c r="D5" s="41" t="s">
        <v>13</v>
      </c>
      <c r="E5" s="42" t="s">
        <v>5</v>
      </c>
      <c r="F5" s="43" t="s">
        <v>14</v>
      </c>
      <c r="G5" s="43" t="s">
        <v>31</v>
      </c>
      <c r="H5" s="44" t="s">
        <v>18</v>
      </c>
      <c r="I5" s="44" t="s">
        <v>29</v>
      </c>
      <c r="J5" s="44" t="s">
        <v>17</v>
      </c>
      <c r="K5" s="44" t="s">
        <v>16</v>
      </c>
      <c r="L5" s="45" t="s">
        <v>15</v>
      </c>
      <c r="N5" s="46" t="s">
        <v>29</v>
      </c>
      <c r="O5" s="44" t="s">
        <v>17</v>
      </c>
      <c r="P5" s="44" t="s">
        <v>16</v>
      </c>
      <c r="Q5" s="45" t="s">
        <v>28</v>
      </c>
      <c r="S5" s="46" t="s">
        <v>29</v>
      </c>
      <c r="T5" s="44" t="s">
        <v>17</v>
      </c>
      <c r="U5" s="44" t="s">
        <v>16</v>
      </c>
      <c r="V5" s="45" t="s">
        <v>28</v>
      </c>
      <c r="W5" s="47" t="s">
        <v>23</v>
      </c>
      <c r="X5" s="47" t="s">
        <v>34</v>
      </c>
    </row>
    <row r="6" spans="1:24" ht="15.75" customHeight="1" thickBot="1" x14ac:dyDescent="0.3">
      <c r="C6" s="48" t="s">
        <v>33</v>
      </c>
      <c r="D6" s="112" t="s">
        <v>8</v>
      </c>
      <c r="E6" s="49" t="s">
        <v>68</v>
      </c>
      <c r="F6" s="122"/>
      <c r="G6" s="20"/>
      <c r="H6" s="21"/>
      <c r="I6" s="21"/>
      <c r="J6" s="21"/>
      <c r="K6" s="21"/>
      <c r="L6" s="22"/>
      <c r="N6" s="53" t="str">
        <f>IF(SUM($I6:$L6)&gt;0,I6/SUM($I6:$L6),"no data")</f>
        <v>no data</v>
      </c>
      <c r="O6" s="54" t="str">
        <f>IF(SUM($I6:$L6)&gt;0,J6/SUM($I6:$L6),"no data")</f>
        <v>no data</v>
      </c>
      <c r="P6" s="54" t="str">
        <f t="shared" ref="P6:Q21" si="0">IF(SUM($I6:$L6)&gt;0,K6/SUM($I6:$L6),"no data")</f>
        <v>no data</v>
      </c>
      <c r="Q6" s="55" t="str">
        <f t="shared" si="0"/>
        <v>no data</v>
      </c>
      <c r="S6" s="53" t="str">
        <f>IF(N6="no data", "no data",N6*N$3)</f>
        <v>no data</v>
      </c>
      <c r="T6" s="54" t="str">
        <f>IF(O6="no data", "no data",O6*O$3)</f>
        <v>no data</v>
      </c>
      <c r="U6" s="54" t="str">
        <f>IF(P6="no data", "no data",P6*P$3)</f>
        <v>no data</v>
      </c>
      <c r="V6" s="56" t="str">
        <f>IF(Q6="no data", "no data",Q6*Q$3)</f>
        <v>no data</v>
      </c>
      <c r="W6" s="57">
        <f>SUM(S6:V6)</f>
        <v>0</v>
      </c>
      <c r="X6" s="115" t="str">
        <f>IF(AVERAGE(W6:W9)&gt;0,AVERAGE(W6:W9),"no data")</f>
        <v>no data</v>
      </c>
    </row>
    <row r="7" spans="1:24" ht="15.75" thickBot="1" x14ac:dyDescent="0.3">
      <c r="C7" s="58"/>
      <c r="D7" s="113"/>
      <c r="E7" s="59" t="s">
        <v>69</v>
      </c>
      <c r="F7" s="124"/>
      <c r="G7" s="23"/>
      <c r="H7" s="24"/>
      <c r="I7" s="24"/>
      <c r="J7" s="24"/>
      <c r="K7" s="24"/>
      <c r="L7" s="25"/>
      <c r="N7" s="63" t="str">
        <f t="shared" ref="N7:N11" si="1">IF(SUM($I7:$L7)&gt;0,I7/SUM($I7:$L7),"no data")</f>
        <v>no data</v>
      </c>
      <c r="O7" s="64" t="str">
        <f t="shared" ref="O7:Q25" si="2">IF(SUM($I7:$L7)&gt;0,J7/SUM($I7:$L7),"no data")</f>
        <v>no data</v>
      </c>
      <c r="P7" s="64" t="str">
        <f t="shared" si="0"/>
        <v>no data</v>
      </c>
      <c r="Q7" s="65" t="str">
        <f t="shared" si="0"/>
        <v>no data</v>
      </c>
      <c r="S7" s="63" t="str">
        <f>IF(N7="no data", "no data",N7*N$3)</f>
        <v>no data</v>
      </c>
      <c r="T7" s="64" t="str">
        <f t="shared" ref="T7:V22" si="3">IF(O7="no data", "no data",O7*O$3)</f>
        <v>no data</v>
      </c>
      <c r="U7" s="64" t="str">
        <f t="shared" si="3"/>
        <v>no data</v>
      </c>
      <c r="V7" s="66" t="str">
        <f t="shared" si="3"/>
        <v>no data</v>
      </c>
      <c r="W7" s="57">
        <f>SUM(S7:V7)</f>
        <v>0</v>
      </c>
      <c r="X7" s="115"/>
    </row>
    <row r="8" spans="1:24" ht="15.75" thickBot="1" x14ac:dyDescent="0.3">
      <c r="C8" s="58"/>
      <c r="D8" s="113"/>
      <c r="E8" s="59" t="s">
        <v>70</v>
      </c>
      <c r="F8" s="124"/>
      <c r="G8" s="23"/>
      <c r="H8" s="24"/>
      <c r="I8" s="24"/>
      <c r="J8" s="24"/>
      <c r="K8" s="24"/>
      <c r="L8" s="25"/>
      <c r="N8" s="63" t="str">
        <f t="shared" si="1"/>
        <v>no data</v>
      </c>
      <c r="O8" s="64" t="str">
        <f t="shared" si="2"/>
        <v>no data</v>
      </c>
      <c r="P8" s="64" t="str">
        <f t="shared" si="0"/>
        <v>no data</v>
      </c>
      <c r="Q8" s="65" t="str">
        <f t="shared" si="0"/>
        <v>no data</v>
      </c>
      <c r="S8" s="63" t="str">
        <f t="shared" ref="S8:V23" si="4">IF(N8="no data", "no data",N8*N$3)</f>
        <v>no data</v>
      </c>
      <c r="T8" s="64" t="str">
        <f t="shared" si="3"/>
        <v>no data</v>
      </c>
      <c r="U8" s="64" t="str">
        <f t="shared" si="3"/>
        <v>no data</v>
      </c>
      <c r="V8" s="66" t="str">
        <f t="shared" si="3"/>
        <v>no data</v>
      </c>
      <c r="W8" s="57">
        <f>SUM(S8:V8)</f>
        <v>0</v>
      </c>
      <c r="X8" s="115"/>
    </row>
    <row r="9" spans="1:24" ht="15.75" thickBot="1" x14ac:dyDescent="0.3">
      <c r="C9" s="58"/>
      <c r="D9" s="114"/>
      <c r="E9" s="59" t="s">
        <v>71</v>
      </c>
      <c r="F9" s="123"/>
      <c r="G9" s="26"/>
      <c r="H9" s="27"/>
      <c r="I9" s="27"/>
      <c r="J9" s="27"/>
      <c r="K9" s="27"/>
      <c r="L9" s="28"/>
      <c r="N9" s="70" t="str">
        <f t="shared" si="1"/>
        <v>no data</v>
      </c>
      <c r="O9" s="71" t="str">
        <f t="shared" si="2"/>
        <v>no data</v>
      </c>
      <c r="P9" s="71" t="str">
        <f t="shared" si="0"/>
        <v>no data</v>
      </c>
      <c r="Q9" s="72" t="str">
        <f t="shared" si="0"/>
        <v>no data</v>
      </c>
      <c r="S9" s="70" t="str">
        <f t="shared" si="4"/>
        <v>no data</v>
      </c>
      <c r="T9" s="71" t="str">
        <f t="shared" si="3"/>
        <v>no data</v>
      </c>
      <c r="U9" s="71" t="str">
        <f t="shared" si="3"/>
        <v>no data</v>
      </c>
      <c r="V9" s="73" t="str">
        <f t="shared" si="3"/>
        <v>no data</v>
      </c>
      <c r="W9" s="57">
        <f t="shared" ref="W9:W25" si="5">SUM(S9:V9)</f>
        <v>0</v>
      </c>
      <c r="X9" s="115"/>
    </row>
    <row r="10" spans="1:24" ht="15.75" thickBot="1" x14ac:dyDescent="0.3">
      <c r="C10" s="58"/>
      <c r="D10" s="112" t="s">
        <v>4</v>
      </c>
      <c r="E10" s="49" t="s">
        <v>72</v>
      </c>
      <c r="F10" s="122"/>
      <c r="G10" s="21"/>
      <c r="H10" s="21"/>
      <c r="I10" s="21"/>
      <c r="J10" s="21"/>
      <c r="K10" s="21"/>
      <c r="L10" s="22"/>
      <c r="N10" s="53" t="str">
        <f t="shared" si="1"/>
        <v>no data</v>
      </c>
      <c r="O10" s="54" t="str">
        <f t="shared" si="2"/>
        <v>no data</v>
      </c>
      <c r="P10" s="54" t="str">
        <f t="shared" si="0"/>
        <v>no data</v>
      </c>
      <c r="Q10" s="55" t="str">
        <f t="shared" si="0"/>
        <v>no data</v>
      </c>
      <c r="S10" s="53" t="str">
        <f t="shared" si="4"/>
        <v>no data</v>
      </c>
      <c r="T10" s="54" t="str">
        <f t="shared" si="3"/>
        <v>no data</v>
      </c>
      <c r="U10" s="54" t="str">
        <f t="shared" si="3"/>
        <v>no data</v>
      </c>
      <c r="V10" s="56" t="str">
        <f t="shared" si="3"/>
        <v>no data</v>
      </c>
      <c r="W10" s="57">
        <f t="shared" si="5"/>
        <v>0</v>
      </c>
      <c r="X10" s="115" t="str">
        <f>IF(AVERAGE(W10:W11)&gt;0,AVERAGE(W10:W11),"no data")</f>
        <v>no data</v>
      </c>
    </row>
    <row r="11" spans="1:24" ht="15.75" thickBot="1" x14ac:dyDescent="0.3">
      <c r="C11" s="58"/>
      <c r="D11" s="114"/>
      <c r="E11" s="74" t="s">
        <v>73</v>
      </c>
      <c r="F11" s="123"/>
      <c r="G11" s="27"/>
      <c r="H11" s="27"/>
      <c r="I11" s="27"/>
      <c r="J11" s="27"/>
      <c r="K11" s="27"/>
      <c r="L11" s="28"/>
      <c r="N11" s="70" t="str">
        <f t="shared" si="1"/>
        <v>no data</v>
      </c>
      <c r="O11" s="71" t="str">
        <f t="shared" si="2"/>
        <v>no data</v>
      </c>
      <c r="P11" s="71" t="str">
        <f t="shared" si="0"/>
        <v>no data</v>
      </c>
      <c r="Q11" s="72" t="str">
        <f t="shared" si="0"/>
        <v>no data</v>
      </c>
      <c r="S11" s="70" t="str">
        <f t="shared" si="4"/>
        <v>no data</v>
      </c>
      <c r="T11" s="71" t="str">
        <f t="shared" si="3"/>
        <v>no data</v>
      </c>
      <c r="U11" s="71" t="str">
        <f t="shared" si="3"/>
        <v>no data</v>
      </c>
      <c r="V11" s="73" t="str">
        <f t="shared" si="3"/>
        <v>no data</v>
      </c>
      <c r="W11" s="57">
        <f t="shared" si="5"/>
        <v>0</v>
      </c>
      <c r="X11" s="115"/>
    </row>
    <row r="12" spans="1:24" ht="15.75" thickBot="1" x14ac:dyDescent="0.3">
      <c r="C12" s="58"/>
      <c r="D12" s="112" t="s">
        <v>4</v>
      </c>
      <c r="E12" s="49" t="s">
        <v>74</v>
      </c>
      <c r="F12" s="122"/>
      <c r="G12" s="21"/>
      <c r="H12" s="21"/>
      <c r="I12" s="21"/>
      <c r="J12" s="21"/>
      <c r="K12" s="21"/>
      <c r="L12" s="22"/>
      <c r="N12" s="53" t="str">
        <f>IF(SUM($I12:$L12)&gt;0,I12/SUM($I12:$L12),"no data")</f>
        <v>no data</v>
      </c>
      <c r="O12" s="54" t="str">
        <f t="shared" si="2"/>
        <v>no data</v>
      </c>
      <c r="P12" s="54" t="str">
        <f t="shared" si="0"/>
        <v>no data</v>
      </c>
      <c r="Q12" s="55" t="str">
        <f t="shared" si="0"/>
        <v>no data</v>
      </c>
      <c r="S12" s="53" t="str">
        <f t="shared" si="4"/>
        <v>no data</v>
      </c>
      <c r="T12" s="54" t="str">
        <f t="shared" si="3"/>
        <v>no data</v>
      </c>
      <c r="U12" s="54" t="str">
        <f t="shared" si="3"/>
        <v>no data</v>
      </c>
      <c r="V12" s="56" t="str">
        <f t="shared" si="3"/>
        <v>no data</v>
      </c>
      <c r="W12" s="57">
        <f t="shared" si="5"/>
        <v>0</v>
      </c>
      <c r="X12" s="115" t="str">
        <f>IF(AVERAGE(W12:W15)&gt;0,AVERAGE(W12:W15),"no data")</f>
        <v>no data</v>
      </c>
    </row>
    <row r="13" spans="1:24" ht="15.75" thickBot="1" x14ac:dyDescent="0.3">
      <c r="C13" s="58"/>
      <c r="D13" s="113"/>
      <c r="E13" s="49" t="s">
        <v>75</v>
      </c>
      <c r="F13" s="124"/>
      <c r="G13" s="24"/>
      <c r="H13" s="24"/>
      <c r="I13" s="24"/>
      <c r="J13" s="24"/>
      <c r="K13" s="24"/>
      <c r="L13" s="25"/>
      <c r="N13" s="63" t="str">
        <f t="shared" ref="N13:N17" si="6">IF(SUM($I13:$L13)&gt;0,I13/SUM($I13:$L13),"no data")</f>
        <v>no data</v>
      </c>
      <c r="O13" s="64" t="str">
        <f t="shared" si="2"/>
        <v>no data</v>
      </c>
      <c r="P13" s="64" t="str">
        <f t="shared" si="0"/>
        <v>no data</v>
      </c>
      <c r="Q13" s="65" t="str">
        <f t="shared" si="0"/>
        <v>no data</v>
      </c>
      <c r="S13" s="63" t="str">
        <f t="shared" si="4"/>
        <v>no data</v>
      </c>
      <c r="T13" s="64" t="str">
        <f t="shared" si="3"/>
        <v>no data</v>
      </c>
      <c r="U13" s="64" t="str">
        <f t="shared" si="3"/>
        <v>no data</v>
      </c>
      <c r="V13" s="66" t="str">
        <f t="shared" si="3"/>
        <v>no data</v>
      </c>
      <c r="W13" s="57">
        <f t="shared" si="5"/>
        <v>0</v>
      </c>
      <c r="X13" s="115"/>
    </row>
    <row r="14" spans="1:24" ht="15.75" thickBot="1" x14ac:dyDescent="0.3">
      <c r="C14" s="58"/>
      <c r="D14" s="113"/>
      <c r="E14" s="49" t="s">
        <v>76</v>
      </c>
      <c r="F14" s="124"/>
      <c r="G14" s="24"/>
      <c r="H14" s="24"/>
      <c r="I14" s="24"/>
      <c r="J14" s="24"/>
      <c r="K14" s="24"/>
      <c r="L14" s="25"/>
      <c r="N14" s="63" t="str">
        <f t="shared" si="6"/>
        <v>no data</v>
      </c>
      <c r="O14" s="64" t="str">
        <f t="shared" si="2"/>
        <v>no data</v>
      </c>
      <c r="P14" s="64" t="str">
        <f t="shared" si="0"/>
        <v>no data</v>
      </c>
      <c r="Q14" s="65" t="str">
        <f t="shared" si="0"/>
        <v>no data</v>
      </c>
      <c r="S14" s="63" t="str">
        <f t="shared" si="4"/>
        <v>no data</v>
      </c>
      <c r="T14" s="64" t="str">
        <f t="shared" si="3"/>
        <v>no data</v>
      </c>
      <c r="U14" s="64" t="str">
        <f t="shared" si="3"/>
        <v>no data</v>
      </c>
      <c r="V14" s="66" t="str">
        <f t="shared" si="3"/>
        <v>no data</v>
      </c>
      <c r="W14" s="57">
        <f t="shared" si="5"/>
        <v>0</v>
      </c>
      <c r="X14" s="115"/>
    </row>
    <row r="15" spans="1:24" ht="15.75" thickBot="1" x14ac:dyDescent="0.3">
      <c r="C15" s="58"/>
      <c r="D15" s="114"/>
      <c r="E15" s="49" t="s">
        <v>77</v>
      </c>
      <c r="F15" s="123"/>
      <c r="G15" s="27"/>
      <c r="H15" s="27"/>
      <c r="I15" s="27"/>
      <c r="J15" s="27"/>
      <c r="K15" s="27"/>
      <c r="L15" s="28"/>
      <c r="N15" s="70" t="str">
        <f t="shared" si="6"/>
        <v>no data</v>
      </c>
      <c r="O15" s="71" t="str">
        <f t="shared" si="2"/>
        <v>no data</v>
      </c>
      <c r="P15" s="71" t="str">
        <f t="shared" si="0"/>
        <v>no data</v>
      </c>
      <c r="Q15" s="72" t="str">
        <f t="shared" si="0"/>
        <v>no data</v>
      </c>
      <c r="S15" s="70" t="str">
        <f t="shared" si="4"/>
        <v>no data</v>
      </c>
      <c r="T15" s="71" t="str">
        <f t="shared" si="3"/>
        <v>no data</v>
      </c>
      <c r="U15" s="71" t="str">
        <f t="shared" si="3"/>
        <v>no data</v>
      </c>
      <c r="V15" s="73" t="str">
        <f t="shared" si="3"/>
        <v>no data</v>
      </c>
      <c r="W15" s="57">
        <f t="shared" si="5"/>
        <v>0</v>
      </c>
      <c r="X15" s="115"/>
    </row>
    <row r="16" spans="1:24" ht="15.75" thickBot="1" x14ac:dyDescent="0.3">
      <c r="C16" s="58"/>
      <c r="D16" s="112" t="s">
        <v>3</v>
      </c>
      <c r="E16" s="49" t="s">
        <v>78</v>
      </c>
      <c r="F16" s="122"/>
      <c r="G16" s="21"/>
      <c r="H16" s="21"/>
      <c r="I16" s="21"/>
      <c r="J16" s="21"/>
      <c r="K16" s="21"/>
      <c r="L16" s="22"/>
      <c r="N16" s="53" t="str">
        <f t="shared" si="6"/>
        <v>no data</v>
      </c>
      <c r="O16" s="54" t="str">
        <f t="shared" si="2"/>
        <v>no data</v>
      </c>
      <c r="P16" s="54" t="str">
        <f t="shared" si="0"/>
        <v>no data</v>
      </c>
      <c r="Q16" s="55" t="str">
        <f t="shared" si="0"/>
        <v>no data</v>
      </c>
      <c r="S16" s="53" t="str">
        <f t="shared" si="4"/>
        <v>no data</v>
      </c>
      <c r="T16" s="54" t="str">
        <f t="shared" si="3"/>
        <v>no data</v>
      </c>
      <c r="U16" s="54" t="str">
        <f t="shared" si="3"/>
        <v>no data</v>
      </c>
      <c r="V16" s="56" t="str">
        <f t="shared" si="3"/>
        <v>no data</v>
      </c>
      <c r="W16" s="57">
        <f t="shared" si="5"/>
        <v>0</v>
      </c>
      <c r="X16" s="115" t="str">
        <f>IF(AVERAGE(W16:W17)&gt;0,AVERAGE(W16:W17),"no data")</f>
        <v>no data</v>
      </c>
    </row>
    <row r="17" spans="3:24" ht="15.75" thickBot="1" x14ac:dyDescent="0.3">
      <c r="C17" s="58"/>
      <c r="D17" s="113"/>
      <c r="E17" s="49" t="s">
        <v>79</v>
      </c>
      <c r="F17" s="124"/>
      <c r="G17" s="24"/>
      <c r="H17" s="24"/>
      <c r="I17" s="24"/>
      <c r="J17" s="24"/>
      <c r="K17" s="24"/>
      <c r="L17" s="25"/>
      <c r="N17" s="63" t="str">
        <f t="shared" si="6"/>
        <v>no data</v>
      </c>
      <c r="O17" s="64" t="str">
        <f t="shared" si="2"/>
        <v>no data</v>
      </c>
      <c r="P17" s="64" t="str">
        <f t="shared" si="0"/>
        <v>no data</v>
      </c>
      <c r="Q17" s="65" t="str">
        <f t="shared" si="0"/>
        <v>no data</v>
      </c>
      <c r="S17" s="70" t="str">
        <f t="shared" si="4"/>
        <v>no data</v>
      </c>
      <c r="T17" s="71" t="str">
        <f t="shared" si="3"/>
        <v>no data</v>
      </c>
      <c r="U17" s="71" t="str">
        <f t="shared" si="3"/>
        <v>no data</v>
      </c>
      <c r="V17" s="73" t="str">
        <f t="shared" si="3"/>
        <v>no data</v>
      </c>
      <c r="W17" s="57">
        <f t="shared" si="5"/>
        <v>0</v>
      </c>
      <c r="X17" s="115"/>
    </row>
    <row r="18" spans="3:24" ht="15.75" thickBot="1" x14ac:dyDescent="0.3">
      <c r="C18" s="58"/>
      <c r="D18" s="113"/>
      <c r="E18" s="49" t="s">
        <v>80</v>
      </c>
      <c r="F18" s="124"/>
      <c r="G18" s="24"/>
      <c r="H18" s="24"/>
      <c r="I18" s="24"/>
      <c r="J18" s="24"/>
      <c r="K18" s="24"/>
      <c r="L18" s="25"/>
      <c r="N18" s="63" t="str">
        <f>IF(SUM($I18:$L18)&gt;0,I18/SUM($I18:$L18),"no data")</f>
        <v>no data</v>
      </c>
      <c r="O18" s="64" t="str">
        <f t="shared" si="2"/>
        <v>no data</v>
      </c>
      <c r="P18" s="64" t="str">
        <f t="shared" si="0"/>
        <v>no data</v>
      </c>
      <c r="Q18" s="65" t="str">
        <f t="shared" si="0"/>
        <v>no data</v>
      </c>
      <c r="S18" s="53" t="str">
        <f t="shared" si="4"/>
        <v>no data</v>
      </c>
      <c r="T18" s="54" t="str">
        <f t="shared" si="3"/>
        <v>no data</v>
      </c>
      <c r="U18" s="54" t="str">
        <f t="shared" si="3"/>
        <v>no data</v>
      </c>
      <c r="V18" s="56" t="str">
        <f t="shared" si="3"/>
        <v>no data</v>
      </c>
      <c r="W18" s="57">
        <f t="shared" si="5"/>
        <v>0</v>
      </c>
      <c r="X18" s="115" t="str">
        <f>IF(AVERAGE(W18:W21)&gt;0,AVERAGE(W18:W21),"no data")</f>
        <v>no data</v>
      </c>
    </row>
    <row r="19" spans="3:24" ht="15.75" thickBot="1" x14ac:dyDescent="0.3">
      <c r="C19" s="58"/>
      <c r="D19" s="114"/>
      <c r="E19" s="49" t="s">
        <v>81</v>
      </c>
      <c r="F19" s="123"/>
      <c r="G19" s="27"/>
      <c r="H19" s="27"/>
      <c r="I19" s="27"/>
      <c r="J19" s="27"/>
      <c r="K19" s="27"/>
      <c r="L19" s="28"/>
      <c r="N19" s="70" t="str">
        <f t="shared" ref="N19:N25" si="7">IF(SUM($I19:$L19)&gt;0,I19/SUM($I19:$L19),"no data")</f>
        <v>no data</v>
      </c>
      <c r="O19" s="71" t="str">
        <f t="shared" si="2"/>
        <v>no data</v>
      </c>
      <c r="P19" s="71" t="str">
        <f t="shared" si="0"/>
        <v>no data</v>
      </c>
      <c r="Q19" s="72" t="str">
        <f t="shared" si="0"/>
        <v>no data</v>
      </c>
      <c r="S19" s="63" t="str">
        <f t="shared" si="4"/>
        <v>no data</v>
      </c>
      <c r="T19" s="64" t="str">
        <f t="shared" si="3"/>
        <v>no data</v>
      </c>
      <c r="U19" s="64" t="str">
        <f t="shared" si="3"/>
        <v>no data</v>
      </c>
      <c r="V19" s="66" t="str">
        <f t="shared" si="3"/>
        <v>no data</v>
      </c>
      <c r="W19" s="57">
        <f t="shared" si="5"/>
        <v>0</v>
      </c>
      <c r="X19" s="115"/>
    </row>
    <row r="20" spans="3:24" ht="15.75" thickBot="1" x14ac:dyDescent="0.3">
      <c r="C20" s="58"/>
      <c r="D20" s="113" t="s">
        <v>3</v>
      </c>
      <c r="E20" s="75" t="s">
        <v>82</v>
      </c>
      <c r="F20" s="122"/>
      <c r="G20" s="29"/>
      <c r="H20" s="29"/>
      <c r="I20" s="29"/>
      <c r="J20" s="29"/>
      <c r="K20" s="29"/>
      <c r="L20" s="30"/>
      <c r="N20" s="53" t="str">
        <f t="shared" si="7"/>
        <v>no data</v>
      </c>
      <c r="O20" s="54" t="str">
        <f t="shared" si="2"/>
        <v>no data</v>
      </c>
      <c r="P20" s="54" t="str">
        <f t="shared" si="0"/>
        <v>no data</v>
      </c>
      <c r="Q20" s="55" t="str">
        <f t="shared" si="0"/>
        <v>no data</v>
      </c>
      <c r="S20" s="63" t="str">
        <f t="shared" si="4"/>
        <v>no data</v>
      </c>
      <c r="T20" s="64" t="str">
        <f t="shared" si="3"/>
        <v>no data</v>
      </c>
      <c r="U20" s="64" t="str">
        <f t="shared" si="3"/>
        <v>no data</v>
      </c>
      <c r="V20" s="66" t="str">
        <f t="shared" si="3"/>
        <v>no data</v>
      </c>
      <c r="W20" s="57">
        <f t="shared" si="5"/>
        <v>0</v>
      </c>
      <c r="X20" s="115"/>
    </row>
    <row r="21" spans="3:24" ht="15.75" thickBot="1" x14ac:dyDescent="0.3">
      <c r="C21" s="58"/>
      <c r="D21" s="114"/>
      <c r="E21" s="74" t="s">
        <v>83</v>
      </c>
      <c r="F21" s="123"/>
      <c r="G21" s="26"/>
      <c r="H21" s="27"/>
      <c r="I21" s="27"/>
      <c r="J21" s="27"/>
      <c r="K21" s="27"/>
      <c r="L21" s="28"/>
      <c r="N21" s="70" t="str">
        <f t="shared" si="7"/>
        <v>no data</v>
      </c>
      <c r="O21" s="71" t="str">
        <f t="shared" si="2"/>
        <v>no data</v>
      </c>
      <c r="P21" s="71" t="str">
        <f t="shared" si="0"/>
        <v>no data</v>
      </c>
      <c r="Q21" s="72" t="str">
        <f t="shared" si="0"/>
        <v>no data</v>
      </c>
      <c r="S21" s="78" t="str">
        <f t="shared" si="4"/>
        <v>no data</v>
      </c>
      <c r="T21" s="79" t="str">
        <f t="shared" si="3"/>
        <v>no data</v>
      </c>
      <c r="U21" s="79" t="str">
        <f t="shared" si="3"/>
        <v>no data</v>
      </c>
      <c r="V21" s="80" t="str">
        <f t="shared" si="3"/>
        <v>no data</v>
      </c>
      <c r="W21" s="57">
        <f t="shared" si="5"/>
        <v>0</v>
      </c>
      <c r="X21" s="115"/>
    </row>
    <row r="22" spans="3:24" ht="15.75" thickBot="1" x14ac:dyDescent="0.3">
      <c r="C22" s="58"/>
      <c r="D22" s="112" t="s">
        <v>6</v>
      </c>
      <c r="E22" s="49" t="s">
        <v>84</v>
      </c>
      <c r="F22" s="122"/>
      <c r="G22" s="21"/>
      <c r="H22" s="21"/>
      <c r="I22" s="21"/>
      <c r="J22" s="21"/>
      <c r="K22" s="21"/>
      <c r="L22" s="22"/>
      <c r="N22" s="53" t="str">
        <f t="shared" si="7"/>
        <v>no data</v>
      </c>
      <c r="O22" s="54" t="str">
        <f t="shared" si="2"/>
        <v>no data</v>
      </c>
      <c r="P22" s="54" t="str">
        <f t="shared" si="2"/>
        <v>no data</v>
      </c>
      <c r="Q22" s="55" t="str">
        <f t="shared" si="2"/>
        <v>no data</v>
      </c>
      <c r="S22" s="53" t="str">
        <f t="shared" si="4"/>
        <v>no data</v>
      </c>
      <c r="T22" s="54" t="str">
        <f t="shared" si="3"/>
        <v>no data</v>
      </c>
      <c r="U22" s="54" t="str">
        <f t="shared" si="3"/>
        <v>no data</v>
      </c>
      <c r="V22" s="56" t="str">
        <f t="shared" si="3"/>
        <v>no data</v>
      </c>
      <c r="W22" s="57">
        <f t="shared" si="5"/>
        <v>0</v>
      </c>
      <c r="X22" s="115" t="str">
        <f>IF(AVERAGE(W22:W23)&gt;0,AVERAGE(W22:W23),"no data")</f>
        <v>no data</v>
      </c>
    </row>
    <row r="23" spans="3:24" ht="15.75" thickBot="1" x14ac:dyDescent="0.3">
      <c r="C23" s="58"/>
      <c r="D23" s="114"/>
      <c r="E23" s="49" t="s">
        <v>85</v>
      </c>
      <c r="F23" s="123"/>
      <c r="G23" s="26"/>
      <c r="H23" s="27"/>
      <c r="I23" s="27"/>
      <c r="J23" s="27"/>
      <c r="K23" s="27"/>
      <c r="L23" s="28"/>
      <c r="N23" s="70" t="str">
        <f t="shared" si="7"/>
        <v>no data</v>
      </c>
      <c r="O23" s="71" t="str">
        <f t="shared" si="2"/>
        <v>no data</v>
      </c>
      <c r="P23" s="71" t="str">
        <f t="shared" si="2"/>
        <v>no data</v>
      </c>
      <c r="Q23" s="72" t="str">
        <f t="shared" si="2"/>
        <v>no data</v>
      </c>
      <c r="S23" s="70" t="str">
        <f t="shared" si="4"/>
        <v>no data</v>
      </c>
      <c r="T23" s="71" t="str">
        <f t="shared" si="4"/>
        <v>no data</v>
      </c>
      <c r="U23" s="71" t="str">
        <f t="shared" si="4"/>
        <v>no data</v>
      </c>
      <c r="V23" s="73" t="str">
        <f t="shared" si="4"/>
        <v>no data</v>
      </c>
      <c r="W23" s="57">
        <f t="shared" si="5"/>
        <v>0</v>
      </c>
      <c r="X23" s="115"/>
    </row>
    <row r="24" spans="3:24" ht="15.75" thickBot="1" x14ac:dyDescent="0.3">
      <c r="C24" s="58"/>
      <c r="D24" s="112" t="s">
        <v>7</v>
      </c>
      <c r="E24" s="49" t="s">
        <v>86</v>
      </c>
      <c r="F24" s="122"/>
      <c r="G24" s="21"/>
      <c r="H24" s="21"/>
      <c r="I24" s="21"/>
      <c r="J24" s="21"/>
      <c r="K24" s="21"/>
      <c r="L24" s="22"/>
      <c r="N24" s="81" t="str">
        <f t="shared" si="7"/>
        <v>no data</v>
      </c>
      <c r="O24" s="82" t="str">
        <f t="shared" si="2"/>
        <v>no data</v>
      </c>
      <c r="P24" s="82" t="str">
        <f t="shared" si="2"/>
        <v>no data</v>
      </c>
      <c r="Q24" s="83" t="str">
        <f t="shared" si="2"/>
        <v>no data</v>
      </c>
      <c r="S24" s="53" t="str">
        <f t="shared" ref="S24:V25" si="8">IF(N24="no data", "no data",N24*N$3)</f>
        <v>no data</v>
      </c>
      <c r="T24" s="54" t="str">
        <f t="shared" si="8"/>
        <v>no data</v>
      </c>
      <c r="U24" s="54" t="str">
        <f t="shared" si="8"/>
        <v>no data</v>
      </c>
      <c r="V24" s="56" t="str">
        <f t="shared" si="8"/>
        <v>no data</v>
      </c>
      <c r="W24" s="57">
        <f t="shared" si="5"/>
        <v>0</v>
      </c>
      <c r="X24" s="115" t="str">
        <f>IF(AVERAGE(W24:W25)&gt;0,AVERAGE(W24:W25),"no data")</f>
        <v>no data</v>
      </c>
    </row>
    <row r="25" spans="3:24" ht="15.75" thickBot="1" x14ac:dyDescent="0.3">
      <c r="C25" s="84"/>
      <c r="D25" s="114"/>
      <c r="E25" s="74" t="s">
        <v>87</v>
      </c>
      <c r="F25" s="123"/>
      <c r="G25" s="26"/>
      <c r="H25" s="27"/>
      <c r="I25" s="27"/>
      <c r="J25" s="27"/>
      <c r="K25" s="27"/>
      <c r="L25" s="28"/>
      <c r="N25" s="70" t="str">
        <f t="shared" si="7"/>
        <v>no data</v>
      </c>
      <c r="O25" s="71" t="str">
        <f t="shared" si="2"/>
        <v>no data</v>
      </c>
      <c r="P25" s="71" t="str">
        <f t="shared" si="2"/>
        <v>no data</v>
      </c>
      <c r="Q25" s="72" t="str">
        <f t="shared" si="2"/>
        <v>no data</v>
      </c>
      <c r="S25" s="70" t="str">
        <f t="shared" si="8"/>
        <v>no data</v>
      </c>
      <c r="T25" s="71" t="str">
        <f t="shared" si="8"/>
        <v>no data</v>
      </c>
      <c r="U25" s="71" t="str">
        <f t="shared" si="8"/>
        <v>no data</v>
      </c>
      <c r="V25" s="73" t="str">
        <f t="shared" si="8"/>
        <v>no data</v>
      </c>
      <c r="W25" s="57">
        <f t="shared" si="5"/>
        <v>0</v>
      </c>
      <c r="X25" s="115"/>
    </row>
    <row r="26" spans="3:24" x14ac:dyDescent="0.25">
      <c r="C26" s="85"/>
    </row>
    <row r="27" spans="3:24" x14ac:dyDescent="0.25">
      <c r="C27" s="85"/>
    </row>
    <row r="28" spans="3:24" ht="15.75" thickBot="1" x14ac:dyDescent="0.3">
      <c r="C28" s="85"/>
    </row>
    <row r="29" spans="3:24" ht="16.5" thickBot="1" x14ac:dyDescent="0.3">
      <c r="C29" s="85"/>
      <c r="D29" s="86" t="s">
        <v>8</v>
      </c>
      <c r="U29" s="105" t="s">
        <v>24</v>
      </c>
      <c r="V29" s="106"/>
      <c r="W29" s="87" t="str">
        <f>IF(SUM(X6:X25)&gt;0, AVERAGE(X6,X10,X12,X16,X18,X22), "not enough data")</f>
        <v>not enough data</v>
      </c>
    </row>
    <row r="30" spans="3:24" ht="15.75" customHeight="1" x14ac:dyDescent="0.25">
      <c r="C30" s="85"/>
      <c r="D30" s="88" t="s">
        <v>88</v>
      </c>
      <c r="N30" s="99" t="s">
        <v>114</v>
      </c>
      <c r="O30" s="100"/>
      <c r="P30" s="100"/>
      <c r="Q30" s="101"/>
    </row>
    <row r="31" spans="3:24" ht="15.75" customHeight="1" x14ac:dyDescent="0.25">
      <c r="D31" s="89" t="s">
        <v>39</v>
      </c>
      <c r="N31" s="102"/>
      <c r="O31" s="103"/>
      <c r="P31" s="103"/>
      <c r="Q31" s="104"/>
    </row>
    <row r="32" spans="3:24" x14ac:dyDescent="0.25">
      <c r="D32" s="89" t="s">
        <v>40</v>
      </c>
      <c r="N32" s="116"/>
      <c r="O32" s="117"/>
      <c r="P32" s="117"/>
      <c r="Q32" s="118"/>
    </row>
    <row r="33" spans="4:17" x14ac:dyDescent="0.25">
      <c r="D33" s="89" t="s">
        <v>41</v>
      </c>
      <c r="N33" s="116"/>
      <c r="O33" s="117"/>
      <c r="P33" s="117"/>
      <c r="Q33" s="118"/>
    </row>
    <row r="34" spans="4:17" x14ac:dyDescent="0.25">
      <c r="D34" s="89" t="s">
        <v>89</v>
      </c>
      <c r="N34" s="116"/>
      <c r="O34" s="117"/>
      <c r="P34" s="117"/>
      <c r="Q34" s="118"/>
    </row>
    <row r="35" spans="4:17" x14ac:dyDescent="0.25">
      <c r="D35" s="90" t="s">
        <v>4</v>
      </c>
      <c r="N35" s="116"/>
      <c r="O35" s="117"/>
      <c r="P35" s="117"/>
      <c r="Q35" s="118"/>
    </row>
    <row r="36" spans="4:17" x14ac:dyDescent="0.25">
      <c r="D36" s="88" t="s">
        <v>90</v>
      </c>
      <c r="N36" s="116"/>
      <c r="O36" s="117"/>
      <c r="P36" s="117"/>
      <c r="Q36" s="118"/>
    </row>
    <row r="37" spans="4:17" x14ac:dyDescent="0.25">
      <c r="D37" s="89" t="s">
        <v>43</v>
      </c>
      <c r="N37" s="116"/>
      <c r="O37" s="117"/>
      <c r="P37" s="117"/>
      <c r="Q37" s="118"/>
    </row>
    <row r="38" spans="4:17" x14ac:dyDescent="0.25">
      <c r="D38" s="89" t="s">
        <v>44</v>
      </c>
      <c r="N38" s="116"/>
      <c r="O38" s="117"/>
      <c r="P38" s="117"/>
      <c r="Q38" s="118"/>
    </row>
    <row r="39" spans="4:17" x14ac:dyDescent="0.25">
      <c r="D39" s="88" t="s">
        <v>91</v>
      </c>
      <c r="N39" s="116"/>
      <c r="O39" s="117"/>
      <c r="P39" s="117"/>
      <c r="Q39" s="118"/>
    </row>
    <row r="40" spans="4:17" x14ac:dyDescent="0.25">
      <c r="D40" s="89" t="s">
        <v>46</v>
      </c>
      <c r="N40" s="119"/>
      <c r="O40" s="120"/>
      <c r="P40" s="120"/>
      <c r="Q40" s="121"/>
    </row>
    <row r="41" spans="4:17" x14ac:dyDescent="0.25">
      <c r="D41" s="89" t="s">
        <v>47</v>
      </c>
    </row>
    <row r="42" spans="4:17" x14ac:dyDescent="0.25">
      <c r="D42" s="89" t="s">
        <v>48</v>
      </c>
    </row>
    <row r="43" spans="4:17" x14ac:dyDescent="0.25">
      <c r="D43" s="89" t="s">
        <v>49</v>
      </c>
    </row>
    <row r="44" spans="4:17" x14ac:dyDescent="0.25">
      <c r="D44" s="91" t="s">
        <v>3</v>
      </c>
    </row>
    <row r="45" spans="4:17" x14ac:dyDescent="0.25">
      <c r="D45" s="88" t="s">
        <v>92</v>
      </c>
    </row>
    <row r="46" spans="4:17" x14ac:dyDescent="0.25">
      <c r="D46" s="89" t="s">
        <v>51</v>
      </c>
    </row>
    <row r="47" spans="4:17" x14ac:dyDescent="0.25">
      <c r="D47" s="89" t="s">
        <v>52</v>
      </c>
    </row>
    <row r="48" spans="4:17" x14ac:dyDescent="0.25">
      <c r="D48" s="89" t="s">
        <v>53</v>
      </c>
    </row>
    <row r="49" spans="4:4" x14ac:dyDescent="0.25">
      <c r="D49" s="89" t="s">
        <v>54</v>
      </c>
    </row>
    <row r="50" spans="4:4" x14ac:dyDescent="0.25">
      <c r="D50" s="88" t="s">
        <v>93</v>
      </c>
    </row>
    <row r="51" spans="4:4" x14ac:dyDescent="0.25">
      <c r="D51" s="89" t="s">
        <v>56</v>
      </c>
    </row>
    <row r="52" spans="4:4" x14ac:dyDescent="0.25">
      <c r="D52" s="89" t="s">
        <v>57</v>
      </c>
    </row>
    <row r="53" spans="4:4" x14ac:dyDescent="0.25">
      <c r="D53" s="91" t="s">
        <v>6</v>
      </c>
    </row>
    <row r="54" spans="4:4" x14ac:dyDescent="0.25">
      <c r="D54" s="92" t="s">
        <v>94</v>
      </c>
    </row>
    <row r="55" spans="4:4" x14ac:dyDescent="0.25">
      <c r="D55" s="89" t="s">
        <v>59</v>
      </c>
    </row>
    <row r="56" spans="4:4" x14ac:dyDescent="0.25">
      <c r="D56" s="89" t="s">
        <v>60</v>
      </c>
    </row>
    <row r="57" spans="4:4" x14ac:dyDescent="0.25">
      <c r="D57" s="91" t="s">
        <v>7</v>
      </c>
    </row>
    <row r="58" spans="4:4" x14ac:dyDescent="0.25">
      <c r="D58" s="88" t="s">
        <v>95</v>
      </c>
    </row>
    <row r="59" spans="4:4" x14ac:dyDescent="0.25">
      <c r="D59" s="89" t="s">
        <v>62</v>
      </c>
    </row>
    <row r="60" spans="4:4" x14ac:dyDescent="0.25">
      <c r="D60" s="89" t="s">
        <v>63</v>
      </c>
    </row>
  </sheetData>
  <sheetProtection algorithmName="SHA-512" hashValue="1H3j74yJcaLM/EjL64LRe96yQ1QVDdXPg2mTizSPvUqq/V8XWy+Azvu0tbGylyVA/5IzGNy1W1qxgbI6rcC1PQ==" saltValue="UTPnKJJTQwgEJwA4PT2HMg==" spinCount="100000" sheet="1" objects="1" scenarios="1"/>
  <mergeCells count="33">
    <mergeCell ref="F24:F25"/>
    <mergeCell ref="D20:D21"/>
    <mergeCell ref="D22:D23"/>
    <mergeCell ref="D24:D25"/>
    <mergeCell ref="A1:B1"/>
    <mergeCell ref="D6:D9"/>
    <mergeCell ref="D10:D11"/>
    <mergeCell ref="D12:D15"/>
    <mergeCell ref="D16:D19"/>
    <mergeCell ref="X6:X9"/>
    <mergeCell ref="F10:F11"/>
    <mergeCell ref="X10:X11"/>
    <mergeCell ref="F12:F15"/>
    <mergeCell ref="X12:X15"/>
    <mergeCell ref="F6:F9"/>
    <mergeCell ref="X16:X17"/>
    <mergeCell ref="X18:X21"/>
    <mergeCell ref="F20:F21"/>
    <mergeCell ref="F22:F23"/>
    <mergeCell ref="X22:X23"/>
    <mergeCell ref="F16:F19"/>
    <mergeCell ref="X24:X25"/>
    <mergeCell ref="U29:V29"/>
    <mergeCell ref="N32:Q32"/>
    <mergeCell ref="N33:Q33"/>
    <mergeCell ref="N30:Q31"/>
    <mergeCell ref="N39:Q39"/>
    <mergeCell ref="N40:Q40"/>
    <mergeCell ref="N34:Q34"/>
    <mergeCell ref="N35:Q35"/>
    <mergeCell ref="N36:Q36"/>
    <mergeCell ref="N37:Q37"/>
    <mergeCell ref="N38:Q38"/>
  </mergeCells>
  <conditionalFormatting sqref="F10:F11">
    <cfRule type="cellIs" priority="16" operator="notEqual">
      <formula>$G$11+$H$11+$I$11+$J$11+$K$11+$L$11</formula>
    </cfRule>
    <cfRule type="cellIs" priority="17" operator="notEqual">
      <formula>$G$10+$H$10+$I$10+$J$10+$K$10+$L$10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74186E3-F9E3-48FE-8AF2-67B038C953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599BE64-C671-473D-8AAF-43C67004A64E}">
  <ds:schemaRefs>
    <ds:schemaRef ds:uri="http://schemas.microsoft.com/sharepoint/v3/contenttype/forms"/>
  </ds:schemaRefs>
</ds:datastoreItem>
</file>

<file path=customXml/itemProps3.xml><?xml version="1.0" encoding="utf-8"?>
<ds:datastoreItem xmlns:ds="http://schemas.openxmlformats.org/officeDocument/2006/customXml" ds:itemID="{069E4F36-6479-47B0-A7C6-E6126FE76749}">
  <ds:schemaRefs>
    <ds:schemaRef ds:uri="http://purl.org/dc/dcmitype/"/>
    <ds:schemaRef ds:uri="http://www.w3.org/XML/1998/namespace"/>
    <ds:schemaRef ds:uri="http://schemas.microsoft.com/office/2006/documentManagement/types"/>
    <ds:schemaRef ds:uri="http://purl.org/dc/terms/"/>
    <ds:schemaRef ds:uri="http://schemas.microsoft.com/office/2006/metadata/properties"/>
    <ds:schemaRef ds:uri="http://purl.org/dc/elements/1.1/"/>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2020-02-04T14:57:01Z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