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4 work files\PB2024\"/>
    </mc:Choice>
  </mc:AlternateContent>
  <xr:revisionPtr revIDLastSave="0" documentId="13_ncr:1_{AB0D9D43-3211-47D7-9337-6C01DE1094C6}" xr6:coauthVersionLast="47" xr6:coauthVersionMax="47" xr10:uidLastSave="{00000000-0000-0000-0000-000000000000}"/>
  <bookViews>
    <workbookView xWindow="-120" yWindow="-120" windowWidth="29040" windowHeight="15840" tabRatio="870" xr2:uid="{00000000-000D-0000-FFFF-FFFF00000000}"/>
  </bookViews>
  <sheets>
    <sheet name="Title" sheetId="18" r:id="rId1"/>
    <sheet name="preface" sheetId="21" r:id="rId2"/>
    <sheet name="Part_1" sheetId="1" r:id="rId3"/>
    <sheet name="symbols" sheetId="15" r:id="rId4"/>
    <sheet name="countries" sheetId="3" r:id="rId5"/>
    <sheet name="general" sheetId="13" r:id="rId6"/>
    <sheet name="growth" sheetId="6" r:id="rId7"/>
    <sheet name="empl_rate" sheetId="23" r:id="rId8"/>
    <sheet name="share_sector" sheetId="8" r:id="rId9"/>
    <sheet name="population" sheetId="20" r:id="rId10"/>
    <sheet name="trade_import" sheetId="10" r:id="rId11"/>
    <sheet name="trade_export" sheetId="16" r:id="rId12"/>
    <sheet name="EU-world" sheetId="22" r:id="rId13"/>
  </sheets>
  <definedNames>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4">countries!$A$1:$G$59</definedName>
    <definedName name="_xlnm.Print_Area" localSheetId="5">general!$B$7:$L$7</definedName>
    <definedName name="_xlnm.Print_Area" localSheetId="6">growth!#REF!</definedName>
    <definedName name="_xlnm.Print_Area" localSheetId="2">Part_1!$A$1:$I$23</definedName>
    <definedName name="_xlnm.Print_Area" localSheetId="9">population!$B$1:$BF$47</definedName>
    <definedName name="_xlnm.Print_Area" localSheetId="1">preface!$B$1:$I$28</definedName>
    <definedName name="_xlnm.Print_Area" localSheetId="8">share_sector!#REF!</definedName>
    <definedName name="_xlnm.Print_Area" localSheetId="3">symbols!$B$1:$F$20</definedName>
    <definedName name="_xlnm.Print_Area" localSheetId="0">Title!$A$1:$I$10</definedName>
    <definedName name="_xlnm.Print_Area" localSheetId="11">trade_export!#REF!</definedName>
    <definedName name="_xlnm.Print_Area" localSheetId="10">trade_import!#REF!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E5" i="20" l="1"/>
  <c r="BC46" i="20"/>
  <c r="BE46" i="20" s="1"/>
  <c r="BA46" i="20"/>
  <c r="BC44" i="20"/>
  <c r="BE44" i="20" s="1"/>
  <c r="BE43" i="20"/>
  <c r="BC43" i="20"/>
  <c r="BE42" i="20"/>
  <c r="BE41" i="20"/>
  <c r="BE40" i="20"/>
  <c r="BE39" i="20"/>
  <c r="BE38" i="20"/>
  <c r="BC37" i="20"/>
  <c r="BD37" i="20" s="1"/>
  <c r="BE36" i="20"/>
  <c r="BE35" i="20"/>
  <c r="BE34" i="20"/>
  <c r="BE33" i="20"/>
  <c r="BE32" i="20"/>
  <c r="BE31" i="20"/>
  <c r="BE30" i="20"/>
  <c r="BE29" i="20"/>
  <c r="BE28" i="20"/>
  <c r="BE27" i="20"/>
  <c r="BE26" i="20"/>
  <c r="BE25" i="20"/>
  <c r="BE24" i="20"/>
  <c r="BE23" i="20"/>
  <c r="BE22" i="20"/>
  <c r="BE21" i="20"/>
  <c r="BE20" i="20"/>
  <c r="BE19" i="20"/>
  <c r="BE18" i="20"/>
  <c r="BE17" i="20"/>
  <c r="BE16" i="20"/>
  <c r="BE15" i="20"/>
  <c r="BE14" i="20"/>
  <c r="BE13" i="20"/>
  <c r="BE12" i="20"/>
  <c r="BE11" i="20"/>
  <c r="BE10" i="20"/>
  <c r="BE9" i="20"/>
  <c r="BE8" i="20"/>
  <c r="BE7" i="20"/>
  <c r="BE6" i="20"/>
  <c r="AQ5" i="20"/>
  <c r="AP5" i="20"/>
  <c r="AO5" i="20"/>
  <c r="AN5" i="20"/>
  <c r="AM5" i="20"/>
  <c r="AL5" i="20"/>
  <c r="AK5" i="20"/>
  <c r="AJ5" i="20"/>
  <c r="AI5" i="20"/>
  <c r="AH5" i="20"/>
  <c r="AG5" i="20"/>
  <c r="AF5" i="20"/>
  <c r="AE5" i="20"/>
  <c r="AD5" i="20"/>
  <c r="AC5" i="20"/>
  <c r="AB5" i="20"/>
  <c r="AA5" i="20"/>
  <c r="Z5" i="20"/>
  <c r="Y5" i="20"/>
  <c r="X5" i="20"/>
  <c r="W5" i="20"/>
  <c r="V5" i="20"/>
  <c r="U5" i="20"/>
  <c r="T5" i="20"/>
  <c r="S5" i="20"/>
  <c r="R5" i="20"/>
  <c r="Q5" i="20"/>
  <c r="P5" i="20"/>
  <c r="O5" i="20"/>
  <c r="N5" i="20"/>
  <c r="M5" i="20"/>
  <c r="L5" i="20"/>
  <c r="K5" i="20"/>
  <c r="J5" i="20"/>
  <c r="I5" i="20"/>
  <c r="H5" i="20"/>
  <c r="G5" i="20"/>
  <c r="F5" i="20"/>
  <c r="E5" i="20"/>
  <c r="D5" i="20"/>
  <c r="C5" i="20"/>
  <c r="D40" i="8" l="1"/>
  <c r="E46" i="8"/>
  <c r="C46" i="8"/>
  <c r="F52" i="13" l="1"/>
  <c r="F46" i="13"/>
  <c r="H18" i="22" l="1"/>
  <c r="D16" i="22"/>
  <c r="D12" i="22"/>
  <c r="D6" i="22"/>
  <c r="D24" i="22"/>
  <c r="D22" i="22"/>
  <c r="E14" i="22"/>
  <c r="H14" i="22"/>
  <c r="F14" i="22"/>
  <c r="G14" i="22"/>
  <c r="D14" i="22" l="1"/>
  <c r="F48" i="13" l="1"/>
</calcChain>
</file>

<file path=xl/sharedStrings.xml><?xml version="1.0" encoding="utf-8"?>
<sst xmlns="http://schemas.openxmlformats.org/spreadsheetml/2006/main" count="853" uniqueCount="268">
  <si>
    <t>EUROPEAN UNION</t>
  </si>
  <si>
    <t>European Commission</t>
  </si>
  <si>
    <t>SYMBOLS AND ABBREVIATIONS</t>
  </si>
  <si>
    <t>Estimates are printed in italic</t>
  </si>
  <si>
    <t>%</t>
  </si>
  <si>
    <t>per cent</t>
  </si>
  <si>
    <t>-</t>
  </si>
  <si>
    <t>not applicable, does not exist</t>
  </si>
  <si>
    <t>blank</t>
  </si>
  <si>
    <t>data not available</t>
  </si>
  <si>
    <t>zero or figure less than half of unit used</t>
  </si>
  <si>
    <t>euro</t>
  </si>
  <si>
    <t>DG</t>
  </si>
  <si>
    <t>Directorate-General of the European Commission</t>
  </si>
  <si>
    <t>dwt</t>
  </si>
  <si>
    <t>GDP</t>
  </si>
  <si>
    <t>Gross Domestic Product</t>
  </si>
  <si>
    <t xml:space="preserve">mio </t>
  </si>
  <si>
    <t xml:space="preserve">1 million </t>
  </si>
  <si>
    <t>mtow</t>
  </si>
  <si>
    <t>maximum take-off weight (aircraft)</t>
  </si>
  <si>
    <t>pkm</t>
  </si>
  <si>
    <t>passenger-kilometre: a unit of  measure: 1 passenger transported a distance of 1 kilometre</t>
  </si>
  <si>
    <t>TEU</t>
  </si>
  <si>
    <t>Twenty foot Equivalent Unit</t>
  </si>
  <si>
    <t>tkm</t>
  </si>
  <si>
    <t xml:space="preserve">tonne-kilometre : a unit of measure: 1 tonne transported a distance of 1 kilometre  </t>
  </si>
  <si>
    <t>break in horizontal time series</t>
  </si>
  <si>
    <t>break in vertical time series</t>
  </si>
  <si>
    <t>COUNTRY ABBREVIATIONS</t>
  </si>
  <si>
    <t>AT</t>
  </si>
  <si>
    <t>Austria</t>
  </si>
  <si>
    <t>BE</t>
  </si>
  <si>
    <t>Belgium</t>
  </si>
  <si>
    <t>BG</t>
  </si>
  <si>
    <t>Bulgaria</t>
  </si>
  <si>
    <t>CZ</t>
  </si>
  <si>
    <t>Czech Republic</t>
  </si>
  <si>
    <t>CY</t>
  </si>
  <si>
    <t>Cyprus</t>
  </si>
  <si>
    <t>DK</t>
  </si>
  <si>
    <t>Denmark</t>
  </si>
  <si>
    <t>DE</t>
  </si>
  <si>
    <t>Germany</t>
  </si>
  <si>
    <t>EE</t>
  </si>
  <si>
    <t>Estonia</t>
  </si>
  <si>
    <t>IE</t>
  </si>
  <si>
    <t>Ireland</t>
  </si>
  <si>
    <t>EL</t>
  </si>
  <si>
    <t>Greece</t>
  </si>
  <si>
    <t>ES</t>
  </si>
  <si>
    <t>Spain</t>
  </si>
  <si>
    <t>FR</t>
  </si>
  <si>
    <t>France</t>
  </si>
  <si>
    <t>FI</t>
  </si>
  <si>
    <t>Finland</t>
  </si>
  <si>
    <t>IT</t>
  </si>
  <si>
    <t>Italy</t>
  </si>
  <si>
    <t>HU</t>
  </si>
  <si>
    <t>Hungary</t>
  </si>
  <si>
    <t>LV</t>
  </si>
  <si>
    <t>Latvia</t>
  </si>
  <si>
    <t>LT</t>
  </si>
  <si>
    <t>Lithuania</t>
  </si>
  <si>
    <t>LU</t>
  </si>
  <si>
    <t>Luxembourg</t>
  </si>
  <si>
    <t>MT</t>
  </si>
  <si>
    <t>Malta</t>
  </si>
  <si>
    <t>NL</t>
  </si>
  <si>
    <t>PL</t>
  </si>
  <si>
    <t>Poland</t>
  </si>
  <si>
    <t>PT</t>
  </si>
  <si>
    <t>Portugal</t>
  </si>
  <si>
    <t>RO</t>
  </si>
  <si>
    <t>Romania</t>
  </si>
  <si>
    <t>SI</t>
  </si>
  <si>
    <t>Slovenia</t>
  </si>
  <si>
    <t>SE</t>
  </si>
  <si>
    <t>Sweden</t>
  </si>
  <si>
    <t>SK</t>
  </si>
  <si>
    <t>Slovak Republic</t>
  </si>
  <si>
    <t>UK</t>
  </si>
  <si>
    <t>United Kingdom</t>
  </si>
  <si>
    <t>IS</t>
  </si>
  <si>
    <t>Iceland</t>
  </si>
  <si>
    <t xml:space="preserve">EEA : 1994 </t>
  </si>
  <si>
    <t>EFTA:1960</t>
  </si>
  <si>
    <t>LI</t>
  </si>
  <si>
    <t>Liechtenstein</t>
  </si>
  <si>
    <t>EFTA:1991</t>
  </si>
  <si>
    <t>NO</t>
  </si>
  <si>
    <t>Norway</t>
  </si>
  <si>
    <t>Other European Free Trade Association (EFTA)</t>
  </si>
  <si>
    <t>CH</t>
  </si>
  <si>
    <t>Switzerland</t>
  </si>
  <si>
    <t>European Union Candidate Countries</t>
  </si>
  <si>
    <t>HR</t>
  </si>
  <si>
    <t>Croatia</t>
  </si>
  <si>
    <t>MK</t>
  </si>
  <si>
    <t>TR</t>
  </si>
  <si>
    <t>Turkey</t>
  </si>
  <si>
    <t>Other Countries</t>
  </si>
  <si>
    <t>USA</t>
  </si>
  <si>
    <t>JP</t>
  </si>
  <si>
    <t>Japan</t>
  </si>
  <si>
    <t>CS</t>
  </si>
  <si>
    <t>Czechoslovakia (until 1992)</t>
  </si>
  <si>
    <t>Area</t>
  </si>
  <si>
    <t>Population</t>
  </si>
  <si>
    <t>GDP (nominal)</t>
  </si>
  <si>
    <t>million</t>
  </si>
  <si>
    <t>1.2</t>
  </si>
  <si>
    <t>Growth in GDP</t>
  </si>
  <si>
    <t>1.3</t>
  </si>
  <si>
    <t>Employment rate</t>
  </si>
  <si>
    <t>Unemployment rate</t>
  </si>
  <si>
    <t>1.4</t>
  </si>
  <si>
    <t>Industry</t>
  </si>
  <si>
    <t>1.5</t>
  </si>
  <si>
    <t>Imports from:</t>
  </si>
  <si>
    <t>World</t>
  </si>
  <si>
    <t xml:space="preserve">of which: </t>
  </si>
  <si>
    <t>EFTA</t>
  </si>
  <si>
    <t>Exports to:</t>
  </si>
  <si>
    <t>China</t>
  </si>
  <si>
    <t>Russia</t>
  </si>
  <si>
    <r>
      <t xml:space="preserve">in co-operation with </t>
    </r>
    <r>
      <rPr>
        <b/>
        <sz val="10"/>
        <rFont val="Arial"/>
        <family val="2"/>
      </rPr>
      <t>Eurostat</t>
    </r>
  </si>
  <si>
    <t>Netherlands</t>
  </si>
  <si>
    <t>Services</t>
  </si>
  <si>
    <t>Part 1 : GENERAL DATA</t>
  </si>
  <si>
    <t>1.6a</t>
  </si>
  <si>
    <t>1.6b</t>
  </si>
  <si>
    <t>1.7</t>
  </si>
  <si>
    <t>GDP per head</t>
  </si>
  <si>
    <r>
      <t>Notes</t>
    </r>
    <r>
      <rPr>
        <sz val="8"/>
        <rFont val="Arial"/>
        <family val="2"/>
      </rPr>
      <t>:</t>
    </r>
  </si>
  <si>
    <t>Agriculture</t>
  </si>
  <si>
    <t>at 1 January:</t>
  </si>
  <si>
    <t>EU Member State since:</t>
  </si>
  <si>
    <t>CN</t>
  </si>
  <si>
    <t>RU</t>
  </si>
  <si>
    <t>Growth in industrial production</t>
  </si>
  <si>
    <t>Real growth</t>
  </si>
  <si>
    <t>Share of gross value added (%)</t>
  </si>
  <si>
    <t>Share of employment (%)</t>
  </si>
  <si>
    <t>1.1</t>
  </si>
  <si>
    <t>% change compared to previous year</t>
  </si>
  <si>
    <r>
      <t>CY:</t>
    </r>
    <r>
      <rPr>
        <sz val="8"/>
        <rFont val="Arial"/>
        <family val="2"/>
      </rPr>
      <t xml:space="preserve"> from 1975 onwards: government-controlled area only</t>
    </r>
  </si>
  <si>
    <t>PREFACE</t>
  </si>
  <si>
    <r>
      <t xml:space="preserve">The former GDR is always included in </t>
    </r>
    <r>
      <rPr>
        <b/>
        <sz val="8"/>
        <rFont val="Arial"/>
        <family val="2"/>
      </rPr>
      <t>DE</t>
    </r>
    <r>
      <rPr>
        <sz val="8"/>
        <rFont val="Arial"/>
        <family val="2"/>
      </rPr>
      <t>;</t>
    </r>
    <r>
      <rPr>
        <b/>
        <sz val="8"/>
        <rFont val="Arial"/>
        <family val="2"/>
      </rPr>
      <t xml:space="preserve"> </t>
    </r>
    <r>
      <rPr>
        <sz val="8"/>
        <rFont val="Arial"/>
        <family val="2"/>
      </rPr>
      <t>unification on 3.10.1990</t>
    </r>
  </si>
  <si>
    <t xml:space="preserve">    (1) a general part with general economic and other relevant data,</t>
  </si>
  <si>
    <t>(excluding construction)</t>
  </si>
  <si>
    <t>TRANSPORT IN FIGURES</t>
  </si>
  <si>
    <t>Directorate-General for Mobility and Transport</t>
  </si>
  <si>
    <r>
      <t>Agriculture</t>
    </r>
    <r>
      <rPr>
        <sz val="8"/>
        <rFont val="Arial"/>
        <family val="2"/>
      </rPr>
      <t xml:space="preserve"> covers agriculture, hunting, forestry and fishing.</t>
    </r>
  </si>
  <si>
    <r>
      <t>Industry</t>
    </r>
    <r>
      <rPr>
        <sz val="8"/>
        <rFont val="Arial"/>
        <family val="2"/>
      </rPr>
      <t xml:space="preserve"> includes mining and quarrying, manufacturing, energy, gas and water supply as well as construction.</t>
    </r>
  </si>
  <si>
    <r>
      <t xml:space="preserve">All other sectors are included in </t>
    </r>
    <r>
      <rPr>
        <b/>
        <sz val="8"/>
        <rFont val="Arial"/>
        <family val="2"/>
      </rPr>
      <t>services</t>
    </r>
    <r>
      <rPr>
        <sz val="8"/>
        <rFont val="Arial"/>
        <family val="2"/>
      </rPr>
      <t>.</t>
    </r>
  </si>
  <si>
    <t>:</t>
  </si>
  <si>
    <t>General data</t>
  </si>
  <si>
    <t>Population growth</t>
  </si>
  <si>
    <t>% change since previous year</t>
  </si>
  <si>
    <t>Urban population</t>
  </si>
  <si>
    <t xml:space="preserve">% of total </t>
  </si>
  <si>
    <r>
      <t>thousand km</t>
    </r>
    <r>
      <rPr>
        <vertAlign val="superscript"/>
        <sz val="8"/>
        <rFont val="Arial"/>
        <family val="2"/>
      </rPr>
      <t>2</t>
    </r>
  </si>
  <si>
    <t>Population density</t>
  </si>
  <si>
    <r>
      <t>Persons/km</t>
    </r>
    <r>
      <rPr>
        <vertAlign val="superscript"/>
        <sz val="8"/>
        <rFont val="Arial"/>
        <family val="2"/>
      </rPr>
      <t>2</t>
    </r>
  </si>
  <si>
    <r>
      <t xml:space="preserve">GDP </t>
    </r>
    <r>
      <rPr>
        <sz val="8"/>
        <rFont val="Arial"/>
        <family val="2"/>
      </rPr>
      <t>(nominal)</t>
    </r>
  </si>
  <si>
    <t>Real GDP growth</t>
  </si>
  <si>
    <t>Relative GDP per capita</t>
  </si>
  <si>
    <t>Exports of goods</t>
  </si>
  <si>
    <t>Imports of goods</t>
  </si>
  <si>
    <t>ME</t>
  </si>
  <si>
    <t>Montenegro</t>
  </si>
  <si>
    <r>
      <t xml:space="preserve">Comments on this publication and suggestions for improving it are appreciated. They should be sent to </t>
    </r>
    <r>
      <rPr>
        <sz val="10"/>
        <color indexed="8"/>
        <rFont val="Arial"/>
        <family val="2"/>
      </rPr>
      <t xml:space="preserve"> </t>
    </r>
    <r>
      <rPr>
        <u/>
        <sz val="10"/>
        <color indexed="8"/>
        <rFont val="Arial"/>
        <family val="2"/>
      </rPr>
      <t>move-transport-data@ec.europa.eu</t>
    </r>
    <r>
      <rPr>
        <sz val="10"/>
        <color indexed="8"/>
        <rFont val="Arial"/>
        <family val="2"/>
      </rPr>
      <t xml:space="preserve"> </t>
    </r>
  </si>
  <si>
    <t xml:space="preserve">    (2) a transport part covering both passenger and freight transport as well as other transport-related data, and, finally,</t>
  </si>
  <si>
    <t>The tables of this pocketbook may also be found on the Europa site at</t>
  </si>
  <si>
    <t>The publication consists of three parts:</t>
  </si>
  <si>
    <t>RS</t>
  </si>
  <si>
    <t>Serbia</t>
  </si>
  <si>
    <t>AL</t>
  </si>
  <si>
    <t>Albania</t>
  </si>
  <si>
    <t>The countries which were members of the EU in 1994 became members of the EEA in 1994, those which joined the EU in 1995 had already been EEA members since 1994 and those which joined the EU in 2004 and 2007 became members of the EEA upon accession to the EU. Croatia joined EEA in 2014.</t>
  </si>
  <si>
    <r>
      <t>1 000 km</t>
    </r>
    <r>
      <rPr>
        <b/>
        <vertAlign val="superscript"/>
        <sz val="7"/>
        <rFont val="Arial"/>
        <family val="2"/>
      </rPr>
      <t>2</t>
    </r>
  </si>
  <si>
    <t>Purchasing Power Standards</t>
  </si>
  <si>
    <t>PPS</t>
  </si>
  <si>
    <t>in PPS</t>
  </si>
  <si>
    <r>
      <t>EFTA</t>
    </r>
    <r>
      <rPr>
        <sz val="8"/>
        <rFont val="Arial"/>
        <family val="2"/>
      </rPr>
      <t>: Iceland, Liechtenstein, Norway, Switzerland.</t>
    </r>
  </si>
  <si>
    <t>US</t>
  </si>
  <si>
    <t>EUR</t>
  </si>
  <si>
    <t>billion EUR</t>
  </si>
  <si>
    <t>North Macedonia</t>
  </si>
  <si>
    <t>EU-27</t>
  </si>
  <si>
    <r>
      <t>Industrial production:</t>
    </r>
    <r>
      <rPr>
        <sz val="8"/>
        <rFont val="Arial"/>
        <family val="2"/>
      </rPr>
      <t xml:space="preserve"> includes NACE Rev. 2 Sections B-D.  Data adjusted by working days.</t>
    </r>
  </si>
  <si>
    <t>EU-27 = 100</t>
  </si>
  <si>
    <t>Extra-EU-27</t>
  </si>
  <si>
    <t>Comparison EU-27 - World</t>
  </si>
  <si>
    <t>in PPS (EU-27 = 100)</t>
  </si>
  <si>
    <t>European Union Countries (EU-27) (also EEA Members)</t>
  </si>
  <si>
    <r>
      <t>Source</t>
    </r>
    <r>
      <rPr>
        <sz val="8"/>
        <rFont val="Arial"/>
        <family val="2"/>
      </rPr>
      <t>:</t>
    </r>
    <r>
      <rPr>
        <b/>
        <sz val="8"/>
        <rFont val="Arial"/>
        <family val="2"/>
      </rPr>
      <t xml:space="preserve"> </t>
    </r>
    <r>
      <rPr>
        <sz val="8"/>
        <rFont val="Arial"/>
        <family val="2"/>
      </rPr>
      <t>Eurostat [Comext]</t>
    </r>
  </si>
  <si>
    <t xml:space="preserve">    (3) an energy and environmental part with data on the impact which the transport sector has on energy use and the environment.</t>
  </si>
  <si>
    <t>EEA, the data provider for the environmental part may be accessed directly on the internet at: https://www.eea.europa.eu/</t>
  </si>
  <si>
    <t>gt</t>
  </si>
  <si>
    <t>gross  tonnage (shipping)</t>
  </si>
  <si>
    <t>deadweight tons (shipping)</t>
  </si>
  <si>
    <r>
      <t>DE:</t>
    </r>
    <r>
      <rPr>
        <sz val="8"/>
        <rFont val="Arial"/>
        <family val="2"/>
      </rPr>
      <t xml:space="preserve"> population : includes former GDR: 1970=17.1,   1980=16.7,   1990=16.1 </t>
    </r>
  </si>
  <si>
    <t>European Automobile Manufacturers’ Association (ACEA)</t>
  </si>
  <si>
    <t xml:space="preserve">International Road Federation (IRF) </t>
  </si>
  <si>
    <t>International Transport Forum (ITF)</t>
  </si>
  <si>
    <t>International Union of Railways (UIC)</t>
  </si>
  <si>
    <t>United Nation Economic Commission for Europe (UNECE)</t>
  </si>
  <si>
    <t>FlightGlobal</t>
  </si>
  <si>
    <t>Other European Economic Area (EEA) and in EFTA (European Free Trade Area)</t>
  </si>
  <si>
    <t>United States</t>
  </si>
  <si>
    <r>
      <t xml:space="preserve"> </t>
    </r>
    <r>
      <rPr>
        <sz val="12"/>
        <rFont val="Arial"/>
        <family val="2"/>
      </rPr>
      <t>by sector</t>
    </r>
  </si>
  <si>
    <r>
      <t>FR</t>
    </r>
    <r>
      <rPr>
        <sz val="8"/>
        <rFont val="Arial"/>
        <family val="2"/>
      </rPr>
      <t>: as from 1991, it includes the 4 French overseas departments and as from 2015 it includes Mayotte.</t>
    </r>
  </si>
  <si>
    <t>Growth in GDP and industrial production</t>
  </si>
  <si>
    <t>Share of gross value added and employment</t>
  </si>
  <si>
    <t>Member States external trade of goods</t>
  </si>
  <si>
    <t>Symbols and abbreviations</t>
  </si>
  <si>
    <t>Country abbreviations</t>
  </si>
  <si>
    <t>Employment and unemployment</t>
  </si>
  <si>
    <t>Share of Gross Value Added and employment by sector</t>
  </si>
  <si>
    <t>Member States external trade: imports</t>
  </si>
  <si>
    <t>Member States external trade: exports</t>
  </si>
  <si>
    <t>Comparison EU- 27 - World: general data</t>
  </si>
  <si>
    <r>
      <t>NB:</t>
    </r>
    <r>
      <rPr>
        <sz val="8"/>
        <rFont val="Arial"/>
        <family val="2"/>
      </rPr>
      <t xml:space="preserve"> </t>
    </r>
    <r>
      <rPr>
        <b/>
        <sz val="8"/>
        <rFont val="Arial"/>
        <family val="2"/>
      </rPr>
      <t/>
    </r>
  </si>
  <si>
    <t xml:space="preserve">NB: </t>
  </si>
  <si>
    <r>
      <t>NB:</t>
    </r>
    <r>
      <rPr>
        <sz val="8"/>
        <rFont val="Arial"/>
        <family val="2"/>
      </rPr>
      <t/>
    </r>
  </si>
  <si>
    <r>
      <t>NB</t>
    </r>
    <r>
      <rPr>
        <sz val="8"/>
        <rFont val="Arial"/>
        <family val="2"/>
      </rPr>
      <t xml:space="preserve">: </t>
    </r>
  </si>
  <si>
    <r>
      <t>NB</t>
    </r>
    <r>
      <rPr>
        <sz val="8"/>
        <rFont val="Arial"/>
        <family val="2"/>
      </rPr>
      <t>:</t>
    </r>
  </si>
  <si>
    <t>Eurostat, the main data provider, may be accessed directly on the internet at https://ec.europa.eu/eurostat/data/database</t>
  </si>
  <si>
    <t>In particular, the Commission services would like to thank the following organizations and associations for their valuable contributions and to acknowledge that they agreed to the use of their data:</t>
  </si>
  <si>
    <t>EU Member 01.01.1973-31.01.2020</t>
  </si>
  <si>
    <t>BA</t>
  </si>
  <si>
    <t>UA</t>
  </si>
  <si>
    <t>Ukraine</t>
  </si>
  <si>
    <t>Moldova</t>
  </si>
  <si>
    <t>MD</t>
  </si>
  <si>
    <t xml:space="preserve"> </t>
  </si>
  <si>
    <r>
      <t xml:space="preserve">Growth GDP section: </t>
    </r>
    <r>
      <rPr>
        <sz val="8"/>
        <rFont val="Arial"/>
        <family val="2"/>
      </rPr>
      <t xml:space="preserve">data calculated according to the ESA2010 methodology. 
</t>
    </r>
  </si>
  <si>
    <t xml:space="preserve">Bosnia and Herzegovina </t>
  </si>
  <si>
    <t>`</t>
  </si>
  <si>
    <r>
      <t>Source</t>
    </r>
    <r>
      <rPr>
        <sz val="8"/>
        <rFont val="Arial"/>
        <family val="2"/>
      </rPr>
      <t>:</t>
    </r>
    <r>
      <rPr>
        <b/>
        <sz val="8"/>
        <rFont val="Arial"/>
        <family val="2"/>
      </rPr>
      <t xml:space="preserve"> </t>
    </r>
    <r>
      <rPr>
        <sz val="8"/>
        <rFont val="Arial"/>
        <family val="2"/>
      </rPr>
      <t xml:space="preserve">Eurostat [demo_pjan]; Worldbank (BA, UA), national sources (Al; UK since 2020) provisional or estimated figures are in </t>
    </r>
    <r>
      <rPr>
        <i/>
        <sz val="8"/>
        <rFont val="Arial"/>
        <family val="2"/>
      </rPr>
      <t xml:space="preserve">italics, </t>
    </r>
  </si>
  <si>
    <r>
      <t>Source:</t>
    </r>
    <r>
      <rPr>
        <sz val="8"/>
        <rFont val="Arial"/>
        <family val="2"/>
      </rPr>
      <t xml:space="preserve"> Eurostat, World Bank. Relative GDP per capita and currency conversion rates: own calculations based on World Bank data.</t>
    </r>
  </si>
  <si>
    <r>
      <t xml:space="preserve">Source:  </t>
    </r>
    <r>
      <rPr>
        <sz val="8"/>
        <rFont val="Arial"/>
        <family val="2"/>
      </rPr>
      <t>Eurostat [lfsa_ergan, lfsa_urgan], national sources (ME, MD, MK, AL; TR and RS until column break), UNECE (UA); OECD (TR for 2021, UK since 2020); WorldBank (BA)</t>
    </r>
  </si>
  <si>
    <r>
      <t xml:space="preserve">EU-27: </t>
    </r>
    <r>
      <rPr>
        <sz val="8"/>
        <rFont val="Arial"/>
        <family val="2"/>
      </rPr>
      <t>area, population: including French overseas departments.</t>
    </r>
  </si>
  <si>
    <r>
      <t xml:space="preserve">EU-27: </t>
    </r>
    <r>
      <rPr>
        <sz val="8"/>
        <rFont val="Arial"/>
        <family val="2"/>
      </rPr>
      <t xml:space="preserve">trade: only extra-EU trade. </t>
    </r>
  </si>
  <si>
    <t>The content of this pocketbook is based on a range of sources including Eurostat, international organisations and associations, national statistics and, where no data were available, own estimates. Own estimates have mainly been produced to get an idea of the EU total. At the level of individual countries, they are merely indicative and should by no means be interpreted as official data.</t>
  </si>
  <si>
    <t>https://transport.ec.europa.eu/facts-funding/studies-data/eu-transport-figures-statistical-pocketbook_en</t>
  </si>
  <si>
    <t>Most of the tables have data up to 2022; where available, more recent data have been provided.</t>
  </si>
  <si>
    <t>2024</t>
  </si>
  <si>
    <t>on 1/1/2023</t>
  </si>
  <si>
    <t>Georgia</t>
  </si>
  <si>
    <t>Change '22/ '23</t>
  </si>
  <si>
    <t>GE</t>
  </si>
  <si>
    <t>Candidate 9</t>
  </si>
  <si>
    <t>(data for 2022)</t>
  </si>
  <si>
    <r>
      <t xml:space="preserve">Employment rate: </t>
    </r>
    <r>
      <rPr>
        <sz val="10"/>
        <rFont val="Arial"/>
        <family val="2"/>
      </rPr>
      <t xml:space="preserve">persons in employment as a percentage of the population of working age (15- 64 years). </t>
    </r>
    <r>
      <rPr>
        <b/>
        <sz val="10"/>
        <rFont val="Arial"/>
        <family val="2"/>
      </rPr>
      <t>Unemployment rate</t>
    </r>
    <r>
      <rPr>
        <sz val="10"/>
        <rFont val="Arial"/>
        <family val="2"/>
      </rPr>
      <t xml:space="preserve">: persons unemployed as a percentage of the active population (15-64 years). </t>
    </r>
    <r>
      <rPr>
        <b/>
        <sz val="10"/>
        <rFont val="Arial"/>
        <family val="2"/>
      </rPr>
      <t xml:space="preserve">BA, ME, MD, GE: </t>
    </r>
    <r>
      <rPr>
        <sz val="10"/>
        <rFont val="Arial"/>
        <family val="2"/>
      </rPr>
      <t>share of active population</t>
    </r>
  </si>
  <si>
    <r>
      <rPr>
        <b/>
        <sz val="8"/>
        <rFont val="Arial"/>
        <family val="2"/>
      </rPr>
      <t xml:space="preserve">Source: </t>
    </r>
    <r>
      <rPr>
        <sz val="8"/>
        <rFont val="Arial"/>
        <family val="2"/>
      </rPr>
      <t xml:space="preserve"> Eurostat [nama_10_a10, nama_10_a10_e], WorldBank, national sources, provisional or estimated figures are </t>
    </r>
    <r>
      <rPr>
        <i/>
        <sz val="8"/>
        <rFont val="Arial"/>
        <family val="2"/>
      </rPr>
      <t>in italics</t>
    </r>
    <r>
      <rPr>
        <sz val="8"/>
        <rFont val="Arial"/>
        <family val="2"/>
      </rPr>
      <t xml:space="preserve">. </t>
    </r>
  </si>
  <si>
    <t xml:space="preserve">Transport represents a crucial sector of the economy. This publication provides an overview of the most recent and most pertinent annual transport-related statistics in Europe. It covers the European Union and its 27 Member States (EU-27) and, as far as possible, the EU candidate countries, the EFTA countries and UK. </t>
  </si>
  <si>
    <t>Candidate9</t>
  </si>
  <si>
    <t>Value (billion EUR) for year 2022</t>
  </si>
  <si>
    <t>Many tables on the website contain more data than could be presented in this pocketbook. The sources refferencing is more detailed in the excel tables presented on the internet. Some tables may be updated on the web before the publication of the next paper version.</t>
  </si>
  <si>
    <r>
      <t xml:space="preserve">Source:  Eurostat [reg_area3, demo_pjan, nama_10_gdp, nama_10_pc], national sources, World Bank, OECD; Provisional or estimated data </t>
    </r>
    <r>
      <rPr>
        <i/>
        <sz val="8"/>
        <rFont val="Arial"/>
        <family val="2"/>
      </rPr>
      <t>in italics</t>
    </r>
    <r>
      <rPr>
        <sz val="8"/>
        <rFont val="Arial"/>
        <family val="2"/>
      </rPr>
      <t xml:space="preserve">; </t>
    </r>
  </si>
  <si>
    <r>
      <t xml:space="preserve">CY: </t>
    </r>
    <r>
      <rPr>
        <sz val="8"/>
        <rFont val="Arial"/>
        <family val="2"/>
      </rPr>
      <t>Area refers to the whole island.</t>
    </r>
    <r>
      <rPr>
        <b/>
        <sz val="8"/>
        <rFont val="Arial"/>
        <family val="2"/>
      </rPr>
      <t xml:space="preserve"> FR</t>
    </r>
    <r>
      <rPr>
        <sz val="8"/>
        <rFont val="Arial"/>
        <family val="2"/>
      </rPr>
      <t>: Area and population include the 5 French overseas departments Guadeloupe, French Guiana, Martinique, Mayotte and La Réunion.</t>
    </r>
    <r>
      <rPr>
        <b/>
        <sz val="8"/>
        <rFont val="Arial"/>
        <family val="2"/>
      </rPr>
      <t xml:space="preserve"> BA, UK:</t>
    </r>
    <r>
      <rPr>
        <sz val="8"/>
        <rFont val="Arial"/>
        <family val="2"/>
      </rPr>
      <t xml:space="preserve"> situation at mid-2022 for population data</t>
    </r>
    <r>
      <rPr>
        <b/>
        <sz val="8"/>
        <rFont val="Arial"/>
        <family val="2"/>
      </rPr>
      <t xml:space="preserve">; UA: </t>
    </r>
    <r>
      <rPr>
        <sz val="8"/>
        <rFont val="Arial"/>
        <family val="2"/>
      </rPr>
      <t>situation on 1 January 2022 for population data</t>
    </r>
    <r>
      <rPr>
        <b/>
        <sz val="8"/>
        <rFont val="Arial"/>
        <family val="2"/>
      </rPr>
      <t>;</t>
    </r>
  </si>
  <si>
    <r>
      <t xml:space="preserve">Source: </t>
    </r>
    <r>
      <rPr>
        <sz val="8"/>
        <rFont val="Arial"/>
        <family val="2"/>
      </rPr>
      <t xml:space="preserve">Eurostat [nama_10_gdp, sts_inpr_a], Worldbank (AL, BA, GE, MD, UA), UNECE (MD, MK, GE, AL,TR,UA for data on industrial production), OECD (UK since 2020). Provisional or estimated data </t>
    </r>
    <r>
      <rPr>
        <i/>
        <sz val="8"/>
        <rFont val="Arial"/>
        <family val="2"/>
      </rPr>
      <t>in italics</t>
    </r>
    <r>
      <rPr>
        <sz val="8"/>
        <rFont val="Arial"/>
        <family val="2"/>
      </rPr>
      <t>.</t>
    </r>
  </si>
  <si>
    <r>
      <rPr>
        <b/>
        <sz val="8"/>
        <rFont val="Arial"/>
        <family val="2"/>
      </rPr>
      <t>UK</t>
    </r>
    <r>
      <rPr>
        <sz val="8"/>
        <rFont val="Arial"/>
        <family val="2"/>
      </rPr>
      <t xml:space="preserve">: since 2020, situation in June. </t>
    </r>
  </si>
  <si>
    <r>
      <t>Candidate 9</t>
    </r>
    <r>
      <rPr>
        <sz val="8"/>
        <rFont val="Arial"/>
        <family val="2"/>
      </rPr>
      <t>: Bosnia and Herzegovina, Montenegro, Moldova, North Macedonia, Georgia, Albania, Serbia, Turkey and Ukraine;</t>
    </r>
  </si>
  <si>
    <t>Candidate 9: Bosnia and Herzegovina, Montenegro, Moldova, North Macedonia, Georgia, Albania, Serbia, Turkey and Ukraine;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</si>
</sst>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164" formatCode="_-&quot;€&quot;* #,##0.00_-;\-&quot;€&quot;* #,##0.00_-;_-&quot;€&quot;* &quot;-&quot;??_-;_-@_-"/>
    <numFmt numFmtId="165" formatCode="#,##0.0"/>
    <numFmt numFmtId="166" formatCode="#,##0.000"/>
    <numFmt numFmtId="167" formatCode="0.0"/>
    <numFmt numFmtId="168" formatCode="##0\ \ "/>
    <numFmt numFmtId="169" formatCode="0.000"/>
    <numFmt numFmtId="170" formatCode="##0\ "/>
    <numFmt numFmtId="171" formatCode="0.0\ "/>
    <numFmt numFmtId="172" formatCode="0.0\ \ "/>
    <numFmt numFmtId="173" formatCode="#\ ##0.0"/>
    <numFmt numFmtId="174" formatCode="_-* #,##0.00_L_e_k_-;\-* #,##0.00_L_e_k_-;_-* &quot;-&quot;??_L_e_k_-;_-@_-"/>
    <numFmt numFmtId="175" formatCode="_(* #,##0.00_);_(* \(#,##0.00\);_(* &quot;-&quot;??_);_(@_)"/>
    <numFmt numFmtId="176" formatCode="0.0%"/>
    <numFmt numFmtId="177" formatCode="#\ ##0"/>
    <numFmt numFmtId="178" formatCode="#,##0.0_)"/>
    <numFmt numFmtId="179" formatCode="0.0_)"/>
    <numFmt numFmtId="180" formatCode=".\ #;0000000000000000000000000000000000000000000000000000000000000000000000000000000000000000000000000000000000000000000000000000000"/>
    <numFmt numFmtId="181" formatCode=".\ #;"/>
  </numFmts>
  <fonts count="63" x14ac:knownFonts="1">
    <font>
      <sz val="10"/>
      <name val="Arial"/>
    </font>
    <font>
      <sz val="11"/>
      <color theme="1"/>
      <name val="Calibri"/>
      <family val="2"/>
      <scheme val="minor"/>
    </font>
    <font>
      <sz val="10"/>
      <name val="Arial"/>
      <family val="2"/>
    </font>
    <font>
      <u/>
      <sz val="10"/>
      <color indexed="12"/>
      <name val="Arial"/>
      <family val="2"/>
    </font>
    <font>
      <sz val="8"/>
      <name val="Arial"/>
      <family val="2"/>
    </font>
    <font>
      <b/>
      <sz val="10"/>
      <color indexed="18"/>
      <name val="Arial"/>
      <family val="2"/>
    </font>
    <font>
      <b/>
      <sz val="10"/>
      <color indexed="8"/>
      <name val="Arial"/>
      <family val="2"/>
    </font>
    <font>
      <sz val="8"/>
      <name val="Arial"/>
      <family val="2"/>
    </font>
    <font>
      <sz val="10"/>
      <name val="Times"/>
      <family val="1"/>
    </font>
    <font>
      <b/>
      <sz val="14"/>
      <name val="Arial"/>
      <family val="2"/>
    </font>
    <font>
      <sz val="10"/>
      <name val="Arial"/>
      <family val="2"/>
    </font>
    <font>
      <b/>
      <sz val="12"/>
      <name val="Arial"/>
      <family val="2"/>
    </font>
    <font>
      <b/>
      <sz val="8"/>
      <name val="Arial"/>
      <family val="2"/>
    </font>
    <font>
      <b/>
      <sz val="10"/>
      <name val="Arial"/>
      <family val="2"/>
    </font>
    <font>
      <sz val="8"/>
      <name val="Times"/>
      <family val="1"/>
    </font>
    <font>
      <b/>
      <sz val="8"/>
      <name val="Times"/>
      <family val="1"/>
    </font>
    <font>
      <b/>
      <sz val="8"/>
      <name val="Times"/>
      <family val="1"/>
    </font>
    <font>
      <b/>
      <sz val="9"/>
      <name val="Arial"/>
      <family val="2"/>
    </font>
    <font>
      <sz val="9"/>
      <name val="Arial"/>
      <family val="2"/>
    </font>
    <font>
      <b/>
      <sz val="9"/>
      <name val="Arial"/>
      <family val="2"/>
    </font>
    <font>
      <b/>
      <sz val="8"/>
      <name val="Arial"/>
      <family val="2"/>
    </font>
    <font>
      <b/>
      <sz val="9"/>
      <name val="Times"/>
      <family val="1"/>
    </font>
    <font>
      <b/>
      <sz val="9"/>
      <name val="Times"/>
      <family val="1"/>
    </font>
    <font>
      <b/>
      <sz val="10"/>
      <name val="Times"/>
      <family val="1"/>
    </font>
    <font>
      <b/>
      <i/>
      <sz val="9"/>
      <name val="Times"/>
      <family val="1"/>
    </font>
    <font>
      <b/>
      <i/>
      <sz val="10"/>
      <name val="Times"/>
      <family val="1"/>
    </font>
    <font>
      <i/>
      <sz val="8"/>
      <name val="Times"/>
      <family val="1"/>
    </font>
    <font>
      <b/>
      <vertAlign val="superscript"/>
      <sz val="7"/>
      <name val="Arial"/>
      <family val="2"/>
    </font>
    <font>
      <b/>
      <sz val="7"/>
      <name val="Arial"/>
      <family val="2"/>
    </font>
    <font>
      <i/>
      <sz val="8"/>
      <name val="Arial"/>
      <family val="2"/>
    </font>
    <font>
      <vertAlign val="superscript"/>
      <sz val="8"/>
      <name val="Arial"/>
      <family val="2"/>
    </font>
    <font>
      <b/>
      <i/>
      <sz val="8"/>
      <name val="Arial"/>
      <family val="2"/>
    </font>
    <font>
      <sz val="9"/>
      <name val="Arial"/>
      <family val="2"/>
    </font>
    <font>
      <b/>
      <sz val="11"/>
      <name val="Arial"/>
      <family val="2"/>
    </font>
    <font>
      <u/>
      <sz val="10"/>
      <color indexed="8"/>
      <name val="Arial"/>
      <family val="2"/>
    </font>
    <font>
      <sz val="10"/>
      <color indexed="8"/>
      <name val="Arial"/>
      <family val="2"/>
    </font>
    <font>
      <sz val="11"/>
      <name val="Arial"/>
      <family val="2"/>
    </font>
    <font>
      <sz val="8"/>
      <color indexed="8"/>
      <name val="Arial"/>
      <family val="2"/>
    </font>
    <font>
      <sz val="11"/>
      <name val="Arial"/>
      <family val="2"/>
    </font>
    <font>
      <sz val="11"/>
      <name val="Arial"/>
      <family val="2"/>
    </font>
    <font>
      <sz val="10"/>
      <name val="Helvetica"/>
    </font>
    <font>
      <sz val="11"/>
      <name val="Arial"/>
      <family val="2"/>
    </font>
    <font>
      <sz val="7"/>
      <name val="Arial"/>
      <family val="2"/>
    </font>
    <font>
      <i/>
      <sz val="7"/>
      <name val="Arial"/>
      <family val="2"/>
    </font>
    <font>
      <sz val="11"/>
      <name val="Arial"/>
      <family val="2"/>
    </font>
    <font>
      <sz val="12"/>
      <name val="Arial"/>
      <family val="2"/>
    </font>
    <font>
      <sz val="11"/>
      <color theme="1"/>
      <name val="Calibri"/>
      <family val="2"/>
      <scheme val="minor"/>
    </font>
    <font>
      <sz val="11"/>
      <color theme="1"/>
      <name val="Calibri"/>
      <family val="2"/>
      <charset val="238"/>
      <scheme val="minor"/>
    </font>
    <font>
      <sz val="11"/>
      <color rgb="FF000000"/>
      <name val="Calibri"/>
      <family val="2"/>
    </font>
    <font>
      <b/>
      <sz val="8"/>
      <color theme="1"/>
      <name val="Arial"/>
      <family val="2"/>
    </font>
    <font>
      <sz val="8"/>
      <color theme="1"/>
      <name val="Arial"/>
      <family val="2"/>
    </font>
    <font>
      <sz val="10"/>
      <color theme="1"/>
      <name val="Arial"/>
      <family val="2"/>
    </font>
    <font>
      <sz val="9"/>
      <color theme="1"/>
      <name val="Arial"/>
      <family val="2"/>
    </font>
    <font>
      <b/>
      <sz val="9"/>
      <color rgb="FFFF0000"/>
      <name val="Arial"/>
      <family val="2"/>
    </font>
    <font>
      <i/>
      <sz val="8"/>
      <color theme="1"/>
      <name val="Arial"/>
      <family val="2"/>
    </font>
    <font>
      <sz val="11"/>
      <color theme="1"/>
      <name val="Arial"/>
      <family val="2"/>
    </font>
    <font>
      <sz val="10"/>
      <color rgb="FFFF0000"/>
      <name val="Times"/>
      <family val="1"/>
    </font>
    <font>
      <b/>
      <sz val="12"/>
      <color rgb="FFFF0000"/>
      <name val="Arial"/>
      <family val="2"/>
    </font>
    <font>
      <i/>
      <sz val="10"/>
      <name val="Arial"/>
      <family val="2"/>
    </font>
    <font>
      <b/>
      <sz val="11"/>
      <color theme="1"/>
      <name val="Calibri"/>
      <family val="2"/>
      <scheme val="minor"/>
    </font>
    <font>
      <b/>
      <sz val="14"/>
      <color rgb="FFFF0000"/>
      <name val="Arial"/>
      <family val="2"/>
    </font>
    <font>
      <i/>
      <sz val="10"/>
      <color theme="1"/>
      <name val="Arial"/>
      <family val="2"/>
    </font>
    <font>
      <b/>
      <sz val="8"/>
      <color rgb="FFFF0000"/>
      <name val="Arial"/>
      <family val="2"/>
    </font>
  </fonts>
  <fills count="9">
    <fill>
      <patternFill patternType="none"/>
    </fill>
    <fill>
      <patternFill patternType="gray125"/>
    </fill>
    <fill>
      <patternFill patternType="lightGray">
        <fgColor indexed="9"/>
      </patternFill>
    </fill>
    <fill>
      <patternFill patternType="gray0625">
        <fgColor indexed="9"/>
      </patternFill>
    </fill>
    <fill>
      <patternFill patternType="solid">
        <fgColor indexed="15"/>
        <bgColor indexed="64"/>
      </patternFill>
    </fill>
    <fill>
      <patternFill patternType="solid">
        <fgColor indexed="42"/>
        <bgColor indexed="64"/>
      </patternFill>
    </fill>
    <fill>
      <patternFill patternType="solid">
        <fgColor indexed="41"/>
        <bgColor indexed="64"/>
      </patternFill>
    </fill>
    <fill>
      <patternFill patternType="solid">
        <fgColor rgb="FFCCFFCC"/>
        <bgColor indexed="64"/>
      </patternFill>
    </fill>
    <fill>
      <patternFill patternType="solid">
        <fgColor theme="0"/>
        <bgColor indexed="64"/>
      </patternFill>
    </fill>
  </fills>
  <borders count="60">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style="thin">
        <color indexed="64"/>
      </left>
      <right/>
      <top/>
      <bottom style="hair">
        <color indexed="64"/>
      </bottom>
      <diagonal/>
    </border>
    <border>
      <left style="hair">
        <color indexed="64"/>
      </left>
      <right style="hair">
        <color indexed="64"/>
      </right>
      <top/>
      <bottom style="hair">
        <color indexed="64"/>
      </bottom>
      <diagonal/>
    </border>
    <border>
      <left/>
      <right style="thin">
        <color indexed="64"/>
      </right>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diagonal/>
    </border>
    <border>
      <left/>
      <right style="thin">
        <color indexed="64"/>
      </right>
      <top style="thin">
        <color indexed="64"/>
      </top>
      <bottom/>
      <diagonal/>
    </border>
    <border>
      <left style="hair">
        <color indexed="64"/>
      </left>
      <right/>
      <top/>
      <bottom style="thin">
        <color indexed="64"/>
      </bottom>
      <diagonal/>
    </border>
    <border>
      <left style="thin">
        <color indexed="8"/>
      </left>
      <right style="thin">
        <color indexed="64"/>
      </right>
      <top/>
      <bottom/>
      <diagonal/>
    </border>
    <border>
      <left style="thick">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diagonal/>
    </border>
    <border>
      <left/>
      <right style="hair">
        <color indexed="64"/>
      </right>
      <top/>
      <bottom/>
      <diagonal/>
    </border>
    <border>
      <left style="hair">
        <color indexed="64"/>
      </left>
      <right/>
      <top style="thin">
        <color indexed="64"/>
      </top>
      <bottom/>
      <diagonal/>
    </border>
    <border>
      <left/>
      <right style="thick">
        <color indexed="64"/>
      </right>
      <top/>
      <bottom/>
      <diagonal/>
    </border>
    <border>
      <left style="thick">
        <color indexed="64"/>
      </left>
      <right style="thick">
        <color indexed="64"/>
      </right>
      <top/>
      <bottom/>
      <diagonal/>
    </border>
    <border>
      <left/>
      <right style="medium">
        <color indexed="64"/>
      </right>
      <top/>
      <bottom/>
      <diagonal/>
    </border>
    <border>
      <left/>
      <right style="hair">
        <color indexed="64"/>
      </right>
      <top/>
      <bottom style="thin">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top/>
      <bottom/>
      <diagonal/>
    </border>
    <border>
      <left style="medium">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right style="thick">
        <color indexed="64"/>
      </right>
      <top style="thin">
        <color indexed="64"/>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style="thin">
        <color indexed="64"/>
      </right>
      <top/>
      <bottom/>
      <diagonal/>
    </border>
    <border>
      <left style="thick">
        <color indexed="64"/>
      </left>
      <right/>
      <top style="thin">
        <color indexed="64"/>
      </top>
      <bottom style="thin">
        <color indexed="64"/>
      </bottom>
      <diagonal/>
    </border>
    <border>
      <left style="thick">
        <color indexed="64"/>
      </left>
      <right style="thick">
        <color indexed="64"/>
      </right>
      <top style="thin">
        <color indexed="64"/>
      </top>
      <bottom/>
      <diagonal/>
    </border>
    <border>
      <left style="thick">
        <color rgb="FFCCFFCC"/>
      </left>
      <right style="thin">
        <color indexed="64"/>
      </right>
      <top/>
      <bottom style="thin">
        <color indexed="64"/>
      </bottom>
      <diagonal/>
    </border>
    <border>
      <left/>
      <right style="thick">
        <color indexed="64"/>
      </right>
      <top style="thin">
        <color indexed="64"/>
      </top>
      <bottom/>
      <diagonal/>
    </border>
  </borders>
  <cellStyleXfs count="26">
    <xf numFmtId="0" fontId="0" fillId="0" borderId="0"/>
    <xf numFmtId="178" fontId="42" fillId="0" borderId="0" applyBorder="0" applyProtection="0"/>
    <xf numFmtId="175" fontId="46" fillId="0" borderId="0" applyFont="0" applyFill="0" applyBorder="0" applyAlignment="0" applyProtection="0"/>
    <xf numFmtId="174" fontId="47" fillId="0" borderId="0" applyFont="0" applyFill="0" applyBorder="0" applyAlignment="0" applyProtection="0"/>
    <xf numFmtId="0" fontId="3" fillId="0" borderId="0" applyNumberFormat="0" applyFill="0" applyBorder="0" applyAlignment="0" applyProtection="0">
      <alignment vertical="top"/>
      <protection locked="0"/>
    </xf>
    <xf numFmtId="0" fontId="46" fillId="0" borderId="0"/>
    <xf numFmtId="0" fontId="44" fillId="0" borderId="0"/>
    <xf numFmtId="0" fontId="48" fillId="0" borderId="0" applyNumberFormat="0" applyBorder="0" applyAlignment="0"/>
    <xf numFmtId="0" fontId="38" fillId="0" borderId="0"/>
    <xf numFmtId="0" fontId="46" fillId="0" borderId="0"/>
    <xf numFmtId="0" fontId="36" fillId="0" borderId="0"/>
    <xf numFmtId="0" fontId="36" fillId="0" borderId="0"/>
    <xf numFmtId="0" fontId="10" fillId="0" borderId="0"/>
    <xf numFmtId="0" fontId="46" fillId="0" borderId="0"/>
    <xf numFmtId="0" fontId="39" fillId="0" borderId="0"/>
    <xf numFmtId="0" fontId="40" fillId="0" borderId="0"/>
    <xf numFmtId="0" fontId="46" fillId="0" borderId="0"/>
    <xf numFmtId="0" fontId="41" fillId="0" borderId="0"/>
    <xf numFmtId="0" fontId="47" fillId="0" borderId="0"/>
    <xf numFmtId="9" fontId="2" fillId="0" borderId="0" applyFont="0" applyFill="0" applyBorder="0" applyAlignment="0" applyProtection="0"/>
    <xf numFmtId="179" fontId="43" fillId="0" borderId="0" applyFill="0" applyAlignment="0" applyProtection="0"/>
    <xf numFmtId="0" fontId="4" fillId="0" borderId="0"/>
    <xf numFmtId="0" fontId="5" fillId="2" borderId="0" applyNumberFormat="0" applyBorder="0">
      <protection locked="0"/>
    </xf>
    <xf numFmtId="0" fontId="6" fillId="3" borderId="0" applyNumberFormat="0" applyBorder="0">
      <protection locked="0"/>
    </xf>
    <xf numFmtId="0" fontId="1" fillId="0" borderId="0"/>
    <xf numFmtId="0" fontId="48" fillId="0" borderId="0" applyBorder="0"/>
  </cellStyleXfs>
  <cellXfs count="751">
    <xf numFmtId="0" fontId="0" fillId="0" borderId="0" xfId="0"/>
    <xf numFmtId="0" fontId="8" fillId="0" borderId="0" xfId="0" applyFont="1"/>
    <xf numFmtId="0" fontId="8" fillId="0" borderId="0" xfId="0" applyFont="1" applyBorder="1"/>
    <xf numFmtId="0" fontId="8" fillId="0" borderId="0" xfId="0" applyFont="1" applyBorder="1" applyAlignment="1">
      <alignment horizontal="center"/>
    </xf>
    <xf numFmtId="0" fontId="12" fillId="0" borderId="0" xfId="0" applyFont="1" applyBorder="1" applyAlignment="1">
      <alignment horizontal="left"/>
    </xf>
    <xf numFmtId="0" fontId="14" fillId="0" borderId="0" xfId="0" applyFont="1"/>
    <xf numFmtId="0" fontId="8" fillId="0" borderId="0" xfId="0" applyFont="1" applyAlignment="1">
      <alignment horizontal="left" vertical="top"/>
    </xf>
    <xf numFmtId="0" fontId="10" fillId="0" borderId="0" xfId="0" applyFont="1" applyAlignment="1">
      <alignment vertical="center"/>
    </xf>
    <xf numFmtId="0" fontId="10" fillId="0" borderId="0" xfId="0" applyFont="1" applyAlignment="1">
      <alignment horizontal="left" vertical="top"/>
    </xf>
    <xf numFmtId="0" fontId="10" fillId="0" borderId="0" xfId="0" applyFont="1" applyAlignment="1">
      <alignment horizontal="left" vertical="top" wrapText="1"/>
    </xf>
    <xf numFmtId="0" fontId="14" fillId="0" borderId="0" xfId="0" applyFont="1" applyAlignment="1">
      <alignment horizontal="left" vertical="top"/>
    </xf>
    <xf numFmtId="0" fontId="15" fillId="0" borderId="0" xfId="0" applyFont="1" applyAlignment="1">
      <alignment horizontal="center"/>
    </xf>
    <xf numFmtId="0" fontId="16" fillId="0" borderId="0" xfId="0" applyFont="1"/>
    <xf numFmtId="0" fontId="8" fillId="0" borderId="0" xfId="0" applyFont="1" applyFill="1"/>
    <xf numFmtId="0" fontId="17" fillId="4" borderId="0" xfId="0" applyFont="1" applyFill="1" applyBorder="1" applyAlignment="1">
      <alignment horizontal="left"/>
    </xf>
    <xf numFmtId="0" fontId="18" fillId="4" borderId="0" xfId="0" applyFont="1" applyFill="1" applyBorder="1"/>
    <xf numFmtId="0" fontId="8" fillId="4" borderId="0" xfId="0" applyFont="1" applyFill="1"/>
    <xf numFmtId="0" fontId="4" fillId="0" borderId="0" xfId="0" applyFont="1" applyAlignment="1">
      <alignment vertical="center"/>
    </xf>
    <xf numFmtId="0" fontId="4" fillId="0" borderId="0" xfId="0" applyFont="1" applyBorder="1" applyAlignment="1">
      <alignment vertical="center"/>
    </xf>
    <xf numFmtId="0" fontId="4" fillId="0" borderId="0" xfId="0" applyFont="1"/>
    <xf numFmtId="0" fontId="12"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12" fillId="0" borderId="0" xfId="0" applyFont="1" applyAlignment="1">
      <alignment horizontal="left" vertical="center"/>
    </xf>
    <xf numFmtId="0" fontId="4" fillId="0" borderId="0" xfId="0" applyFont="1" applyAlignment="1">
      <alignment horizontal="right" vertical="center"/>
    </xf>
    <xf numFmtId="0" fontId="8" fillId="0" borderId="0" xfId="0" applyFont="1" applyAlignment="1">
      <alignment vertical="center"/>
    </xf>
    <xf numFmtId="0" fontId="4" fillId="0" borderId="0" xfId="0" applyFont="1" applyFill="1" applyAlignment="1">
      <alignment vertical="center"/>
    </xf>
    <xf numFmtId="0" fontId="4" fillId="0" borderId="0" xfId="0" applyFont="1" applyFill="1" applyBorder="1" applyAlignment="1">
      <alignment vertical="center"/>
    </xf>
    <xf numFmtId="0" fontId="4" fillId="0" borderId="0" xfId="0" applyFont="1" applyFill="1" applyAlignment="1">
      <alignment horizontal="center" vertical="center"/>
    </xf>
    <xf numFmtId="0" fontId="4" fillId="0" borderId="0" xfId="0" applyFont="1" applyFill="1" applyAlignment="1">
      <alignment horizontal="left" vertical="center"/>
    </xf>
    <xf numFmtId="0" fontId="19" fillId="0" borderId="0" xfId="0" applyFont="1" applyAlignment="1">
      <alignment horizontal="left"/>
    </xf>
    <xf numFmtId="0" fontId="21" fillId="0" borderId="0" xfId="0" applyFont="1" applyAlignment="1">
      <alignment horizontal="left"/>
    </xf>
    <xf numFmtId="0" fontId="16" fillId="0" borderId="0" xfId="0" applyFont="1" applyAlignment="1">
      <alignment horizontal="center"/>
    </xf>
    <xf numFmtId="0" fontId="22" fillId="0" borderId="0" xfId="0" applyFont="1" applyAlignment="1">
      <alignment horizontal="left"/>
    </xf>
    <xf numFmtId="0" fontId="23" fillId="0" borderId="0" xfId="0" applyFont="1" applyAlignment="1">
      <alignment horizontal="center"/>
    </xf>
    <xf numFmtId="0" fontId="24" fillId="0" borderId="0" xfId="0" applyFont="1" applyAlignment="1">
      <alignment horizontal="left"/>
    </xf>
    <xf numFmtId="0" fontId="25" fillId="0" borderId="0" xfId="0" applyFont="1" applyAlignment="1">
      <alignment horizontal="left"/>
    </xf>
    <xf numFmtId="0" fontId="8" fillId="0" borderId="0" xfId="0" applyFont="1" applyAlignment="1">
      <alignment horizontal="left"/>
    </xf>
    <xf numFmtId="0" fontId="14" fillId="0" borderId="0" xfId="0" applyFont="1" applyAlignment="1">
      <alignment horizontal="left" vertical="center"/>
    </xf>
    <xf numFmtId="0" fontId="26" fillId="0" borderId="0" xfId="0" applyFont="1"/>
    <xf numFmtId="0" fontId="7" fillId="0" borderId="0" xfId="0" applyFont="1" applyAlignment="1">
      <alignment horizontal="center"/>
    </xf>
    <xf numFmtId="0" fontId="11" fillId="0" borderId="0" xfId="0" quotePrefix="1" applyFont="1" applyAlignment="1">
      <alignment horizontal="right" vertical="top"/>
    </xf>
    <xf numFmtId="0" fontId="0" fillId="0" borderId="0" xfId="0" applyFill="1" applyBorder="1"/>
    <xf numFmtId="0" fontId="20" fillId="0" borderId="1" xfId="0" applyFont="1" applyFill="1" applyBorder="1" applyAlignment="1">
      <alignment horizontal="center" vertical="center"/>
    </xf>
    <xf numFmtId="0" fontId="20" fillId="0" borderId="2" xfId="0" applyFont="1" applyFill="1" applyBorder="1" applyAlignment="1">
      <alignment horizontal="center" vertical="center"/>
    </xf>
    <xf numFmtId="167" fontId="4" fillId="0" borderId="0" xfId="0" applyNumberFormat="1" applyFont="1" applyFill="1" applyBorder="1" applyAlignment="1">
      <alignment horizontal="right" vertical="center"/>
    </xf>
    <xf numFmtId="0" fontId="20" fillId="0" borderId="3" xfId="0" applyFont="1" applyFill="1" applyBorder="1" applyAlignment="1">
      <alignment horizontal="center" vertical="center"/>
    </xf>
    <xf numFmtId="0" fontId="0" fillId="0" borderId="0" xfId="0" applyFill="1"/>
    <xf numFmtId="0" fontId="0" fillId="0" borderId="0" xfId="0" applyAlignment="1">
      <alignment vertical="top"/>
    </xf>
    <xf numFmtId="0" fontId="0" fillId="0" borderId="0" xfId="0" applyBorder="1"/>
    <xf numFmtId="0" fontId="7" fillId="0" borderId="0" xfId="0" applyFont="1" applyFill="1" applyAlignment="1">
      <alignment horizontal="center"/>
    </xf>
    <xf numFmtId="0" fontId="12" fillId="0" borderId="0" xfId="0" applyFont="1" applyFill="1" applyBorder="1" applyAlignment="1">
      <alignment horizontal="left"/>
    </xf>
    <xf numFmtId="0" fontId="12" fillId="0" borderId="0" xfId="0" applyFont="1" applyAlignment="1">
      <alignment vertical="top"/>
    </xf>
    <xf numFmtId="0" fontId="18" fillId="0" borderId="0" xfId="0" applyFont="1" applyAlignment="1">
      <alignment vertical="top"/>
    </xf>
    <xf numFmtId="0" fontId="0" fillId="0" borderId="0" xfId="0" applyFill="1" applyBorder="1" applyAlignment="1">
      <alignment vertical="top"/>
    </xf>
    <xf numFmtId="0" fontId="0" fillId="0" borderId="0" xfId="0" applyFill="1" applyAlignment="1">
      <alignment vertical="top"/>
    </xf>
    <xf numFmtId="0" fontId="12" fillId="4" borderId="4" xfId="0" applyFont="1" applyFill="1" applyBorder="1" applyAlignment="1">
      <alignment horizontal="center" vertical="center" wrapText="1"/>
    </xf>
    <xf numFmtId="49" fontId="4" fillId="0" borderId="0" xfId="0" applyNumberFormat="1" applyFont="1" applyAlignment="1">
      <alignment horizontal="left" vertical="top"/>
    </xf>
    <xf numFmtId="0" fontId="11" fillId="0" borderId="0" xfId="0" applyFont="1" applyAlignment="1">
      <alignment horizontal="center"/>
    </xf>
    <xf numFmtId="0" fontId="0" fillId="0" borderId="0" xfId="0" applyAlignment="1">
      <alignment vertical="center"/>
    </xf>
    <xf numFmtId="0" fontId="10" fillId="0" borderId="0" xfId="0" applyFont="1" applyBorder="1" applyAlignment="1">
      <alignment horizontal="center" vertical="center"/>
    </xf>
    <xf numFmtId="0" fontId="8" fillId="0" borderId="0" xfId="0" applyFont="1" applyBorder="1" applyAlignment="1">
      <alignment vertical="center"/>
    </xf>
    <xf numFmtId="0" fontId="20" fillId="5" borderId="2" xfId="0" applyFont="1" applyFill="1" applyBorder="1" applyAlignment="1">
      <alignment horizontal="center" vertical="center"/>
    </xf>
    <xf numFmtId="0" fontId="12" fillId="5" borderId="2" xfId="0" applyFont="1" applyFill="1" applyBorder="1" applyAlignment="1">
      <alignment horizontal="center" vertical="center"/>
    </xf>
    <xf numFmtId="0" fontId="12" fillId="0" borderId="0" xfId="0" applyFont="1" applyFill="1" applyAlignment="1">
      <alignment horizontal="center" vertical="center"/>
    </xf>
    <xf numFmtId="2" fontId="12" fillId="5" borderId="2" xfId="0" applyNumberFormat="1" applyFont="1" applyFill="1" applyBorder="1" applyAlignment="1">
      <alignment horizontal="center"/>
    </xf>
    <xf numFmtId="0" fontId="0" fillId="4" borderId="7" xfId="0" applyFill="1" applyBorder="1"/>
    <xf numFmtId="0" fontId="11" fillId="0" borderId="0" xfId="0" quotePrefix="1" applyFont="1" applyAlignment="1">
      <alignment horizontal="right"/>
    </xf>
    <xf numFmtId="0" fontId="0" fillId="4" borderId="5" xfId="0" applyFill="1" applyBorder="1"/>
    <xf numFmtId="0" fontId="12" fillId="0" borderId="0" xfId="0" applyFont="1" applyFill="1" applyAlignment="1">
      <alignment vertical="center"/>
    </xf>
    <xf numFmtId="0" fontId="12" fillId="0" borderId="0" xfId="0" applyFont="1" applyFill="1" applyAlignment="1">
      <alignment horizontal="left" vertical="center"/>
    </xf>
    <xf numFmtId="49" fontId="4" fillId="0" borderId="0" xfId="0" applyNumberFormat="1" applyFont="1" applyAlignment="1">
      <alignment vertical="top"/>
    </xf>
    <xf numFmtId="0" fontId="0" fillId="0" borderId="0" xfId="0" applyAlignment="1"/>
    <xf numFmtId="0" fontId="13" fillId="0" borderId="0" xfId="0" applyFont="1" applyAlignment="1">
      <alignment horizontal="center" vertical="top"/>
    </xf>
    <xf numFmtId="0" fontId="14" fillId="0" borderId="0" xfId="0" applyFont="1" applyAlignment="1">
      <alignment vertical="top"/>
    </xf>
    <xf numFmtId="0" fontId="7" fillId="0" borderId="0" xfId="0" applyFont="1" applyAlignment="1">
      <alignment horizontal="center" vertical="top"/>
    </xf>
    <xf numFmtId="0" fontId="10" fillId="0" borderId="0" xfId="0" applyFont="1"/>
    <xf numFmtId="0" fontId="13" fillId="0" borderId="0" xfId="0" applyFont="1" applyAlignment="1">
      <alignment horizontal="left" vertical="top"/>
    </xf>
    <xf numFmtId="49" fontId="10" fillId="0" borderId="0" xfId="0" applyNumberFormat="1" applyFont="1" applyAlignment="1">
      <alignment vertical="center"/>
    </xf>
    <xf numFmtId="49" fontId="10" fillId="0" borderId="0" xfId="0" applyNumberFormat="1" applyFont="1" applyAlignment="1">
      <alignment horizontal="left" vertical="center"/>
    </xf>
    <xf numFmtId="0" fontId="0" fillId="0" borderId="8" xfId="0" applyFill="1" applyBorder="1"/>
    <xf numFmtId="170" fontId="4" fillId="0" borderId="8" xfId="0" applyNumberFormat="1" applyFont="1" applyFill="1" applyBorder="1" applyAlignment="1">
      <alignment horizontal="right" vertical="center" wrapText="1"/>
    </xf>
    <xf numFmtId="170" fontId="4" fillId="5" borderId="8" xfId="0" applyNumberFormat="1" applyFont="1" applyFill="1" applyBorder="1" applyAlignment="1">
      <alignment horizontal="right" vertical="center" wrapText="1"/>
    </xf>
    <xf numFmtId="1" fontId="20" fillId="4" borderId="10" xfId="0" applyNumberFormat="1" applyFont="1" applyFill="1" applyBorder="1" applyAlignment="1">
      <alignment horizontal="center" vertical="center" wrapText="1"/>
    </xf>
    <xf numFmtId="1" fontId="20" fillId="4" borderId="11" xfId="0" applyNumberFormat="1" applyFont="1" applyFill="1" applyBorder="1" applyAlignment="1">
      <alignment horizontal="center" vertical="center" wrapText="1"/>
    </xf>
    <xf numFmtId="1" fontId="20" fillId="4" borderId="12" xfId="0" applyNumberFormat="1" applyFont="1" applyFill="1" applyBorder="1" applyAlignment="1">
      <alignment horizontal="center" vertical="center" wrapText="1"/>
    </xf>
    <xf numFmtId="0" fontId="0" fillId="4" borderId="8" xfId="0" applyFill="1" applyBorder="1"/>
    <xf numFmtId="1" fontId="12" fillId="4" borderId="7" xfId="0" applyNumberFormat="1" applyFont="1" applyFill="1" applyBorder="1" applyAlignment="1">
      <alignment horizontal="righ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8" fillId="0" borderId="0" xfId="0" applyFont="1" applyFill="1" applyAlignment="1">
      <alignment vertical="center"/>
    </xf>
    <xf numFmtId="0" fontId="12" fillId="4" borderId="0" xfId="0" applyFont="1" applyFill="1" applyBorder="1" applyAlignment="1">
      <alignment horizontal="left" vertical="center"/>
    </xf>
    <xf numFmtId="0" fontId="4" fillId="0" borderId="0" xfId="0" applyFont="1" applyBorder="1" applyAlignment="1">
      <alignment horizontal="left" vertical="center"/>
    </xf>
    <xf numFmtId="0" fontId="4" fillId="0" borderId="8" xfId="0" applyFont="1" applyBorder="1" applyAlignment="1">
      <alignment horizontal="left" vertical="center"/>
    </xf>
    <xf numFmtId="0" fontId="12" fillId="4" borderId="15" xfId="0" applyFont="1" applyFill="1" applyBorder="1" applyAlignment="1">
      <alignment horizontal="left" vertical="center"/>
    </xf>
    <xf numFmtId="0" fontId="16" fillId="0" borderId="6" xfId="0" applyFont="1" applyBorder="1" applyAlignment="1">
      <alignment horizontal="left" vertical="top"/>
    </xf>
    <xf numFmtId="0" fontId="14" fillId="0" borderId="6" xfId="0" applyFont="1" applyBorder="1" applyAlignment="1">
      <alignment horizontal="left" vertical="top"/>
    </xf>
    <xf numFmtId="0" fontId="14" fillId="0" borderId="4" xfId="0" applyFont="1" applyBorder="1" applyAlignment="1">
      <alignment horizontal="left" vertical="top"/>
    </xf>
    <xf numFmtId="0" fontId="31" fillId="4" borderId="16" xfId="0" applyFont="1" applyFill="1" applyBorder="1" applyAlignment="1">
      <alignment horizontal="left" vertical="center"/>
    </xf>
    <xf numFmtId="0" fontId="12" fillId="4" borderId="17" xfId="0" applyFont="1" applyFill="1" applyBorder="1" applyAlignment="1">
      <alignment horizontal="left" vertical="center"/>
    </xf>
    <xf numFmtId="0" fontId="29" fillId="0" borderId="17" xfId="0" applyFont="1" applyBorder="1" applyAlignment="1">
      <alignment horizontal="left" vertical="center"/>
    </xf>
    <xf numFmtId="0" fontId="4" fillId="0" borderId="17" xfId="0" applyFont="1" applyBorder="1" applyAlignment="1">
      <alignment horizontal="left" vertical="center"/>
    </xf>
    <xf numFmtId="0" fontId="4" fillId="0" borderId="18" xfId="0" applyFont="1" applyBorder="1" applyAlignment="1">
      <alignment horizontal="left" vertical="center"/>
    </xf>
    <xf numFmtId="0" fontId="12" fillId="4" borderId="19" xfId="0" applyFont="1" applyFill="1" applyBorder="1" applyAlignment="1">
      <alignment horizontal="left" vertical="center"/>
    </xf>
    <xf numFmtId="0" fontId="12" fillId="4" borderId="13" xfId="0" applyFont="1" applyFill="1" applyBorder="1" applyAlignment="1">
      <alignment horizontal="left" vertical="center"/>
    </xf>
    <xf numFmtId="0" fontId="4" fillId="0" borderId="13" xfId="0" applyFont="1" applyBorder="1" applyAlignment="1">
      <alignment horizontal="left" vertical="center"/>
    </xf>
    <xf numFmtId="0" fontId="4" fillId="0" borderId="14" xfId="0" applyFont="1" applyBorder="1" applyAlignment="1">
      <alignment horizontal="left" vertical="center"/>
    </xf>
    <xf numFmtId="0" fontId="12" fillId="4" borderId="19" xfId="0" quotePrefix="1" applyFont="1" applyFill="1" applyBorder="1" applyAlignment="1">
      <alignment horizontal="left" vertical="center"/>
    </xf>
    <xf numFmtId="0" fontId="4" fillId="4" borderId="13" xfId="0" applyFont="1" applyFill="1" applyBorder="1" applyAlignment="1">
      <alignment horizontal="left" vertical="center"/>
    </xf>
    <xf numFmtId="0" fontId="12" fillId="4" borderId="19" xfId="0" applyFont="1" applyFill="1" applyBorder="1" applyAlignment="1">
      <alignment horizontal="left" vertical="top"/>
    </xf>
    <xf numFmtId="0" fontId="12" fillId="4" borderId="13" xfId="0" applyFont="1" applyFill="1" applyBorder="1" applyAlignment="1">
      <alignment horizontal="left" vertical="top"/>
    </xf>
    <xf numFmtId="0" fontId="14" fillId="4" borderId="13" xfId="0" applyFont="1" applyFill="1" applyBorder="1" applyAlignment="1">
      <alignment vertical="top"/>
    </xf>
    <xf numFmtId="0" fontId="12" fillId="4" borderId="20" xfId="0" applyFont="1" applyFill="1" applyBorder="1" applyAlignment="1">
      <alignment horizontal="left" vertical="center"/>
    </xf>
    <xf numFmtId="0" fontId="12" fillId="4" borderId="21" xfId="0" applyFont="1" applyFill="1" applyBorder="1" applyAlignment="1">
      <alignment horizontal="left" vertical="center"/>
    </xf>
    <xf numFmtId="0" fontId="4" fillId="0" borderId="21" xfId="0" applyFont="1" applyBorder="1" applyAlignment="1">
      <alignment horizontal="left" vertical="center"/>
    </xf>
    <xf numFmtId="0" fontId="4" fillId="0" borderId="22" xfId="0" applyFont="1" applyBorder="1" applyAlignment="1">
      <alignment horizontal="left" vertical="center"/>
    </xf>
    <xf numFmtId="0" fontId="15" fillId="6" borderId="5" xfId="0" applyFont="1" applyFill="1" applyBorder="1" applyAlignment="1">
      <alignment horizontal="left" vertical="top"/>
    </xf>
    <xf numFmtId="0" fontId="15" fillId="6" borderId="6" xfId="0" applyFont="1" applyFill="1" applyBorder="1" applyAlignment="1">
      <alignment horizontal="left" vertical="top"/>
    </xf>
    <xf numFmtId="0" fontId="12" fillId="4" borderId="8" xfId="0" applyFont="1" applyFill="1" applyBorder="1" applyAlignment="1">
      <alignment horizontal="left"/>
    </xf>
    <xf numFmtId="0" fontId="13" fillId="4" borderId="24" xfId="0" applyFont="1" applyFill="1" applyBorder="1" applyAlignment="1">
      <alignment horizontal="center" vertical="center"/>
    </xf>
    <xf numFmtId="0" fontId="0" fillId="4" borderId="2" xfId="0" applyFill="1" applyBorder="1"/>
    <xf numFmtId="0" fontId="0" fillId="4" borderId="3" xfId="0" applyFill="1" applyBorder="1"/>
    <xf numFmtId="0" fontId="12" fillId="4" borderId="6" xfId="0" applyFont="1" applyFill="1" applyBorder="1" applyAlignment="1">
      <alignment horizontal="center" vertical="center" wrapText="1"/>
    </xf>
    <xf numFmtId="167" fontId="4" fillId="0" borderId="9" xfId="0" applyNumberFormat="1" applyFont="1" applyFill="1" applyBorder="1" applyAlignment="1">
      <alignment horizontal="right" vertical="center"/>
    </xf>
    <xf numFmtId="167" fontId="4" fillId="5" borderId="0" xfId="0" applyNumberFormat="1" applyFont="1" applyFill="1" applyBorder="1" applyAlignment="1">
      <alignment horizontal="right" vertical="center"/>
    </xf>
    <xf numFmtId="167" fontId="4" fillId="0" borderId="6" xfId="0" applyNumberFormat="1" applyFont="1" applyFill="1" applyBorder="1" applyAlignment="1">
      <alignment horizontal="right" vertical="center"/>
    </xf>
    <xf numFmtId="167" fontId="4" fillId="5" borderId="6" xfId="0" applyNumberFormat="1" applyFont="1" applyFill="1" applyBorder="1" applyAlignment="1">
      <alignment horizontal="right" vertical="center"/>
    </xf>
    <xf numFmtId="0" fontId="12" fillId="4" borderId="25" xfId="0" applyFont="1" applyFill="1" applyBorder="1" applyAlignment="1">
      <alignment horizontal="center" vertical="center" wrapText="1"/>
    </xf>
    <xf numFmtId="167" fontId="4" fillId="5" borderId="8" xfId="0" applyNumberFormat="1" applyFont="1" applyFill="1" applyBorder="1" applyAlignment="1">
      <alignment horizontal="right" vertical="center"/>
    </xf>
    <xf numFmtId="0" fontId="4" fillId="4" borderId="9" xfId="0" applyFont="1" applyFill="1" applyBorder="1" applyAlignment="1">
      <alignment horizontal="center" vertical="center"/>
    </xf>
    <xf numFmtId="0" fontId="0" fillId="0" borderId="0" xfId="0" applyBorder="1" applyAlignment="1">
      <alignment vertical="top"/>
    </xf>
    <xf numFmtId="0" fontId="3" fillId="0" borderId="0" xfId="4" applyAlignment="1" applyProtection="1">
      <alignment vertical="center" wrapText="1"/>
    </xf>
    <xf numFmtId="0" fontId="0" fillId="0" borderId="0" xfId="0" applyAlignment="1">
      <alignment vertical="top" wrapText="1"/>
    </xf>
    <xf numFmtId="0" fontId="0" fillId="0" borderId="0" xfId="0" applyAlignment="1">
      <alignment vertical="center" wrapText="1"/>
    </xf>
    <xf numFmtId="167" fontId="12" fillId="5" borderId="24" xfId="0" applyNumberFormat="1" applyFont="1" applyFill="1" applyBorder="1" applyAlignment="1">
      <alignment horizontal="right" vertical="center"/>
    </xf>
    <xf numFmtId="172" fontId="12" fillId="5" borderId="9" xfId="0" applyNumberFormat="1" applyFont="1" applyFill="1" applyBorder="1" applyAlignment="1">
      <alignment horizontal="center"/>
    </xf>
    <xf numFmtId="172" fontId="12" fillId="5" borderId="24" xfId="0" applyNumberFormat="1" applyFont="1" applyFill="1" applyBorder="1" applyAlignment="1">
      <alignment horizontal="center"/>
    </xf>
    <xf numFmtId="172" fontId="4" fillId="5" borderId="0" xfId="0" applyNumberFormat="1" applyFont="1" applyFill="1" applyBorder="1" applyAlignment="1">
      <alignment horizontal="center" vertical="center"/>
    </xf>
    <xf numFmtId="172" fontId="4" fillId="5" borderId="8" xfId="0" applyNumberFormat="1" applyFont="1" applyFill="1" applyBorder="1" applyAlignment="1">
      <alignment horizontal="center" vertical="center"/>
    </xf>
    <xf numFmtId="172" fontId="4" fillId="0" borderId="0" xfId="0" applyNumberFormat="1" applyFont="1" applyFill="1" applyBorder="1" applyAlignment="1">
      <alignment horizontal="center" vertical="center"/>
    </xf>
    <xf numFmtId="172" fontId="4" fillId="0" borderId="8" xfId="0" applyNumberFormat="1" applyFont="1" applyFill="1" applyBorder="1" applyAlignment="1">
      <alignment horizontal="center" vertical="center"/>
    </xf>
    <xf numFmtId="172" fontId="4" fillId="0" borderId="6" xfId="0" applyNumberFormat="1" applyFont="1" applyFill="1" applyBorder="1" applyAlignment="1">
      <alignment horizontal="center" vertical="center"/>
    </xf>
    <xf numFmtId="172" fontId="4" fillId="0" borderId="4" xfId="0" applyNumberFormat="1" applyFont="1" applyFill="1" applyBorder="1" applyAlignment="1">
      <alignment horizontal="center" vertical="center"/>
    </xf>
    <xf numFmtId="166" fontId="0" fillId="0" borderId="0" xfId="0" applyNumberFormat="1"/>
    <xf numFmtId="0" fontId="0" fillId="6" borderId="5" xfId="0" applyFill="1" applyBorder="1"/>
    <xf numFmtId="0" fontId="13" fillId="6" borderId="6" xfId="0" applyFont="1" applyFill="1" applyBorder="1" applyAlignment="1">
      <alignment horizontal="center" vertical="center"/>
    </xf>
    <xf numFmtId="0" fontId="12" fillId="6" borderId="6" xfId="0" applyFont="1" applyFill="1" applyBorder="1" applyAlignment="1">
      <alignment horizontal="right" vertical="center"/>
    </xf>
    <xf numFmtId="0" fontId="12" fillId="6" borderId="4" xfId="0" applyFont="1" applyFill="1" applyBorder="1" applyAlignment="1">
      <alignment horizontal="right" vertical="center"/>
    </xf>
    <xf numFmtId="0" fontId="0" fillId="0" borderId="7" xfId="0" applyFill="1" applyBorder="1"/>
    <xf numFmtId="0" fontId="0" fillId="0" borderId="8" xfId="0" applyBorder="1"/>
    <xf numFmtId="0" fontId="0" fillId="0" borderId="7" xfId="0" applyFill="1" applyBorder="1" applyAlignment="1">
      <alignment vertical="top"/>
    </xf>
    <xf numFmtId="0" fontId="0" fillId="0" borderId="8" xfId="0" applyBorder="1" applyAlignment="1">
      <alignment vertical="top"/>
    </xf>
    <xf numFmtId="0" fontId="0" fillId="5" borderId="7" xfId="0" applyFill="1" applyBorder="1"/>
    <xf numFmtId="0" fontId="0" fillId="5" borderId="8" xfId="0" applyFill="1" applyBorder="1"/>
    <xf numFmtId="0" fontId="0" fillId="5" borderId="7" xfId="0" applyFill="1" applyBorder="1" applyAlignment="1">
      <alignment vertical="top"/>
    </xf>
    <xf numFmtId="0" fontId="0" fillId="5" borderId="8" xfId="0" applyFill="1" applyBorder="1" applyAlignment="1">
      <alignment vertical="top"/>
    </xf>
    <xf numFmtId="0" fontId="0" fillId="5" borderId="0" xfId="0" applyFill="1"/>
    <xf numFmtId="0" fontId="0" fillId="5" borderId="0" xfId="0" applyFill="1" applyAlignment="1">
      <alignment vertical="top"/>
    </xf>
    <xf numFmtId="0" fontId="0" fillId="0" borderId="8" xfId="0" applyFill="1" applyBorder="1" applyAlignment="1">
      <alignment vertical="top"/>
    </xf>
    <xf numFmtId="0" fontId="0" fillId="5" borderId="5" xfId="0" applyFill="1" applyBorder="1" applyAlignment="1">
      <alignment vertical="top"/>
    </xf>
    <xf numFmtId="0" fontId="0" fillId="5" borderId="4" xfId="0" applyFill="1" applyBorder="1" applyAlignment="1">
      <alignment vertical="top"/>
    </xf>
    <xf numFmtId="167" fontId="4" fillId="5" borderId="7" xfId="0" applyNumberFormat="1" applyFont="1" applyFill="1" applyBorder="1" applyAlignment="1">
      <alignment horizontal="right" vertical="center"/>
    </xf>
    <xf numFmtId="0" fontId="12" fillId="5" borderId="1" xfId="0" applyFont="1" applyFill="1" applyBorder="1" applyAlignment="1">
      <alignment horizontal="center" vertical="center"/>
    </xf>
    <xf numFmtId="167" fontId="7" fillId="0" borderId="0" xfId="0" applyNumberFormat="1" applyFont="1" applyAlignment="1">
      <alignment horizontal="center"/>
    </xf>
    <xf numFmtId="0" fontId="13" fillId="0" borderId="0" xfId="0" applyFont="1" applyAlignment="1">
      <alignment horizontal="center"/>
    </xf>
    <xf numFmtId="164" fontId="12" fillId="0" borderId="24" xfId="0" applyNumberFormat="1" applyFont="1" applyFill="1" applyBorder="1" applyAlignment="1"/>
    <xf numFmtId="164" fontId="4" fillId="0" borderId="8" xfId="0" applyNumberFormat="1" applyFont="1" applyFill="1" applyBorder="1" applyAlignment="1">
      <alignment vertical="top"/>
    </xf>
    <xf numFmtId="164" fontId="12" fillId="5" borderId="8" xfId="0" applyNumberFormat="1" applyFont="1" applyFill="1" applyBorder="1" applyAlignment="1">
      <alignment horizontal="left" wrapText="1"/>
    </xf>
    <xf numFmtId="164" fontId="4" fillId="5" borderId="8" xfId="0" applyNumberFormat="1" applyFont="1" applyFill="1" applyBorder="1" applyAlignment="1">
      <alignment vertical="top" wrapText="1"/>
    </xf>
    <xf numFmtId="164" fontId="12" fillId="0" borderId="8" xfId="0" applyNumberFormat="1" applyFont="1" applyFill="1" applyBorder="1" applyAlignment="1">
      <alignment horizontal="left" wrapText="1"/>
    </xf>
    <xf numFmtId="164" fontId="12" fillId="5" borderId="8" xfId="0" applyNumberFormat="1" applyFont="1" applyFill="1" applyBorder="1" applyAlignment="1"/>
    <xf numFmtId="164" fontId="4" fillId="5" borderId="8" xfId="0" applyNumberFormat="1" applyFont="1" applyFill="1" applyBorder="1" applyAlignment="1">
      <alignment vertical="top"/>
    </xf>
    <xf numFmtId="164" fontId="4" fillId="5" borderId="4" xfId="0" applyNumberFormat="1" applyFont="1" applyFill="1" applyBorder="1" applyAlignment="1">
      <alignment vertical="top"/>
    </xf>
    <xf numFmtId="0" fontId="3" fillId="0" borderId="0" xfId="4" applyAlignment="1" applyProtection="1"/>
    <xf numFmtId="170" fontId="4" fillId="5" borderId="4" xfId="0" applyNumberFormat="1" applyFont="1" applyFill="1" applyBorder="1" applyAlignment="1">
      <alignment horizontal="right" vertical="center" wrapText="1"/>
    </xf>
    <xf numFmtId="167" fontId="29" fillId="0" borderId="0" xfId="0" applyNumberFormat="1" applyFont="1" applyFill="1" applyBorder="1" applyAlignment="1">
      <alignment horizontal="right" vertical="center"/>
    </xf>
    <xf numFmtId="2" fontId="12" fillId="5" borderId="1" xfId="0" applyNumberFormat="1" applyFont="1" applyFill="1" applyBorder="1" applyAlignment="1">
      <alignment horizontal="center" vertical="center"/>
    </xf>
    <xf numFmtId="0" fontId="12" fillId="0" borderId="1" xfId="0" applyFont="1" applyFill="1" applyBorder="1" applyAlignment="1">
      <alignment horizontal="center" vertical="center"/>
    </xf>
    <xf numFmtId="167" fontId="0" fillId="0" borderId="0" xfId="0" applyNumberFormat="1" applyFill="1" applyAlignment="1">
      <alignment vertical="top"/>
    </xf>
    <xf numFmtId="170" fontId="4" fillId="5" borderId="24" xfId="0" applyNumberFormat="1" applyFont="1" applyFill="1" applyBorder="1" applyAlignment="1">
      <alignment horizontal="right" vertical="center" wrapText="1"/>
    </xf>
    <xf numFmtId="0" fontId="20" fillId="5" borderId="8" xfId="0" applyFont="1" applyFill="1" applyBorder="1" applyAlignment="1">
      <alignment horizontal="center" vertical="center"/>
    </xf>
    <xf numFmtId="0" fontId="20" fillId="7" borderId="2" xfId="0" applyFont="1" applyFill="1" applyBorder="1" applyAlignment="1">
      <alignment horizontal="center" vertical="center"/>
    </xf>
    <xf numFmtId="0" fontId="20" fillId="7" borderId="8" xfId="0" applyFont="1" applyFill="1" applyBorder="1" applyAlignment="1">
      <alignment horizontal="center" vertical="center"/>
    </xf>
    <xf numFmtId="0" fontId="20" fillId="7" borderId="3" xfId="0" applyFont="1" applyFill="1" applyBorder="1" applyAlignment="1">
      <alignment horizontal="center" vertical="center"/>
    </xf>
    <xf numFmtId="2" fontId="12" fillId="7" borderId="2" xfId="0" applyNumberFormat="1" applyFont="1" applyFill="1" applyBorder="1" applyAlignment="1">
      <alignment horizontal="center"/>
    </xf>
    <xf numFmtId="167" fontId="29" fillId="5" borderId="0" xfId="0" applyNumberFormat="1" applyFont="1" applyFill="1" applyBorder="1" applyAlignment="1">
      <alignment horizontal="right" vertical="center"/>
    </xf>
    <xf numFmtId="167" fontId="4" fillId="0" borderId="7" xfId="0" applyNumberFormat="1" applyFont="1" applyFill="1" applyBorder="1" applyAlignment="1">
      <alignment horizontal="right" vertical="center"/>
    </xf>
    <xf numFmtId="176" fontId="0" fillId="0" borderId="0" xfId="19" applyNumberFormat="1" applyFont="1"/>
    <xf numFmtId="0" fontId="12" fillId="5" borderId="28" xfId="0" applyFont="1" applyFill="1" applyBorder="1" applyAlignment="1">
      <alignment horizontal="center" vertical="center"/>
    </xf>
    <xf numFmtId="0" fontId="7" fillId="0" borderId="0" xfId="0" applyFont="1" applyBorder="1" applyAlignment="1">
      <alignment horizontal="center"/>
    </xf>
    <xf numFmtId="169" fontId="12" fillId="5" borderId="1" xfId="0" applyNumberFormat="1" applyFont="1" applyFill="1" applyBorder="1" applyAlignment="1">
      <alignment horizontal="right" vertical="center"/>
    </xf>
    <xf numFmtId="169" fontId="12" fillId="5" borderId="32" xfId="0" applyNumberFormat="1" applyFont="1" applyFill="1" applyBorder="1" applyAlignment="1">
      <alignment horizontal="right" vertical="center"/>
    </xf>
    <xf numFmtId="169" fontId="4" fillId="5" borderId="2" xfId="0" applyNumberFormat="1" applyFont="1" applyFill="1" applyBorder="1" applyAlignment="1">
      <alignment horizontal="right" vertical="center"/>
    </xf>
    <xf numFmtId="169" fontId="4" fillId="5" borderId="33" xfId="0" applyNumberFormat="1" applyFont="1" applyFill="1" applyBorder="1" applyAlignment="1">
      <alignment horizontal="right" vertical="center"/>
    </xf>
    <xf numFmtId="1" fontId="12" fillId="6" borderId="4" xfId="0" applyNumberFormat="1" applyFont="1" applyFill="1" applyBorder="1" applyAlignment="1">
      <alignment horizontal="center" vertical="center"/>
    </xf>
    <xf numFmtId="0" fontId="12" fillId="0" borderId="2" xfId="0" applyFont="1" applyFill="1" applyBorder="1" applyAlignment="1">
      <alignment horizontal="center" vertical="center"/>
    </xf>
    <xf numFmtId="0" fontId="12" fillId="5" borderId="3" xfId="0" applyFont="1" applyFill="1" applyBorder="1" applyAlignment="1">
      <alignment horizontal="center" vertical="center"/>
    </xf>
    <xf numFmtId="0" fontId="7" fillId="0" borderId="6" xfId="0" applyFont="1" applyBorder="1" applyAlignment="1">
      <alignment horizontal="center"/>
    </xf>
    <xf numFmtId="0" fontId="12" fillId="0" borderId="3" xfId="0" applyFont="1" applyFill="1" applyBorder="1" applyAlignment="1">
      <alignment horizontal="center" vertical="center"/>
    </xf>
    <xf numFmtId="170" fontId="4" fillId="0" borderId="4" xfId="0" applyNumberFormat="1" applyFont="1" applyFill="1" applyBorder="1" applyAlignment="1">
      <alignment horizontal="right" vertical="center" wrapText="1"/>
    </xf>
    <xf numFmtId="0" fontId="51" fillId="0" borderId="0" xfId="0" applyFont="1"/>
    <xf numFmtId="167" fontId="4" fillId="5" borderId="35" xfId="0" applyNumberFormat="1" applyFont="1" applyFill="1" applyBorder="1" applyAlignment="1">
      <alignment horizontal="right" vertical="center"/>
    </xf>
    <xf numFmtId="167" fontId="4" fillId="5" borderId="36" xfId="0" applyNumberFormat="1" applyFont="1" applyFill="1" applyBorder="1" applyAlignment="1">
      <alignment horizontal="right" vertical="center"/>
    </xf>
    <xf numFmtId="2" fontId="12" fillId="5" borderId="29" xfId="0" applyNumberFormat="1" applyFont="1" applyFill="1" applyBorder="1" applyAlignment="1">
      <alignment horizontal="center" vertical="center"/>
    </xf>
    <xf numFmtId="0" fontId="10" fillId="0" borderId="0" xfId="0" applyFont="1" applyAlignment="1">
      <alignment vertical="center" wrapText="1"/>
    </xf>
    <xf numFmtId="0" fontId="0" fillId="0" borderId="7" xfId="0" applyBorder="1"/>
    <xf numFmtId="167" fontId="0" fillId="0" borderId="0" xfId="0" applyNumberFormat="1" applyFill="1"/>
    <xf numFmtId="167" fontId="12" fillId="4" borderId="1" xfId="0" applyNumberFormat="1" applyFont="1" applyFill="1" applyBorder="1" applyAlignment="1">
      <alignment horizontal="center"/>
    </xf>
    <xf numFmtId="167" fontId="12" fillId="4" borderId="3" xfId="0" applyNumberFormat="1" applyFont="1" applyFill="1" applyBorder="1" applyAlignment="1">
      <alignment vertical="center" wrapText="1"/>
    </xf>
    <xf numFmtId="167" fontId="52" fillId="5" borderId="0" xfId="0" applyNumberFormat="1" applyFont="1" applyFill="1" applyBorder="1" applyAlignment="1">
      <alignment horizontal="right" vertical="top"/>
    </xf>
    <xf numFmtId="0" fontId="52" fillId="5" borderId="0" xfId="0" applyFont="1" applyFill="1" applyBorder="1" applyAlignment="1">
      <alignment horizontal="right" vertical="top"/>
    </xf>
    <xf numFmtId="0" fontId="12" fillId="0" borderId="0" xfId="0" applyFont="1" applyAlignment="1">
      <alignment vertical="center"/>
    </xf>
    <xf numFmtId="0" fontId="3" fillId="0" borderId="0" xfId="4" applyAlignment="1" applyProtection="1">
      <alignment horizontal="left" vertical="top" wrapText="1"/>
    </xf>
    <xf numFmtId="167" fontId="4" fillId="0" borderId="0" xfId="0" applyNumberFormat="1" applyFont="1" applyFill="1" applyBorder="1" applyAlignment="1">
      <alignment horizontal="center" vertical="center"/>
    </xf>
    <xf numFmtId="167" fontId="4" fillId="7" borderId="0" xfId="0" applyNumberFormat="1" applyFont="1" applyFill="1" applyBorder="1" applyAlignment="1">
      <alignment horizontal="center" vertical="center"/>
    </xf>
    <xf numFmtId="0" fontId="4" fillId="0" borderId="0" xfId="0" applyFont="1" applyAlignment="1">
      <alignment horizontal="center"/>
    </xf>
    <xf numFmtId="0" fontId="12" fillId="7" borderId="2" xfId="0" applyFont="1" applyFill="1" applyBorder="1" applyAlignment="1">
      <alignment horizontal="center" vertical="center"/>
    </xf>
    <xf numFmtId="167" fontId="4" fillId="7" borderId="0" xfId="0" applyNumberFormat="1" applyFont="1" applyFill="1" applyBorder="1" applyAlignment="1">
      <alignment horizontal="right" vertical="center"/>
    </xf>
    <xf numFmtId="0" fontId="2" fillId="0" borderId="0" xfId="0" applyFont="1"/>
    <xf numFmtId="2" fontId="0" fillId="0" borderId="0" xfId="0" applyNumberFormat="1"/>
    <xf numFmtId="0" fontId="12" fillId="0" borderId="0" xfId="0" applyFont="1" applyBorder="1" applyAlignment="1">
      <alignment vertical="top" wrapText="1"/>
    </xf>
    <xf numFmtId="0" fontId="2" fillId="0" borderId="0" xfId="0" applyFont="1" applyAlignment="1">
      <alignment vertical="center" wrapText="1"/>
    </xf>
    <xf numFmtId="0" fontId="51" fillId="0" borderId="0" xfId="0" applyFont="1" applyAlignment="1">
      <alignment horizontal="center" vertical="center"/>
    </xf>
    <xf numFmtId="1" fontId="49" fillId="4" borderId="5" xfId="0" applyNumberFormat="1" applyFont="1" applyFill="1" applyBorder="1" applyAlignment="1">
      <alignment horizontal="center" vertical="center"/>
    </xf>
    <xf numFmtId="1" fontId="49" fillId="4" borderId="6" xfId="0" applyNumberFormat="1" applyFont="1" applyFill="1" applyBorder="1" applyAlignment="1">
      <alignment horizontal="center" vertical="center"/>
    </xf>
    <xf numFmtId="170" fontId="50" fillId="5" borderId="0" xfId="0" applyNumberFormat="1" applyFont="1" applyFill="1" applyBorder="1" applyAlignment="1">
      <alignment horizontal="right" vertical="center" wrapText="1"/>
    </xf>
    <xf numFmtId="0" fontId="56" fillId="0" borderId="0" xfId="0" applyFont="1"/>
    <xf numFmtId="0" fontId="20" fillId="5" borderId="4" xfId="0" applyFont="1" applyFill="1" applyBorder="1" applyAlignment="1">
      <alignment horizontal="center" vertical="center"/>
    </xf>
    <xf numFmtId="0" fontId="50" fillId="0" borderId="0" xfId="0" applyFont="1" applyAlignment="1">
      <alignment vertical="center"/>
    </xf>
    <xf numFmtId="0" fontId="50" fillId="0" borderId="0" xfId="0" applyFont="1" applyFill="1" applyAlignment="1">
      <alignment vertical="center"/>
    </xf>
    <xf numFmtId="173" fontId="50" fillId="5" borderId="0" xfId="0" applyNumberFormat="1" applyFont="1" applyFill="1" applyBorder="1" applyAlignment="1">
      <alignment horizontal="right" vertical="center"/>
    </xf>
    <xf numFmtId="173" fontId="50" fillId="8" borderId="0" xfId="0" applyNumberFormat="1" applyFont="1" applyFill="1" applyBorder="1" applyAlignment="1">
      <alignment horizontal="right" vertical="center"/>
    </xf>
    <xf numFmtId="173" fontId="49" fillId="5" borderId="6" xfId="0" applyNumberFormat="1" applyFont="1" applyFill="1" applyBorder="1" applyAlignment="1">
      <alignment horizontal="right" vertical="center"/>
    </xf>
    <xf numFmtId="173" fontId="50" fillId="8" borderId="6" xfId="0" applyNumberFormat="1" applyFont="1" applyFill="1" applyBorder="1" applyAlignment="1">
      <alignment horizontal="right" vertical="center"/>
    </xf>
    <xf numFmtId="173" fontId="50" fillId="5" borderId="6" xfId="0" applyNumberFormat="1" applyFont="1" applyFill="1" applyBorder="1" applyAlignment="1">
      <alignment horizontal="right" vertical="center"/>
    </xf>
    <xf numFmtId="169" fontId="50" fillId="0" borderId="0" xfId="0" applyNumberFormat="1" applyFont="1" applyFill="1" applyBorder="1" applyAlignment="1">
      <alignment vertical="center"/>
    </xf>
    <xf numFmtId="169" fontId="50" fillId="5" borderId="6" xfId="0" applyNumberFormat="1" applyFont="1" applyFill="1" applyBorder="1" applyAlignment="1">
      <alignment vertical="center"/>
    </xf>
    <xf numFmtId="169" fontId="50" fillId="7" borderId="0" xfId="0" applyNumberFormat="1" applyFont="1" applyFill="1" applyBorder="1" applyAlignment="1">
      <alignment vertical="center"/>
    </xf>
    <xf numFmtId="165" fontId="50" fillId="0" borderId="0" xfId="0" applyNumberFormat="1" applyFont="1" applyFill="1" applyBorder="1" applyAlignment="1">
      <alignment horizontal="right" vertical="center" wrapText="1"/>
    </xf>
    <xf numFmtId="168" fontId="50" fillId="5" borderId="0" xfId="0" applyNumberFormat="1" applyFont="1" applyFill="1" applyBorder="1" applyAlignment="1">
      <alignment horizontal="right" vertical="center" wrapText="1"/>
    </xf>
    <xf numFmtId="170" fontId="49" fillId="5" borderId="6" xfId="0" applyNumberFormat="1" applyFont="1" applyFill="1" applyBorder="1" applyAlignment="1">
      <alignment horizontal="right" vertical="center" wrapText="1"/>
    </xf>
    <xf numFmtId="168" fontId="49" fillId="5" borderId="6" xfId="0" applyNumberFormat="1" applyFont="1" applyFill="1" applyBorder="1" applyAlignment="1">
      <alignment horizontal="right" vertical="center" wrapText="1"/>
    </xf>
    <xf numFmtId="170" fontId="50" fillId="8" borderId="0" xfId="0" applyNumberFormat="1" applyFont="1" applyFill="1" applyBorder="1" applyAlignment="1">
      <alignment horizontal="right" vertical="center" wrapText="1"/>
    </xf>
    <xf numFmtId="168" fontId="50" fillId="8" borderId="0" xfId="0" applyNumberFormat="1" applyFont="1" applyFill="1" applyBorder="1" applyAlignment="1">
      <alignment horizontal="right" vertical="center" wrapText="1"/>
    </xf>
    <xf numFmtId="170" fontId="4" fillId="8" borderId="8" xfId="0" applyNumberFormat="1" applyFont="1" applyFill="1" applyBorder="1" applyAlignment="1">
      <alignment horizontal="right" vertical="center" wrapText="1"/>
    </xf>
    <xf numFmtId="170" fontId="50" fillId="8" borderId="6" xfId="0" applyNumberFormat="1" applyFont="1" applyFill="1" applyBorder="1" applyAlignment="1">
      <alignment horizontal="right" vertical="center" wrapText="1"/>
    </xf>
    <xf numFmtId="168" fontId="50" fillId="8" borderId="6" xfId="0" applyNumberFormat="1" applyFont="1" applyFill="1" applyBorder="1" applyAlignment="1">
      <alignment horizontal="right" vertical="center" wrapText="1"/>
    </xf>
    <xf numFmtId="170" fontId="12" fillId="5" borderId="4" xfId="0" applyNumberFormat="1" applyFont="1" applyFill="1" applyBorder="1" applyAlignment="1">
      <alignment horizontal="right" vertical="center" wrapText="1"/>
    </xf>
    <xf numFmtId="0" fontId="12" fillId="4" borderId="4" xfId="0" quotePrefix="1" applyFont="1" applyFill="1" applyBorder="1" applyAlignment="1">
      <alignment horizontal="center" vertical="center"/>
    </xf>
    <xf numFmtId="1" fontId="12" fillId="4" borderId="4" xfId="0" applyNumberFormat="1" applyFont="1" applyFill="1" applyBorder="1" applyAlignment="1">
      <alignment horizontal="center" vertical="center" wrapText="1"/>
    </xf>
    <xf numFmtId="0" fontId="57" fillId="0" borderId="0" xfId="0" applyFont="1"/>
    <xf numFmtId="167" fontId="4" fillId="8" borderId="9" xfId="0" applyNumberFormat="1" applyFont="1" applyFill="1" applyBorder="1" applyAlignment="1">
      <alignment horizontal="right" vertical="center"/>
    </xf>
    <xf numFmtId="167" fontId="4" fillId="8" borderId="0" xfId="0" applyNumberFormat="1" applyFont="1" applyFill="1" applyBorder="1" applyAlignment="1">
      <alignment horizontal="right" vertical="center"/>
    </xf>
    <xf numFmtId="0" fontId="20" fillId="8" borderId="8" xfId="0" applyFont="1" applyFill="1" applyBorder="1" applyAlignment="1">
      <alignment horizontal="center" vertical="center"/>
    </xf>
    <xf numFmtId="167" fontId="29" fillId="8" borderId="0" xfId="0" applyNumberFormat="1" applyFont="1" applyFill="1" applyBorder="1" applyAlignment="1">
      <alignment horizontal="right" vertical="center"/>
    </xf>
    <xf numFmtId="0" fontId="20" fillId="8" borderId="4" xfId="0" applyFont="1" applyFill="1" applyBorder="1" applyAlignment="1">
      <alignment horizontal="center" vertical="center"/>
    </xf>
    <xf numFmtId="0" fontId="11" fillId="0" borderId="7" xfId="0" quotePrefix="1" applyFont="1" applyBorder="1" applyAlignment="1">
      <alignment horizontal="right" vertical="top"/>
    </xf>
    <xf numFmtId="0" fontId="20" fillId="8" borderId="1" xfId="0" applyFont="1" applyFill="1" applyBorder="1" applyAlignment="1">
      <alignment horizontal="center" vertical="center"/>
    </xf>
    <xf numFmtId="0" fontId="20" fillId="8" borderId="2" xfId="0" applyFont="1" applyFill="1" applyBorder="1" applyAlignment="1">
      <alignment horizontal="center" vertical="center"/>
    </xf>
    <xf numFmtId="0" fontId="20" fillId="8" borderId="3" xfId="0" applyFont="1" applyFill="1" applyBorder="1" applyAlignment="1">
      <alignment horizontal="center" vertical="center"/>
    </xf>
    <xf numFmtId="0" fontId="12" fillId="8" borderId="2" xfId="0" applyFont="1" applyFill="1" applyBorder="1" applyAlignment="1">
      <alignment horizontal="center" vertical="center"/>
    </xf>
    <xf numFmtId="0" fontId="20" fillId="8" borderId="26" xfId="0" applyFont="1" applyFill="1" applyBorder="1" applyAlignment="1">
      <alignment horizontal="center" vertical="center"/>
    </xf>
    <xf numFmtId="0" fontId="0" fillId="0" borderId="6" xfId="0" applyBorder="1"/>
    <xf numFmtId="0" fontId="12" fillId="5" borderId="4" xfId="0" applyFont="1" applyFill="1" applyBorder="1" applyAlignment="1">
      <alignment horizontal="center" vertical="center"/>
    </xf>
    <xf numFmtId="167" fontId="4" fillId="7" borderId="6" xfId="0" applyNumberFormat="1" applyFont="1" applyFill="1" applyBorder="1" applyAlignment="1">
      <alignment horizontal="center" vertical="center"/>
    </xf>
    <xf numFmtId="165" fontId="4" fillId="0" borderId="0" xfId="0" applyNumberFormat="1" applyFont="1" applyFill="1" applyBorder="1" applyAlignment="1">
      <alignment horizontal="center" vertical="center"/>
    </xf>
    <xf numFmtId="165" fontId="4" fillId="0" borderId="8" xfId="0" applyNumberFormat="1" applyFont="1" applyFill="1" applyBorder="1" applyAlignment="1">
      <alignment horizontal="center" vertical="center"/>
    </xf>
    <xf numFmtId="165" fontId="29" fillId="5" borderId="0" xfId="0" applyNumberFormat="1" applyFont="1" applyFill="1" applyBorder="1" applyAlignment="1">
      <alignment horizontal="center" vertical="center"/>
    </xf>
    <xf numFmtId="165" fontId="29" fillId="5" borderId="8" xfId="0" applyNumberFormat="1" applyFont="1" applyFill="1" applyBorder="1" applyAlignment="1">
      <alignment horizontal="center" vertical="center"/>
    </xf>
    <xf numFmtId="165" fontId="4" fillId="0" borderId="6" xfId="0" applyNumberFormat="1" applyFont="1" applyFill="1" applyBorder="1" applyAlignment="1">
      <alignment horizontal="center" vertical="center"/>
    </xf>
    <xf numFmtId="165" fontId="4" fillId="7" borderId="0" xfId="0" applyNumberFormat="1" applyFont="1" applyFill="1" applyBorder="1" applyAlignment="1">
      <alignment horizontal="center" vertical="center"/>
    </xf>
    <xf numFmtId="165" fontId="4" fillId="7" borderId="8" xfId="0" applyNumberFormat="1" applyFont="1" applyFill="1" applyBorder="1" applyAlignment="1">
      <alignment horizontal="center" vertical="center"/>
    </xf>
    <xf numFmtId="165" fontId="4" fillId="7" borderId="6" xfId="0" applyNumberFormat="1" applyFont="1" applyFill="1" applyBorder="1" applyAlignment="1">
      <alignment horizontal="center" vertical="center"/>
    </xf>
    <xf numFmtId="165" fontId="4" fillId="7" borderId="4" xfId="0" applyNumberFormat="1" applyFont="1" applyFill="1" applyBorder="1" applyAlignment="1">
      <alignment horizontal="center" vertical="center"/>
    </xf>
    <xf numFmtId="167" fontId="29" fillId="0" borderId="0" xfId="0" applyNumberFormat="1" applyFont="1" applyFill="1" applyBorder="1" applyAlignment="1">
      <alignment horizontal="center" vertical="center"/>
    </xf>
    <xf numFmtId="167" fontId="4" fillId="0" borderId="8" xfId="0" applyNumberFormat="1" applyFont="1" applyFill="1" applyBorder="1" applyAlignment="1">
      <alignment horizontal="center" vertical="center"/>
    </xf>
    <xf numFmtId="167" fontId="4" fillId="7" borderId="8" xfId="0" applyNumberFormat="1" applyFont="1" applyFill="1" applyBorder="1" applyAlignment="1">
      <alignment horizontal="center" vertical="center"/>
    </xf>
    <xf numFmtId="167" fontId="29" fillId="0" borderId="8" xfId="0" applyNumberFormat="1" applyFont="1" applyFill="1" applyBorder="1" applyAlignment="1">
      <alignment horizontal="center" vertical="center"/>
    </xf>
    <xf numFmtId="167" fontId="29" fillId="7" borderId="0" xfId="0" applyNumberFormat="1" applyFont="1" applyFill="1" applyBorder="1" applyAlignment="1">
      <alignment horizontal="center" vertical="center"/>
    </xf>
    <xf numFmtId="167" fontId="29" fillId="7" borderId="8" xfId="0" applyNumberFormat="1" applyFont="1" applyFill="1" applyBorder="1" applyAlignment="1">
      <alignment horizontal="center" vertical="center"/>
    </xf>
    <xf numFmtId="167" fontId="4" fillId="7" borderId="4" xfId="0" applyNumberFormat="1" applyFont="1" applyFill="1" applyBorder="1" applyAlignment="1">
      <alignment horizontal="center" vertical="center"/>
    </xf>
    <xf numFmtId="0" fontId="58" fillId="0" borderId="0" xfId="0" applyFont="1" applyFill="1"/>
    <xf numFmtId="14" fontId="0" fillId="0" borderId="0" xfId="0" applyNumberFormat="1"/>
    <xf numFmtId="0" fontId="59" fillId="0" borderId="0" xfId="0" applyFont="1"/>
    <xf numFmtId="0" fontId="57" fillId="0" borderId="0" xfId="0" quotePrefix="1" applyFont="1" applyAlignment="1">
      <alignment vertical="top"/>
    </xf>
    <xf numFmtId="0" fontId="0" fillId="0" borderId="0" xfId="0" applyAlignment="1">
      <alignment wrapText="1"/>
    </xf>
    <xf numFmtId="173" fontId="54" fillId="8" borderId="0" xfId="0" applyNumberFormat="1" applyFont="1" applyFill="1" applyBorder="1" applyAlignment="1">
      <alignment horizontal="right" vertical="center"/>
    </xf>
    <xf numFmtId="173" fontId="54" fillId="5" borderId="0" xfId="0" applyNumberFormat="1" applyFont="1" applyFill="1" applyBorder="1" applyAlignment="1">
      <alignment horizontal="right" vertical="center"/>
    </xf>
    <xf numFmtId="170" fontId="54" fillId="8" borderId="0" xfId="0" applyNumberFormat="1" applyFont="1" applyFill="1" applyBorder="1" applyAlignment="1">
      <alignment horizontal="right" vertical="center" wrapText="1"/>
    </xf>
    <xf numFmtId="168" fontId="54" fillId="8" borderId="0" xfId="0" applyNumberFormat="1" applyFont="1" applyFill="1" applyBorder="1" applyAlignment="1">
      <alignment horizontal="right" vertical="center" wrapText="1"/>
    </xf>
    <xf numFmtId="168" fontId="54" fillId="5" borderId="0" xfId="0" applyNumberFormat="1" applyFont="1" applyFill="1" applyBorder="1" applyAlignment="1">
      <alignment horizontal="right" vertical="center" wrapText="1"/>
    </xf>
    <xf numFmtId="170" fontId="54" fillId="5" borderId="0" xfId="0" applyNumberFormat="1" applyFont="1" applyFill="1" applyBorder="1" applyAlignment="1">
      <alignment horizontal="right" vertical="center" wrapText="1"/>
    </xf>
    <xf numFmtId="167" fontId="4" fillId="5" borderId="9" xfId="0" applyNumberFormat="1" applyFont="1" applyFill="1" applyBorder="1" applyAlignment="1">
      <alignment horizontal="right" vertical="center"/>
    </xf>
    <xf numFmtId="1" fontId="28" fillId="4" borderId="50" xfId="0" applyNumberFormat="1" applyFont="1" applyFill="1" applyBorder="1" applyAlignment="1">
      <alignment horizontal="right" vertical="center" wrapText="1"/>
    </xf>
    <xf numFmtId="165" fontId="49" fillId="5" borderId="28" xfId="0" applyNumberFormat="1" applyFont="1" applyFill="1" applyBorder="1" applyAlignment="1">
      <alignment horizontal="right" vertical="center"/>
    </xf>
    <xf numFmtId="165" fontId="50" fillId="0" borderId="2" xfId="0" applyNumberFormat="1" applyFont="1" applyFill="1" applyBorder="1" applyAlignment="1">
      <alignment horizontal="right" vertical="center"/>
    </xf>
    <xf numFmtId="167" fontId="50" fillId="5" borderId="2" xfId="0" applyNumberFormat="1" applyFont="1" applyFill="1" applyBorder="1" applyAlignment="1">
      <alignment vertical="center"/>
    </xf>
    <xf numFmtId="165" fontId="50" fillId="7" borderId="2" xfId="0" applyNumberFormat="1" applyFont="1" applyFill="1" applyBorder="1" applyAlignment="1">
      <alignment horizontal="right" vertical="center"/>
    </xf>
    <xf numFmtId="165" fontId="50" fillId="0" borderId="3" xfId="0" applyNumberFormat="1" applyFont="1" applyFill="1" applyBorder="1" applyAlignment="1">
      <alignment horizontal="right" vertical="center"/>
    </xf>
    <xf numFmtId="165" fontId="50" fillId="7" borderId="3" xfId="0" applyNumberFormat="1" applyFont="1" applyFill="1" applyBorder="1" applyAlignment="1">
      <alignment horizontal="right" vertical="center"/>
    </xf>
    <xf numFmtId="169" fontId="49" fillId="5" borderId="30" xfId="0" applyNumberFormat="1" applyFont="1" applyFill="1" applyBorder="1" applyAlignment="1">
      <alignment vertical="center"/>
    </xf>
    <xf numFmtId="169" fontId="50" fillId="0" borderId="8" xfId="0" applyNumberFormat="1" applyFont="1" applyBorder="1" applyAlignment="1">
      <alignment vertical="center"/>
    </xf>
    <xf numFmtId="169" fontId="50" fillId="5" borderId="8" xfId="0" applyNumberFormat="1" applyFont="1" applyFill="1" applyBorder="1" applyAlignment="1">
      <alignment vertical="center"/>
    </xf>
    <xf numFmtId="169" fontId="50" fillId="0" borderId="4" xfId="0" applyNumberFormat="1" applyFont="1" applyBorder="1" applyAlignment="1">
      <alignment vertical="center"/>
    </xf>
    <xf numFmtId="165" fontId="49" fillId="5" borderId="30" xfId="0" applyNumberFormat="1" applyFont="1" applyFill="1" applyBorder="1" applyAlignment="1">
      <alignment horizontal="right" vertical="center" wrapText="1"/>
    </xf>
    <xf numFmtId="165" fontId="50" fillId="0" borderId="8" xfId="0" applyNumberFormat="1" applyFont="1" applyFill="1" applyBorder="1" applyAlignment="1">
      <alignment horizontal="right" vertical="center" wrapText="1"/>
    </xf>
    <xf numFmtId="165" fontId="50" fillId="5" borderId="8" xfId="0" applyNumberFormat="1" applyFont="1" applyFill="1" applyBorder="1" applyAlignment="1">
      <alignment horizontal="right" vertical="center" wrapText="1"/>
    </xf>
    <xf numFmtId="165" fontId="50" fillId="8" borderId="8" xfId="0" applyNumberFormat="1" applyFont="1" applyFill="1" applyBorder="1" applyAlignment="1">
      <alignment horizontal="right" vertical="center" wrapText="1"/>
    </xf>
    <xf numFmtId="165" fontId="50" fillId="0" borderId="4" xfId="0" applyNumberFormat="1" applyFont="1" applyFill="1" applyBorder="1" applyAlignment="1">
      <alignment horizontal="right" vertical="center" wrapText="1"/>
    </xf>
    <xf numFmtId="165" fontId="50" fillId="5" borderId="4" xfId="0" applyNumberFormat="1" applyFont="1" applyFill="1" applyBorder="1" applyAlignment="1">
      <alignment horizontal="right" vertical="center" wrapText="1"/>
    </xf>
    <xf numFmtId="170" fontId="49" fillId="5" borderId="30" xfId="0" applyNumberFormat="1" applyFont="1" applyFill="1" applyBorder="1" applyAlignment="1">
      <alignment horizontal="right" vertical="center" wrapText="1"/>
    </xf>
    <xf numFmtId="170" fontId="50" fillId="5" borderId="8" xfId="0" applyNumberFormat="1" applyFont="1" applyFill="1" applyBorder="1" applyAlignment="1">
      <alignment horizontal="right" vertical="center" wrapText="1"/>
    </xf>
    <xf numFmtId="170" fontId="50" fillId="8" borderId="8" xfId="0" applyNumberFormat="1" applyFont="1" applyFill="1" applyBorder="1" applyAlignment="1">
      <alignment horizontal="right" vertical="center" wrapText="1"/>
    </xf>
    <xf numFmtId="170" fontId="50" fillId="8" borderId="4" xfId="0" applyNumberFormat="1" applyFont="1" applyFill="1" applyBorder="1" applyAlignment="1">
      <alignment horizontal="right" vertical="center" wrapText="1"/>
    </xf>
    <xf numFmtId="170" fontId="50" fillId="5" borderId="4" xfId="0" applyNumberFormat="1" applyFont="1" applyFill="1" applyBorder="1" applyAlignment="1">
      <alignment horizontal="right" vertical="center" wrapText="1"/>
    </xf>
    <xf numFmtId="170" fontId="4" fillId="0" borderId="0" xfId="0" applyNumberFormat="1" applyFont="1" applyFill="1" applyBorder="1" applyAlignment="1">
      <alignment horizontal="right" vertical="center" wrapText="1"/>
    </xf>
    <xf numFmtId="173" fontId="50" fillId="8" borderId="7" xfId="0" applyNumberFormat="1" applyFont="1" applyFill="1" applyBorder="1" applyAlignment="1">
      <alignment horizontal="right" vertical="center"/>
    </xf>
    <xf numFmtId="170" fontId="4" fillId="7" borderId="0" xfId="0" applyNumberFormat="1" applyFont="1" applyFill="1" applyBorder="1" applyAlignment="1">
      <alignment horizontal="right" vertical="center" wrapText="1"/>
    </xf>
    <xf numFmtId="173" fontId="50" fillId="5" borderId="5" xfId="0" applyNumberFormat="1" applyFont="1" applyFill="1" applyBorder="1" applyAlignment="1">
      <alignment horizontal="right" vertical="center"/>
    </xf>
    <xf numFmtId="0" fontId="0" fillId="7" borderId="0" xfId="0" applyFill="1"/>
    <xf numFmtId="0" fontId="51" fillId="7" borderId="0" xfId="0" applyFont="1" applyFill="1"/>
    <xf numFmtId="173" fontId="50" fillId="7" borderId="0" xfId="0" applyNumberFormat="1" applyFont="1" applyFill="1" applyBorder="1" applyAlignment="1">
      <alignment horizontal="right" vertical="center"/>
    </xf>
    <xf numFmtId="171" fontId="4" fillId="0" borderId="0" xfId="0" applyNumberFormat="1" applyFont="1" applyFill="1" applyBorder="1" applyAlignment="1">
      <alignment horizontal="left" vertical="center"/>
    </xf>
    <xf numFmtId="167" fontId="4" fillId="5" borderId="5" xfId="0" applyNumberFormat="1" applyFont="1" applyFill="1" applyBorder="1" applyAlignment="1">
      <alignment horizontal="right" vertical="center"/>
    </xf>
    <xf numFmtId="167" fontId="4" fillId="7" borderId="7" xfId="0" applyNumberFormat="1" applyFont="1" applyFill="1" applyBorder="1" applyAlignment="1">
      <alignment horizontal="right" vertical="center"/>
    </xf>
    <xf numFmtId="167" fontId="4" fillId="0" borderId="5" xfId="0" applyNumberFormat="1" applyFont="1" applyFill="1" applyBorder="1" applyAlignment="1">
      <alignment horizontal="right" vertical="center"/>
    </xf>
    <xf numFmtId="173" fontId="50" fillId="7" borderId="7" xfId="0" applyNumberFormat="1" applyFont="1" applyFill="1" applyBorder="1" applyAlignment="1">
      <alignment horizontal="right" vertical="center"/>
    </xf>
    <xf numFmtId="0" fontId="20" fillId="0" borderId="8" xfId="0" applyFont="1" applyFill="1" applyBorder="1" applyAlignment="1">
      <alignment horizontal="center" vertical="center"/>
    </xf>
    <xf numFmtId="167" fontId="4" fillId="0" borderId="24" xfId="0" applyNumberFormat="1" applyFont="1" applyFill="1" applyBorder="1" applyAlignment="1">
      <alignment horizontal="center" vertical="center"/>
    </xf>
    <xf numFmtId="167" fontId="12" fillId="5" borderId="1" xfId="0" applyNumberFormat="1" applyFont="1" applyFill="1" applyBorder="1" applyAlignment="1">
      <alignment horizontal="right" vertical="center"/>
    </xf>
    <xf numFmtId="167" fontId="12" fillId="5" borderId="32" xfId="0" applyNumberFormat="1" applyFont="1" applyFill="1" applyBorder="1" applyAlignment="1">
      <alignment horizontal="right" vertical="center"/>
    </xf>
    <xf numFmtId="167" fontId="12" fillId="5" borderId="9" xfId="0" applyNumberFormat="1" applyFont="1" applyFill="1" applyBorder="1" applyAlignment="1">
      <alignment horizontal="right" vertical="center"/>
    </xf>
    <xf numFmtId="167" fontId="4" fillId="5" borderId="2" xfId="0" applyNumberFormat="1" applyFont="1" applyFill="1" applyBorder="1" applyAlignment="1">
      <alignment horizontal="right" vertical="center"/>
    </xf>
    <xf numFmtId="167" fontId="4" fillId="5" borderId="33" xfId="0" applyNumberFormat="1" applyFont="1" applyFill="1" applyBorder="1" applyAlignment="1">
      <alignment horizontal="right" vertical="center"/>
    </xf>
    <xf numFmtId="167" fontId="4" fillId="0" borderId="0" xfId="0" applyNumberFormat="1" applyFont="1" applyAlignment="1">
      <alignment horizontal="center" vertical="center"/>
    </xf>
    <xf numFmtId="177" fontId="50" fillId="0" borderId="0" xfId="0" applyNumberFormat="1" applyFont="1" applyFill="1" applyBorder="1" applyAlignment="1">
      <alignment horizontal="center" vertical="center"/>
    </xf>
    <xf numFmtId="176" fontId="50" fillId="5" borderId="0" xfId="19" applyNumberFormat="1" applyFont="1" applyFill="1" applyBorder="1" applyAlignment="1">
      <alignment horizontal="center" vertical="center"/>
    </xf>
    <xf numFmtId="177" fontId="50" fillId="5" borderId="0" xfId="0" applyNumberFormat="1" applyFont="1" applyFill="1" applyBorder="1" applyAlignment="1">
      <alignment horizontal="center" vertical="center"/>
    </xf>
    <xf numFmtId="180" fontId="50" fillId="0" borderId="0" xfId="0" applyNumberFormat="1" applyFont="1" applyFill="1" applyBorder="1" applyAlignment="1">
      <alignment horizontal="center" vertical="center"/>
    </xf>
    <xf numFmtId="181" fontId="50" fillId="0" borderId="0" xfId="0" applyNumberFormat="1" applyFont="1" applyFill="1" applyBorder="1" applyAlignment="1">
      <alignment horizontal="center" vertical="center"/>
    </xf>
    <xf numFmtId="177" fontId="50" fillId="0" borderId="0" xfId="0" applyNumberFormat="1" applyFont="1" applyBorder="1" applyAlignment="1">
      <alignment horizontal="center" vertical="center"/>
    </xf>
    <xf numFmtId="177" fontId="54" fillId="5" borderId="0" xfId="0" applyNumberFormat="1" applyFont="1" applyFill="1" applyBorder="1" applyAlignment="1">
      <alignment horizontal="center" vertical="center"/>
    </xf>
    <xf numFmtId="177" fontId="54" fillId="0" borderId="0" xfId="0" applyNumberFormat="1" applyFont="1" applyAlignment="1">
      <alignment horizontal="center" vertical="center"/>
    </xf>
    <xf numFmtId="165" fontId="4" fillId="5" borderId="4" xfId="0" applyNumberFormat="1" applyFont="1" applyFill="1" applyBorder="1" applyAlignment="1">
      <alignment horizontal="center" vertical="center"/>
    </xf>
    <xf numFmtId="0" fontId="12" fillId="7" borderId="8" xfId="0" applyFont="1" applyFill="1" applyBorder="1" applyAlignment="1">
      <alignment horizontal="center" vertical="center"/>
    </xf>
    <xf numFmtId="0" fontId="11" fillId="0" borderId="0" xfId="0" quotePrefix="1" applyFont="1" applyAlignment="1">
      <alignment horizontal="right" vertical="top"/>
    </xf>
    <xf numFmtId="0" fontId="7" fillId="0" borderId="8" xfId="0" applyFont="1" applyBorder="1" applyAlignment="1">
      <alignment horizontal="center"/>
    </xf>
    <xf numFmtId="165" fontId="50" fillId="7" borderId="30" xfId="0" applyNumberFormat="1" applyFont="1" applyFill="1" applyBorder="1" applyAlignment="1">
      <alignment horizontal="right" vertical="center"/>
    </xf>
    <xf numFmtId="173" fontId="50" fillId="7" borderId="31" xfId="0" applyNumberFormat="1" applyFont="1" applyFill="1" applyBorder="1" applyAlignment="1">
      <alignment horizontal="right" vertical="center"/>
    </xf>
    <xf numFmtId="0" fontId="0" fillId="7" borderId="30" xfId="0" applyFill="1" applyBorder="1"/>
    <xf numFmtId="0" fontId="12" fillId="7" borderId="30" xfId="0" applyFont="1" applyFill="1" applyBorder="1" applyAlignment="1">
      <alignment horizontal="center" vertical="center"/>
    </xf>
    <xf numFmtId="0" fontId="12" fillId="7" borderId="28" xfId="0" applyFont="1" applyFill="1" applyBorder="1" applyAlignment="1">
      <alignment horizontal="center" vertical="center"/>
    </xf>
    <xf numFmtId="0" fontId="61" fillId="7" borderId="0" xfId="0" applyFont="1" applyFill="1"/>
    <xf numFmtId="170" fontId="54" fillId="7" borderId="7" xfId="0" applyNumberFormat="1" applyFont="1" applyFill="1" applyBorder="1" applyAlignment="1">
      <alignment horizontal="right" vertical="center" wrapText="1"/>
    </xf>
    <xf numFmtId="170" fontId="50" fillId="7" borderId="0" xfId="0" applyNumberFormat="1" applyFont="1" applyFill="1" applyBorder="1" applyAlignment="1">
      <alignment horizontal="right" vertical="center" wrapText="1"/>
    </xf>
    <xf numFmtId="170" fontId="50" fillId="7" borderId="7" xfId="0" applyNumberFormat="1" applyFont="1" applyFill="1" applyBorder="1" applyAlignment="1">
      <alignment horizontal="right" vertical="center" wrapText="1"/>
    </xf>
    <xf numFmtId="173" fontId="54" fillId="7" borderId="7" xfId="0" applyNumberFormat="1" applyFont="1" applyFill="1" applyBorder="1" applyAlignment="1">
      <alignment horizontal="right" vertical="center"/>
    </xf>
    <xf numFmtId="165" fontId="50" fillId="7" borderId="0" xfId="0" applyNumberFormat="1" applyFont="1" applyFill="1" applyBorder="1" applyAlignment="1">
      <alignment horizontal="right" vertical="center" wrapText="1"/>
    </xf>
    <xf numFmtId="168" fontId="50" fillId="7" borderId="7" xfId="0" applyNumberFormat="1" applyFont="1" applyFill="1" applyBorder="1" applyAlignment="1">
      <alignment horizontal="right" vertical="center" wrapText="1"/>
    </xf>
    <xf numFmtId="173" fontId="50" fillId="0" borderId="0" xfId="0" applyNumberFormat="1" applyFont="1" applyFill="1" applyBorder="1" applyAlignment="1">
      <alignment horizontal="right" vertical="center"/>
    </xf>
    <xf numFmtId="173" fontId="50" fillId="0" borderId="7" xfId="0" applyNumberFormat="1" applyFont="1" applyFill="1" applyBorder="1" applyAlignment="1">
      <alignment horizontal="right" vertical="center"/>
    </xf>
    <xf numFmtId="170" fontId="50" fillId="0" borderId="0" xfId="0" applyNumberFormat="1" applyFont="1" applyFill="1" applyBorder="1" applyAlignment="1">
      <alignment horizontal="right" vertical="center" wrapText="1"/>
    </xf>
    <xf numFmtId="170" fontId="49" fillId="0" borderId="8" xfId="0" applyNumberFormat="1" applyFont="1" applyFill="1" applyBorder="1" applyAlignment="1">
      <alignment horizontal="right" vertical="center" wrapText="1"/>
    </xf>
    <xf numFmtId="168" fontId="50" fillId="0" borderId="0" xfId="0" applyNumberFormat="1" applyFont="1" applyFill="1" applyBorder="1" applyAlignment="1">
      <alignment horizontal="right" vertical="center" wrapText="1"/>
    </xf>
    <xf numFmtId="173" fontId="54" fillId="0" borderId="7" xfId="0" applyNumberFormat="1" applyFont="1" applyFill="1" applyBorder="1" applyAlignment="1">
      <alignment horizontal="right" vertical="center"/>
    </xf>
    <xf numFmtId="168" fontId="54" fillId="0" borderId="0" xfId="0" applyNumberFormat="1" applyFont="1" applyFill="1" applyBorder="1" applyAlignment="1">
      <alignment horizontal="right" vertical="center" wrapText="1"/>
    </xf>
    <xf numFmtId="170" fontId="50" fillId="0" borderId="7" xfId="0" applyNumberFormat="1" applyFont="1" applyFill="1" applyBorder="1" applyAlignment="1">
      <alignment horizontal="right" vertical="center" wrapText="1"/>
    </xf>
    <xf numFmtId="170" fontId="49" fillId="0" borderId="0" xfId="0" applyNumberFormat="1" applyFont="1" applyFill="1" applyBorder="1" applyAlignment="1">
      <alignment horizontal="right" vertical="center" wrapText="1"/>
    </xf>
    <xf numFmtId="168" fontId="50" fillId="0" borderId="7" xfId="0" applyNumberFormat="1" applyFont="1" applyFill="1" applyBorder="1" applyAlignment="1">
      <alignment horizontal="right" vertical="center" wrapText="1"/>
    </xf>
    <xf numFmtId="173" fontId="50" fillId="0" borderId="6" xfId="0" applyNumberFormat="1" applyFont="1" applyFill="1" applyBorder="1" applyAlignment="1">
      <alignment horizontal="right" vertical="center"/>
    </xf>
    <xf numFmtId="0" fontId="0" fillId="0" borderId="6" xfId="0" applyFill="1" applyBorder="1"/>
    <xf numFmtId="0" fontId="51" fillId="0" borderId="6" xfId="0" applyFont="1" applyFill="1" applyBorder="1"/>
    <xf numFmtId="173" fontId="54" fillId="0" borderId="5" xfId="0" applyNumberFormat="1" applyFont="1" applyFill="1" applyBorder="1" applyAlignment="1">
      <alignment horizontal="right" vertical="center"/>
    </xf>
    <xf numFmtId="170" fontId="54" fillId="7" borderId="31" xfId="0" applyNumberFormat="1" applyFont="1" applyFill="1" applyBorder="1" applyAlignment="1">
      <alignment horizontal="right" vertical="center" wrapText="1"/>
    </xf>
    <xf numFmtId="0" fontId="0" fillId="0" borderId="0" xfId="0" applyAlignment="1">
      <alignment horizontal="right" vertical="center"/>
    </xf>
    <xf numFmtId="1" fontId="12" fillId="4" borderId="6" xfId="0" applyNumberFormat="1" applyFont="1" applyFill="1" applyBorder="1" applyAlignment="1">
      <alignment horizontal="right" vertical="center"/>
    </xf>
    <xf numFmtId="167" fontId="50" fillId="0" borderId="0" xfId="0" applyNumberFormat="1" applyFont="1" applyFill="1" applyBorder="1" applyAlignment="1">
      <alignment horizontal="right" vertical="center"/>
    </xf>
    <xf numFmtId="167" fontId="50" fillId="0" borderId="6" xfId="0" applyNumberFormat="1" applyFont="1" applyFill="1" applyBorder="1" applyAlignment="1">
      <alignment horizontal="right" vertical="center"/>
    </xf>
    <xf numFmtId="0" fontId="0" fillId="0" borderId="0" xfId="0" applyBorder="1" applyAlignment="1">
      <alignment horizontal="right" vertical="center"/>
    </xf>
    <xf numFmtId="0" fontId="60" fillId="0" borderId="0" xfId="0" applyFont="1" applyAlignment="1">
      <alignment horizontal="right" vertical="center"/>
    </xf>
    <xf numFmtId="167" fontId="50" fillId="0" borderId="4" xfId="0" applyNumberFormat="1" applyFont="1" applyFill="1" applyBorder="1" applyAlignment="1">
      <alignment horizontal="right" vertical="center"/>
    </xf>
    <xf numFmtId="0" fontId="13" fillId="0" borderId="0" xfId="0" applyFont="1" applyAlignment="1">
      <alignment horizontal="right" vertical="center"/>
    </xf>
    <xf numFmtId="1" fontId="20" fillId="4" borderId="6" xfId="0" applyNumberFormat="1" applyFont="1" applyFill="1" applyBorder="1" applyAlignment="1">
      <alignment horizontal="right" vertical="center"/>
    </xf>
    <xf numFmtId="167" fontId="4" fillId="7" borderId="6" xfId="0" applyNumberFormat="1" applyFont="1" applyFill="1" applyBorder="1" applyAlignment="1">
      <alignment horizontal="right" vertical="center"/>
    </xf>
    <xf numFmtId="167" fontId="50" fillId="0" borderId="43" xfId="0" applyNumberFormat="1" applyFont="1" applyFill="1" applyBorder="1" applyAlignment="1">
      <alignment horizontal="right" vertical="center"/>
    </xf>
    <xf numFmtId="172" fontId="29" fillId="0" borderId="9" xfId="0" applyNumberFormat="1" applyFont="1" applyFill="1" applyBorder="1" applyAlignment="1">
      <alignment horizontal="center" vertical="center"/>
    </xf>
    <xf numFmtId="172" fontId="29" fillId="0" borderId="24" xfId="0" applyNumberFormat="1" applyFont="1" applyFill="1" applyBorder="1" applyAlignment="1">
      <alignment horizontal="center" vertical="center"/>
    </xf>
    <xf numFmtId="172" fontId="29" fillId="5" borderId="0" xfId="0" applyNumberFormat="1" applyFont="1" applyFill="1" applyBorder="1" applyAlignment="1">
      <alignment horizontal="center" vertical="center"/>
    </xf>
    <xf numFmtId="172" fontId="29" fillId="5" borderId="8" xfId="0" applyNumberFormat="1" applyFont="1" applyFill="1" applyBorder="1" applyAlignment="1">
      <alignment horizontal="center" vertical="center"/>
    </xf>
    <xf numFmtId="172" fontId="29" fillId="0" borderId="0" xfId="0" applyNumberFormat="1" applyFont="1" applyFill="1" applyBorder="1" applyAlignment="1">
      <alignment horizontal="center" vertical="center"/>
    </xf>
    <xf numFmtId="172" fontId="29" fillId="0" borderId="8" xfId="0" applyNumberFormat="1" applyFont="1" applyFill="1" applyBorder="1" applyAlignment="1">
      <alignment horizontal="center" vertical="center"/>
    </xf>
    <xf numFmtId="0" fontId="12" fillId="0" borderId="29" xfId="0" applyFont="1" applyFill="1" applyBorder="1" applyAlignment="1">
      <alignment horizontal="center" vertical="center"/>
    </xf>
    <xf numFmtId="165" fontId="4" fillId="5" borderId="5" xfId="0" applyNumberFormat="1" applyFont="1" applyFill="1" applyBorder="1" applyAlignment="1">
      <alignment horizontal="center" vertical="center"/>
    </xf>
    <xf numFmtId="165" fontId="4" fillId="5" borderId="6" xfId="0" applyNumberFormat="1" applyFont="1" applyFill="1" applyBorder="1" applyAlignment="1">
      <alignment horizontal="center" vertical="center"/>
    </xf>
    <xf numFmtId="0" fontId="12" fillId="7" borderId="7" xfId="0" applyFont="1" applyFill="1" applyBorder="1" applyAlignment="1">
      <alignment horizontal="center" vertical="center"/>
    </xf>
    <xf numFmtId="0" fontId="12" fillId="7" borderId="5" xfId="0" applyFont="1" applyFill="1" applyBorder="1" applyAlignment="1">
      <alignment horizontal="center" vertical="center"/>
    </xf>
    <xf numFmtId="167" fontId="4" fillId="7" borderId="5" xfId="0" applyNumberFormat="1" applyFont="1" applyFill="1" applyBorder="1" applyAlignment="1">
      <alignment horizontal="right" vertical="center"/>
    </xf>
    <xf numFmtId="0" fontId="12" fillId="0" borderId="5" xfId="0" applyFont="1" applyFill="1" applyBorder="1" applyAlignment="1">
      <alignment horizontal="center" vertical="center"/>
    </xf>
    <xf numFmtId="171" fontId="4" fillId="8" borderId="0" xfId="0" applyNumberFormat="1" applyFont="1" applyFill="1" applyBorder="1" applyAlignment="1">
      <alignment horizontal="right" vertical="center"/>
    </xf>
    <xf numFmtId="171" fontId="4" fillId="8" borderId="6" xfId="0" applyNumberFormat="1" applyFont="1" applyFill="1" applyBorder="1" applyAlignment="1">
      <alignment horizontal="right" vertical="center"/>
    </xf>
    <xf numFmtId="167" fontId="50" fillId="0" borderId="37" xfId="0" applyNumberFormat="1" applyFont="1" applyFill="1" applyBorder="1" applyAlignment="1">
      <alignment horizontal="right" vertical="center"/>
    </xf>
    <xf numFmtId="167" fontId="50" fillId="0" borderId="44" xfId="0" applyNumberFormat="1" applyFont="1" applyFill="1" applyBorder="1" applyAlignment="1">
      <alignment horizontal="right" vertical="center"/>
    </xf>
    <xf numFmtId="167" fontId="50" fillId="0" borderId="7" xfId="0" applyNumberFormat="1" applyFont="1" applyFill="1" applyBorder="1" applyAlignment="1">
      <alignment horizontal="right" vertical="center"/>
    </xf>
    <xf numFmtId="0" fontId="20" fillId="7" borderId="28" xfId="0" applyFont="1" applyFill="1" applyBorder="1" applyAlignment="1">
      <alignment horizontal="center" vertical="center"/>
    </xf>
    <xf numFmtId="167" fontId="4" fillId="7" borderId="31" xfId="0" applyNumberFormat="1" applyFont="1" applyFill="1" applyBorder="1" applyAlignment="1">
      <alignment horizontal="right" vertical="center"/>
    </xf>
    <xf numFmtId="167" fontId="4" fillId="7" borderId="37" xfId="0" applyNumberFormat="1" applyFont="1" applyFill="1" applyBorder="1" applyAlignment="1">
      <alignment horizontal="right" vertical="center"/>
    </xf>
    <xf numFmtId="0" fontId="20" fillId="7" borderId="4" xfId="0" applyFont="1" applyFill="1" applyBorder="1" applyAlignment="1">
      <alignment horizontal="center" vertical="center"/>
    </xf>
    <xf numFmtId="0" fontId="20" fillId="0" borderId="4" xfId="0" applyFont="1" applyFill="1" applyBorder="1" applyAlignment="1">
      <alignment horizontal="center" vertical="center"/>
    </xf>
    <xf numFmtId="0" fontId="62" fillId="0" borderId="0" xfId="0" applyFont="1" applyBorder="1" applyAlignment="1">
      <alignment vertical="top" wrapText="1"/>
    </xf>
    <xf numFmtId="2" fontId="12" fillId="5" borderId="29" xfId="0" applyNumberFormat="1" applyFont="1" applyFill="1" applyBorder="1" applyAlignment="1">
      <alignment vertical="center"/>
    </xf>
    <xf numFmtId="2" fontId="12" fillId="5" borderId="31" xfId="0" applyNumberFormat="1" applyFont="1" applyFill="1" applyBorder="1" applyAlignment="1">
      <alignment vertical="center"/>
    </xf>
    <xf numFmtId="2" fontId="12" fillId="5" borderId="44" xfId="0" applyNumberFormat="1" applyFont="1" applyFill="1" applyBorder="1" applyAlignment="1">
      <alignment vertical="center"/>
    </xf>
    <xf numFmtId="2" fontId="12" fillId="5" borderId="6" xfId="0" applyNumberFormat="1" applyFont="1" applyFill="1" applyBorder="1" applyAlignment="1">
      <alignment vertical="center"/>
    </xf>
    <xf numFmtId="2" fontId="12" fillId="7" borderId="6" xfId="0" applyNumberFormat="1" applyFont="1" applyFill="1" applyBorder="1" applyAlignment="1">
      <alignment vertical="center"/>
    </xf>
    <xf numFmtId="2" fontId="4" fillId="5" borderId="7" xfId="0" applyNumberFormat="1" applyFont="1" applyFill="1" applyBorder="1" applyAlignment="1">
      <alignment vertical="center"/>
    </xf>
    <xf numFmtId="2" fontId="4" fillId="5" borderId="27" xfId="0" applyNumberFormat="1" applyFont="1" applyFill="1" applyBorder="1" applyAlignment="1">
      <alignment vertical="center"/>
    </xf>
    <xf numFmtId="2" fontId="4" fillId="7" borderId="7" xfId="0" applyNumberFormat="1" applyFont="1" applyFill="1" applyBorder="1" applyAlignment="1">
      <alignment vertical="center"/>
    </xf>
    <xf numFmtId="2" fontId="4" fillId="7" borderId="27" xfId="0" applyNumberFormat="1" applyFont="1" applyFill="1" applyBorder="1" applyAlignment="1">
      <alignment vertical="center"/>
    </xf>
    <xf numFmtId="2" fontId="4" fillId="7" borderId="6" xfId="0" applyNumberFormat="1" applyFont="1" applyFill="1" applyBorder="1" applyAlignment="1">
      <alignment vertical="center"/>
    </xf>
    <xf numFmtId="2" fontId="4" fillId="5" borderId="35" xfId="0" applyNumberFormat="1" applyFont="1" applyFill="1" applyBorder="1" applyAlignment="1">
      <alignment vertical="center"/>
    </xf>
    <xf numFmtId="2" fontId="4" fillId="7" borderId="35" xfId="0" applyNumberFormat="1" applyFont="1" applyFill="1" applyBorder="1" applyAlignment="1">
      <alignment vertical="center"/>
    </xf>
    <xf numFmtId="171" fontId="12" fillId="0" borderId="0" xfId="0" applyNumberFormat="1" applyFont="1" applyFill="1" applyBorder="1" applyAlignment="1">
      <alignment horizontal="left"/>
    </xf>
    <xf numFmtId="0" fontId="4" fillId="0" borderId="0" xfId="0" applyFont="1" applyFill="1" applyAlignment="1">
      <alignment vertical="top"/>
    </xf>
    <xf numFmtId="0" fontId="13" fillId="6" borderId="9" xfId="0" applyFont="1" applyFill="1" applyBorder="1" applyAlignment="1">
      <alignment horizontal="center" vertical="center" wrapText="1"/>
    </xf>
    <xf numFmtId="0" fontId="0" fillId="6" borderId="0" xfId="0" applyFill="1" applyBorder="1" applyAlignment="1">
      <alignment horizontal="center" vertical="center" wrapText="1"/>
    </xf>
    <xf numFmtId="170" fontId="50" fillId="5" borderId="35" xfId="0" applyNumberFormat="1" applyFont="1" applyFill="1" applyBorder="1" applyAlignment="1">
      <alignment horizontal="right" vertical="center" wrapText="1"/>
    </xf>
    <xf numFmtId="168" fontId="50" fillId="8" borderId="27" xfId="0" applyNumberFormat="1" applyFont="1" applyFill="1" applyBorder="1" applyAlignment="1">
      <alignment horizontal="right" vertical="center" wrapText="1"/>
    </xf>
    <xf numFmtId="172" fontId="4" fillId="5" borderId="9" xfId="0" applyNumberFormat="1" applyFont="1" applyFill="1" applyBorder="1" applyAlignment="1">
      <alignment horizontal="center"/>
    </xf>
    <xf numFmtId="172" fontId="4" fillId="5" borderId="24" xfId="0" applyNumberFormat="1" applyFont="1" applyFill="1" applyBorder="1" applyAlignment="1">
      <alignment horizontal="center"/>
    </xf>
    <xf numFmtId="0" fontId="2" fillId="0" borderId="0" xfId="0" applyFont="1" applyAlignment="1">
      <alignment vertical="top" wrapText="1"/>
    </xf>
    <xf numFmtId="0" fontId="12" fillId="4" borderId="0" xfId="0" applyFont="1" applyFill="1" applyBorder="1" applyAlignment="1">
      <alignment horizontal="center" vertical="center"/>
    </xf>
    <xf numFmtId="0" fontId="12" fillId="4" borderId="8" xfId="0" applyFont="1" applyFill="1" applyBorder="1" applyAlignment="1">
      <alignment horizontal="center" vertical="center"/>
    </xf>
    <xf numFmtId="1" fontId="12" fillId="4" borderId="8" xfId="0" applyNumberFormat="1" applyFont="1" applyFill="1" applyBorder="1" applyAlignment="1">
      <alignment horizontal="center" vertical="center" wrapText="1"/>
    </xf>
    <xf numFmtId="0" fontId="11" fillId="0" borderId="0" xfId="0" quotePrefix="1" applyFont="1" applyAlignment="1">
      <alignment horizontal="right" vertical="top"/>
    </xf>
    <xf numFmtId="0" fontId="13" fillId="4" borderId="9" xfId="0" applyFont="1" applyFill="1" applyBorder="1" applyAlignment="1">
      <alignment horizontal="center" vertical="center"/>
    </xf>
    <xf numFmtId="0" fontId="11" fillId="0" borderId="0" xfId="0" applyFont="1" applyAlignment="1">
      <alignment vertical="top" wrapText="1"/>
    </xf>
    <xf numFmtId="165" fontId="50" fillId="7" borderId="8" xfId="0" applyNumberFormat="1" applyFont="1" applyFill="1" applyBorder="1" applyAlignment="1">
      <alignment horizontal="right" vertical="center" wrapText="1"/>
    </xf>
    <xf numFmtId="168" fontId="54" fillId="7" borderId="0" xfId="0" applyNumberFormat="1" applyFont="1" applyFill="1" applyBorder="1" applyAlignment="1">
      <alignment horizontal="right" vertical="center" wrapText="1"/>
    </xf>
    <xf numFmtId="170" fontId="49" fillId="7" borderId="8" xfId="0" applyNumberFormat="1" applyFont="1" applyFill="1" applyBorder="1" applyAlignment="1">
      <alignment horizontal="right" vertical="center" wrapText="1"/>
    </xf>
    <xf numFmtId="0" fontId="13" fillId="4" borderId="0" xfId="0" applyFont="1" applyFill="1" applyAlignment="1">
      <alignment horizontal="left" vertical="top"/>
    </xf>
    <xf numFmtId="0" fontId="12" fillId="0" borderId="1" xfId="0" applyFont="1" applyBorder="1" applyAlignment="1">
      <alignment horizontal="center" vertical="center"/>
    </xf>
    <xf numFmtId="169" fontId="4" fillId="0" borderId="1" xfId="0" applyNumberFormat="1" applyFont="1" applyBorder="1" applyAlignment="1">
      <alignment horizontal="right" vertical="center"/>
    </xf>
    <xf numFmtId="169" fontId="4" fillId="0" borderId="32" xfId="0" applyNumberFormat="1" applyFont="1" applyBorder="1" applyAlignment="1">
      <alignment horizontal="right" vertical="center"/>
    </xf>
    <xf numFmtId="169" fontId="4" fillId="0" borderId="9" xfId="0" applyNumberFormat="1" applyFont="1" applyBorder="1" applyAlignment="1">
      <alignment horizontal="right" vertical="center"/>
    </xf>
    <xf numFmtId="167" fontId="4" fillId="0" borderId="24" xfId="0" applyNumberFormat="1" applyFont="1" applyBorder="1" applyAlignment="1">
      <alignment horizontal="right" vertical="center"/>
    </xf>
    <xf numFmtId="169" fontId="4" fillId="5" borderId="0" xfId="0" applyNumberFormat="1" applyFont="1" applyFill="1" applyAlignment="1">
      <alignment horizontal="right" vertical="center"/>
    </xf>
    <xf numFmtId="0" fontId="12" fillId="0" borderId="2" xfId="0" applyFont="1" applyBorder="1" applyAlignment="1">
      <alignment horizontal="center" vertical="center"/>
    </xf>
    <xf numFmtId="169" fontId="4" fillId="0" borderId="2" xfId="0" applyNumberFormat="1" applyFont="1" applyBorder="1" applyAlignment="1">
      <alignment horizontal="right" vertical="center"/>
    </xf>
    <xf numFmtId="169" fontId="4" fillId="0" borderId="33" xfId="0" applyNumberFormat="1" applyFont="1" applyBorder="1" applyAlignment="1">
      <alignment horizontal="right" vertical="center"/>
    </xf>
    <xf numFmtId="169" fontId="4" fillId="0" borderId="0" xfId="0" applyNumberFormat="1" applyFont="1" applyAlignment="1">
      <alignment horizontal="right" vertical="center"/>
    </xf>
    <xf numFmtId="167" fontId="4" fillId="0" borderId="8" xfId="0" applyNumberFormat="1" applyFont="1" applyBorder="1" applyAlignment="1">
      <alignment horizontal="right" vertical="center"/>
    </xf>
    <xf numFmtId="0" fontId="12" fillId="0" borderId="3" xfId="0" applyFont="1" applyBorder="1" applyAlignment="1">
      <alignment horizontal="center" vertical="center"/>
    </xf>
    <xf numFmtId="169" fontId="4" fillId="0" borderId="3" xfId="0" applyNumberFormat="1" applyFont="1" applyBorder="1" applyAlignment="1">
      <alignment horizontal="right" vertical="center"/>
    </xf>
    <xf numFmtId="169" fontId="4" fillId="0" borderId="38" xfId="0" applyNumberFormat="1" applyFont="1" applyBorder="1" applyAlignment="1">
      <alignment horizontal="right" vertical="center"/>
    </xf>
    <xf numFmtId="169" fontId="4" fillId="0" borderId="6" xfId="0" applyNumberFormat="1" applyFont="1" applyBorder="1" applyAlignment="1">
      <alignment horizontal="right" vertical="center"/>
    </xf>
    <xf numFmtId="167" fontId="4" fillId="0" borderId="4" xfId="0" applyNumberFormat="1" applyFont="1" applyBorder="1" applyAlignment="1">
      <alignment horizontal="right" vertical="center"/>
    </xf>
    <xf numFmtId="0" fontId="12" fillId="0" borderId="0" xfId="0" applyFont="1" applyAlignment="1">
      <alignment horizontal="left"/>
    </xf>
    <xf numFmtId="0" fontId="12" fillId="0" borderId="0" xfId="0" applyFont="1" applyAlignment="1">
      <alignment horizontal="left" vertical="top"/>
    </xf>
    <xf numFmtId="167" fontId="4" fillId="0" borderId="1" xfId="0" applyNumberFormat="1" applyFont="1" applyBorder="1" applyAlignment="1">
      <alignment horizontal="right" vertical="center"/>
    </xf>
    <xf numFmtId="167" fontId="4" fillId="0" borderId="23" xfId="0" applyNumberFormat="1" applyFont="1" applyBorder="1" applyAlignment="1">
      <alignment horizontal="right" vertical="center"/>
    </xf>
    <xf numFmtId="167" fontId="4" fillId="0" borderId="34" xfId="0" applyNumberFormat="1" applyFont="1" applyBorder="1" applyAlignment="1">
      <alignment horizontal="right" vertical="center"/>
    </xf>
    <xf numFmtId="167" fontId="4" fillId="0" borderId="9" xfId="0" applyNumberFormat="1" applyFont="1" applyBorder="1" applyAlignment="1">
      <alignment horizontal="right" vertical="center"/>
    </xf>
    <xf numFmtId="167" fontId="4" fillId="5" borderId="0" xfId="0" applyNumberFormat="1" applyFont="1" applyFill="1" applyAlignment="1">
      <alignment horizontal="right" vertical="center"/>
    </xf>
    <xf numFmtId="167" fontId="4" fillId="0" borderId="2" xfId="0" applyNumberFormat="1" applyFont="1" applyBorder="1" applyAlignment="1">
      <alignment horizontal="right" vertical="center"/>
    </xf>
    <xf numFmtId="167" fontId="4" fillId="0" borderId="33" xfId="0" applyNumberFormat="1" applyFont="1" applyBorder="1" applyAlignment="1">
      <alignment horizontal="right" vertical="center"/>
    </xf>
    <xf numFmtId="167" fontId="4" fillId="0" borderId="0" xfId="0" applyNumberFormat="1" applyFont="1" applyAlignment="1">
      <alignment horizontal="right" vertical="center"/>
    </xf>
    <xf numFmtId="167" fontId="4" fillId="0" borderId="3" xfId="0" applyNumberFormat="1" applyFont="1" applyBorder="1" applyAlignment="1">
      <alignment horizontal="right" vertical="center"/>
    </xf>
    <xf numFmtId="167" fontId="4" fillId="0" borderId="38" xfId="0" applyNumberFormat="1" applyFont="1" applyBorder="1" applyAlignment="1">
      <alignment horizontal="right" vertical="center"/>
    </xf>
    <xf numFmtId="167" fontId="4" fillId="0" borderId="6" xfId="0" applyNumberFormat="1" applyFont="1" applyBorder="1" applyAlignment="1">
      <alignment horizontal="right" vertical="center"/>
    </xf>
    <xf numFmtId="167" fontId="50" fillId="0" borderId="0" xfId="0" applyNumberFormat="1" applyFont="1" applyFill="1" applyBorder="1" applyAlignment="1">
      <alignment horizontal="center" vertical="center"/>
    </xf>
    <xf numFmtId="170" fontId="54" fillId="0" borderId="0" xfId="0" applyNumberFormat="1" applyFont="1" applyFill="1" applyBorder="1" applyAlignment="1">
      <alignment horizontal="right" vertical="center" wrapText="1"/>
    </xf>
    <xf numFmtId="170" fontId="54" fillId="0" borderId="5" xfId="0" applyNumberFormat="1" applyFont="1" applyFill="1" applyBorder="1" applyAlignment="1">
      <alignment horizontal="right" vertical="center" wrapText="1"/>
    </xf>
    <xf numFmtId="0" fontId="61" fillId="7" borderId="30" xfId="0" applyFont="1" applyFill="1" applyBorder="1"/>
    <xf numFmtId="170" fontId="54" fillId="5" borderId="6" xfId="0" applyNumberFormat="1" applyFont="1" applyFill="1" applyBorder="1" applyAlignment="1">
      <alignment horizontal="right" vertical="center" wrapText="1"/>
    </xf>
    <xf numFmtId="168" fontId="54" fillId="5" borderId="6" xfId="0" applyNumberFormat="1" applyFont="1" applyFill="1" applyBorder="1" applyAlignment="1">
      <alignment horizontal="right" vertical="center" wrapText="1"/>
    </xf>
    <xf numFmtId="167" fontId="29" fillId="7" borderId="0" xfId="0" applyNumberFormat="1" applyFont="1" applyFill="1" applyBorder="1" applyAlignment="1">
      <alignment horizontal="right" vertical="center"/>
    </xf>
    <xf numFmtId="0" fontId="12" fillId="8" borderId="1" xfId="0" applyFont="1" applyFill="1" applyBorder="1" applyAlignment="1">
      <alignment horizontal="center" vertical="center"/>
    </xf>
    <xf numFmtId="0" fontId="12" fillId="0" borderId="7" xfId="0" applyFont="1" applyFill="1" applyBorder="1" applyAlignment="1">
      <alignment horizontal="center" vertical="center"/>
    </xf>
    <xf numFmtId="0" fontId="57" fillId="0" borderId="0" xfId="0" applyFont="1" applyBorder="1"/>
    <xf numFmtId="0" fontId="12" fillId="0" borderId="8" xfId="0" applyFont="1" applyFill="1" applyBorder="1" applyAlignment="1">
      <alignment horizontal="center" vertical="center"/>
    </xf>
    <xf numFmtId="167" fontId="50" fillId="0" borderId="58" xfId="0" applyNumberFormat="1" applyFont="1" applyFill="1" applyBorder="1" applyAlignment="1">
      <alignment horizontal="right" vertical="center"/>
    </xf>
    <xf numFmtId="167" fontId="29" fillId="0" borderId="24" xfId="0" applyNumberFormat="1" applyFont="1" applyFill="1" applyBorder="1" applyAlignment="1">
      <alignment horizontal="center" vertical="center"/>
    </xf>
    <xf numFmtId="167" fontId="29" fillId="0" borderId="9" xfId="0" applyNumberFormat="1" applyFont="1" applyFill="1" applyBorder="1" applyAlignment="1">
      <alignment horizontal="center" vertical="center"/>
    </xf>
    <xf numFmtId="165" fontId="29" fillId="0" borderId="6" xfId="0" applyNumberFormat="1" applyFont="1" applyFill="1" applyBorder="1" applyAlignment="1">
      <alignment horizontal="center" vertical="center"/>
    </xf>
    <xf numFmtId="1" fontId="12" fillId="4" borderId="2" xfId="0" applyNumberFormat="1" applyFont="1" applyFill="1" applyBorder="1" applyAlignment="1">
      <alignment horizontal="right" vertical="center" wrapText="1"/>
    </xf>
    <xf numFmtId="0" fontId="12" fillId="4" borderId="6" xfId="0" quotePrefix="1" applyFont="1" applyFill="1" applyBorder="1" applyAlignment="1">
      <alignment horizontal="center" vertical="center"/>
    </xf>
    <xf numFmtId="1" fontId="12" fillId="4" borderId="5" xfId="0" applyNumberFormat="1" applyFont="1" applyFill="1" applyBorder="1" applyAlignment="1">
      <alignment horizontal="right" vertical="center" wrapText="1"/>
    </xf>
    <xf numFmtId="1" fontId="12" fillId="4" borderId="6" xfId="0" applyNumberFormat="1" applyFont="1" applyFill="1" applyBorder="1" applyAlignment="1">
      <alignment horizontal="center" vertical="center" wrapText="1"/>
    </xf>
    <xf numFmtId="1" fontId="12" fillId="4" borderId="6" xfId="0" applyNumberFormat="1" applyFont="1" applyFill="1" applyBorder="1" applyAlignment="1">
      <alignment horizontal="right" vertical="center" wrapText="1"/>
    </xf>
    <xf numFmtId="167" fontId="50" fillId="0" borderId="59" xfId="0" applyNumberFormat="1" applyFont="1" applyFill="1" applyBorder="1" applyAlignment="1">
      <alignment horizontal="right" vertical="center"/>
    </xf>
    <xf numFmtId="167" fontId="50" fillId="0" borderId="9" xfId="0" applyNumberFormat="1" applyFont="1" applyFill="1" applyBorder="1" applyAlignment="1">
      <alignment horizontal="right" vertical="center"/>
    </xf>
    <xf numFmtId="167" fontId="50" fillId="0" borderId="8" xfId="0" applyNumberFormat="1" applyFont="1" applyFill="1" applyBorder="1" applyAlignment="1">
      <alignment horizontal="right" vertical="center"/>
    </xf>
    <xf numFmtId="167" fontId="50" fillId="0" borderId="27" xfId="0" applyNumberFormat="1" applyFont="1" applyFill="1" applyBorder="1" applyAlignment="1">
      <alignment horizontal="right" vertical="center"/>
    </xf>
    <xf numFmtId="1" fontId="12" fillId="4" borderId="4" xfId="0" applyNumberFormat="1" applyFont="1" applyFill="1" applyBorder="1" applyAlignment="1">
      <alignment horizontal="right" vertical="center"/>
    </xf>
    <xf numFmtId="167" fontId="12" fillId="7" borderId="31" xfId="0" applyNumberFormat="1" applyFont="1" applyFill="1" applyBorder="1" applyAlignment="1">
      <alignment horizontal="right" vertical="center" shrinkToFit="1"/>
    </xf>
    <xf numFmtId="167" fontId="12" fillId="7" borderId="51" xfId="0" applyNumberFormat="1" applyFont="1" applyFill="1" applyBorder="1" applyAlignment="1">
      <alignment horizontal="right" vertical="center" shrinkToFit="1"/>
    </xf>
    <xf numFmtId="167" fontId="12" fillId="7" borderId="4" xfId="0" applyNumberFormat="1" applyFont="1" applyFill="1" applyBorder="1" applyAlignment="1">
      <alignment horizontal="right" vertical="center" shrinkToFit="1"/>
    </xf>
    <xf numFmtId="167" fontId="12" fillId="7" borderId="46" xfId="0" applyNumberFormat="1" applyFont="1" applyFill="1" applyBorder="1" applyAlignment="1">
      <alignment horizontal="right" vertical="center" shrinkToFit="1"/>
    </xf>
    <xf numFmtId="167" fontId="12" fillId="7" borderId="6" xfId="0" applyNumberFormat="1" applyFont="1" applyFill="1" applyBorder="1" applyAlignment="1">
      <alignment horizontal="right" vertical="center" shrinkToFit="1"/>
    </xf>
    <xf numFmtId="167" fontId="4" fillId="0" borderId="37" xfId="0" applyNumberFormat="1" applyFont="1" applyFill="1" applyBorder="1" applyAlignment="1">
      <alignment horizontal="right" vertical="center"/>
    </xf>
    <xf numFmtId="167" fontId="4" fillId="8" borderId="45" xfId="0" applyNumberFormat="1" applyFont="1" applyFill="1" applyBorder="1" applyAlignment="1">
      <alignment horizontal="right" vertical="center"/>
    </xf>
    <xf numFmtId="167" fontId="4" fillId="8" borderId="0" xfId="0" applyNumberFormat="1" applyFont="1" applyFill="1" applyBorder="1" applyAlignment="1">
      <alignment horizontal="right" vertical="center" shrinkToFit="1"/>
    </xf>
    <xf numFmtId="167" fontId="4" fillId="8" borderId="42" xfId="0" applyNumberFormat="1" applyFont="1" applyFill="1" applyBorder="1" applyAlignment="1">
      <alignment horizontal="right" vertical="center" shrinkToFit="1"/>
    </xf>
    <xf numFmtId="167" fontId="4" fillId="8" borderId="35" xfId="0" applyNumberFormat="1" applyFont="1" applyFill="1" applyBorder="1" applyAlignment="1">
      <alignment horizontal="right" vertical="center" shrinkToFit="1"/>
    </xf>
    <xf numFmtId="167" fontId="4" fillId="8" borderId="9" xfId="0" applyNumberFormat="1" applyFont="1" applyFill="1" applyBorder="1" applyAlignment="1">
      <alignment horizontal="right" vertical="center" shrinkToFit="1"/>
    </xf>
    <xf numFmtId="167" fontId="4" fillId="8" borderId="8" xfId="0" applyNumberFormat="1" applyFont="1" applyFill="1" applyBorder="1" applyAlignment="1">
      <alignment horizontal="right" vertical="center" shrinkToFit="1"/>
    </xf>
    <xf numFmtId="167" fontId="4" fillId="7" borderId="42" xfId="0" applyNumberFormat="1" applyFont="1" applyFill="1" applyBorder="1" applyAlignment="1">
      <alignment horizontal="right" vertical="center"/>
    </xf>
    <xf numFmtId="167" fontId="4" fillId="7" borderId="0" xfId="0" applyNumberFormat="1" applyFont="1" applyFill="1" applyBorder="1" applyAlignment="1">
      <alignment horizontal="right" vertical="center" shrinkToFit="1"/>
    </xf>
    <xf numFmtId="167" fontId="4" fillId="7" borderId="35" xfId="0" applyNumberFormat="1" applyFont="1" applyFill="1" applyBorder="1" applyAlignment="1">
      <alignment horizontal="right" vertical="center" shrinkToFit="1"/>
    </xf>
    <xf numFmtId="167" fontId="4" fillId="7" borderId="8" xfId="0" applyNumberFormat="1" applyFont="1" applyFill="1" applyBorder="1" applyAlignment="1">
      <alignment horizontal="right" vertical="center" shrinkToFit="1"/>
    </xf>
    <xf numFmtId="167" fontId="4" fillId="8" borderId="37" xfId="0" applyNumberFormat="1" applyFont="1" applyFill="1" applyBorder="1" applyAlignment="1">
      <alignment horizontal="right" vertical="center"/>
    </xf>
    <xf numFmtId="167" fontId="4" fillId="7" borderId="37" xfId="0" applyNumberFormat="1" applyFont="1" applyFill="1" applyBorder="1" applyAlignment="1">
      <alignment horizontal="right" vertical="center" shrinkToFit="1"/>
    </xf>
    <xf numFmtId="167" fontId="4" fillId="7" borderId="42" xfId="0" applyNumberFormat="1" applyFont="1" applyFill="1" applyBorder="1" applyAlignment="1">
      <alignment horizontal="right" vertical="center" shrinkToFit="1"/>
    </xf>
    <xf numFmtId="167" fontId="4" fillId="0" borderId="42" xfId="0" applyNumberFormat="1" applyFont="1" applyFill="1" applyBorder="1" applyAlignment="1">
      <alignment horizontal="right" vertical="center"/>
    </xf>
    <xf numFmtId="167" fontId="4" fillId="8" borderId="36" xfId="0" applyNumberFormat="1" applyFont="1" applyFill="1" applyBorder="1" applyAlignment="1">
      <alignment horizontal="right" vertical="center" shrinkToFit="1"/>
    </xf>
    <xf numFmtId="167" fontId="4" fillId="0" borderId="47" xfId="0" applyNumberFormat="1" applyFont="1" applyFill="1" applyBorder="1" applyAlignment="1">
      <alignment horizontal="right" vertical="center"/>
    </xf>
    <xf numFmtId="167" fontId="4" fillId="7" borderId="47" xfId="0" applyNumberFormat="1" applyFont="1" applyFill="1" applyBorder="1" applyAlignment="1">
      <alignment horizontal="right" vertical="center"/>
    </xf>
    <xf numFmtId="167" fontId="4" fillId="8" borderId="42" xfId="0" applyNumberFormat="1" applyFont="1" applyFill="1" applyBorder="1" applyAlignment="1">
      <alignment horizontal="right" vertical="center"/>
    </xf>
    <xf numFmtId="167" fontId="4" fillId="0" borderId="44" xfId="0" applyNumberFormat="1" applyFont="1" applyFill="1" applyBorder="1" applyAlignment="1">
      <alignment horizontal="right" vertical="center"/>
    </xf>
    <xf numFmtId="167" fontId="4" fillId="8" borderId="6" xfId="0" applyNumberFormat="1" applyFont="1" applyFill="1" applyBorder="1" applyAlignment="1">
      <alignment horizontal="right" vertical="center"/>
    </xf>
    <xf numFmtId="167" fontId="4" fillId="8" borderId="6" xfId="0" applyNumberFormat="1" applyFont="1" applyFill="1" applyBorder="1" applyAlignment="1">
      <alignment horizontal="right" vertical="center" shrinkToFit="1"/>
    </xf>
    <xf numFmtId="167" fontId="4" fillId="8" borderId="43" xfId="0" applyNumberFormat="1" applyFont="1" applyFill="1" applyBorder="1" applyAlignment="1">
      <alignment horizontal="right" vertical="center" shrinkToFit="1"/>
    </xf>
    <xf numFmtId="167" fontId="4" fillId="8" borderId="54" xfId="0" applyNumberFormat="1" applyFont="1" applyFill="1" applyBorder="1" applyAlignment="1">
      <alignment horizontal="right" vertical="center" shrinkToFit="1"/>
    </xf>
    <xf numFmtId="167" fontId="4" fillId="8" borderId="4" xfId="0" applyNumberFormat="1" applyFont="1" applyFill="1" applyBorder="1" applyAlignment="1">
      <alignment horizontal="right" vertical="center" shrinkToFit="1"/>
    </xf>
    <xf numFmtId="167" fontId="4" fillId="7" borderId="9" xfId="0" applyNumberFormat="1" applyFont="1" applyFill="1" applyBorder="1" applyAlignment="1">
      <alignment horizontal="right" vertical="center" shrinkToFit="1"/>
    </xf>
    <xf numFmtId="167" fontId="4" fillId="7" borderId="57" xfId="0" applyNumberFormat="1" applyFont="1" applyFill="1" applyBorder="1" applyAlignment="1">
      <alignment horizontal="right" vertical="center" shrinkToFit="1"/>
    </xf>
    <xf numFmtId="167" fontId="4" fillId="7" borderId="44" xfId="0" applyNumberFormat="1" applyFont="1" applyFill="1" applyBorder="1" applyAlignment="1">
      <alignment horizontal="right" vertical="center"/>
    </xf>
    <xf numFmtId="167" fontId="4" fillId="7" borderId="6" xfId="0" applyNumberFormat="1" applyFont="1" applyFill="1" applyBorder="1" applyAlignment="1">
      <alignment horizontal="right" vertical="center" shrinkToFit="1"/>
    </xf>
    <xf numFmtId="167" fontId="4" fillId="7" borderId="54" xfId="0" applyNumberFormat="1" applyFont="1" applyFill="1" applyBorder="1" applyAlignment="1">
      <alignment horizontal="right" vertical="center" shrinkToFit="1"/>
    </xf>
    <xf numFmtId="167" fontId="4" fillId="7" borderId="4" xfId="0" applyNumberFormat="1" applyFont="1" applyFill="1" applyBorder="1" applyAlignment="1">
      <alignment horizontal="right" vertical="center" shrinkToFit="1"/>
    </xf>
    <xf numFmtId="167" fontId="0" fillId="0" borderId="0" xfId="0" applyNumberFormat="1" applyFill="1" applyBorder="1" applyAlignment="1">
      <alignment horizontal="right" vertical="center"/>
    </xf>
    <xf numFmtId="167" fontId="4" fillId="7" borderId="55" xfId="0" applyNumberFormat="1" applyFont="1" applyFill="1" applyBorder="1" applyAlignment="1">
      <alignment horizontal="right" vertical="center" shrinkToFit="1"/>
    </xf>
    <xf numFmtId="167" fontId="4" fillId="0" borderId="0" xfId="0" applyNumberFormat="1" applyFont="1" applyFill="1" applyBorder="1" applyAlignment="1">
      <alignment horizontal="right" vertical="center" shrinkToFit="1"/>
    </xf>
    <xf numFmtId="167" fontId="4" fillId="0" borderId="27" xfId="0" applyNumberFormat="1" applyFont="1" applyFill="1" applyBorder="1" applyAlignment="1">
      <alignment horizontal="right" vertical="center" shrinkToFit="1"/>
    </xf>
    <xf numFmtId="167" fontId="4" fillId="0" borderId="8" xfId="0" applyNumberFormat="1" applyFont="1" applyFill="1" applyBorder="1" applyAlignment="1">
      <alignment horizontal="right" vertical="center" shrinkToFit="1"/>
    </xf>
    <xf numFmtId="167" fontId="4" fillId="0" borderId="37" xfId="0" applyNumberFormat="1" applyFont="1" applyFill="1" applyBorder="1" applyAlignment="1">
      <alignment horizontal="right" vertical="center" shrinkToFit="1"/>
    </xf>
    <xf numFmtId="167" fontId="4" fillId="7" borderId="30" xfId="0" applyNumberFormat="1" applyFont="1" applyFill="1" applyBorder="1" applyAlignment="1">
      <alignment horizontal="right" vertical="center"/>
    </xf>
    <xf numFmtId="167" fontId="4" fillId="7" borderId="43" xfId="0" applyNumberFormat="1" applyFont="1" applyFill="1" applyBorder="1" applyAlignment="1">
      <alignment horizontal="right" vertical="center"/>
    </xf>
    <xf numFmtId="167" fontId="4" fillId="7" borderId="48" xfId="0" applyNumberFormat="1" applyFont="1" applyFill="1" applyBorder="1" applyAlignment="1">
      <alignment horizontal="right" vertical="center"/>
    </xf>
    <xf numFmtId="167" fontId="4" fillId="7" borderId="53" xfId="0" applyNumberFormat="1" applyFont="1" applyFill="1" applyBorder="1" applyAlignment="1">
      <alignment horizontal="right" vertical="center" shrinkToFit="1"/>
    </xf>
    <xf numFmtId="167" fontId="12" fillId="7" borderId="28" xfId="0" applyNumberFormat="1" applyFont="1" applyFill="1" applyBorder="1" applyAlignment="1">
      <alignment horizontal="center" vertical="center"/>
    </xf>
    <xf numFmtId="167" fontId="12" fillId="7" borderId="2" xfId="0" applyNumberFormat="1" applyFont="1" applyFill="1" applyBorder="1" applyAlignment="1">
      <alignment horizontal="center"/>
    </xf>
    <xf numFmtId="167" fontId="12" fillId="5" borderId="2" xfId="0" applyNumberFormat="1" applyFont="1" applyFill="1" applyBorder="1" applyAlignment="1">
      <alignment horizontal="center"/>
    </xf>
    <xf numFmtId="167" fontId="12" fillId="7" borderId="2" xfId="0" applyNumberFormat="1" applyFont="1" applyFill="1" applyBorder="1" applyAlignment="1">
      <alignment horizontal="center" vertical="center"/>
    </xf>
    <xf numFmtId="0" fontId="4" fillId="4" borderId="9" xfId="0" applyFont="1" applyFill="1" applyBorder="1" applyAlignment="1">
      <alignment vertical="top"/>
    </xf>
    <xf numFmtId="1" fontId="20" fillId="4" borderId="29" xfId="0" applyNumberFormat="1" applyFont="1" applyFill="1" applyBorder="1" applyAlignment="1">
      <alignment horizontal="center" vertical="center"/>
    </xf>
    <xf numFmtId="1" fontId="20" fillId="4" borderId="31" xfId="0" applyNumberFormat="1" applyFont="1" applyFill="1" applyBorder="1" applyAlignment="1">
      <alignment horizontal="center" vertical="center"/>
    </xf>
    <xf numFmtId="1" fontId="12" fillId="4" borderId="31" xfId="0" applyNumberFormat="1" applyFont="1" applyFill="1" applyBorder="1" applyAlignment="1">
      <alignment horizontal="center" vertical="center"/>
    </xf>
    <xf numFmtId="1" fontId="12" fillId="4" borderId="9" xfId="0" applyNumberFormat="1" applyFont="1" applyFill="1" applyBorder="1" applyAlignment="1">
      <alignment horizontal="center" vertical="center"/>
    </xf>
    <xf numFmtId="1" fontId="12" fillId="4" borderId="24" xfId="0" applyNumberFormat="1" applyFont="1" applyFill="1" applyBorder="1" applyAlignment="1">
      <alignment horizontal="center" vertical="center"/>
    </xf>
    <xf numFmtId="1" fontId="20" fillId="4" borderId="9" xfId="0" applyNumberFormat="1" applyFont="1" applyFill="1" applyBorder="1" applyAlignment="1">
      <alignment horizontal="center" vertical="center"/>
    </xf>
    <xf numFmtId="1" fontId="12" fillId="4" borderId="30" xfId="0" applyNumberFormat="1" applyFont="1" applyFill="1" applyBorder="1" applyAlignment="1">
      <alignment horizontal="center" vertical="center"/>
    </xf>
    <xf numFmtId="171" fontId="12" fillId="5" borderId="9" xfId="0" applyNumberFormat="1" applyFont="1" applyFill="1" applyBorder="1" applyAlignment="1">
      <alignment horizontal="right" vertical="center"/>
    </xf>
    <xf numFmtId="171" fontId="12" fillId="5" borderId="31" xfId="0" applyNumberFormat="1" applyFont="1" applyFill="1" applyBorder="1" applyAlignment="1">
      <alignment horizontal="right" vertical="center"/>
    </xf>
    <xf numFmtId="171" fontId="12" fillId="5" borderId="24" xfId="0" applyNumberFormat="1" applyFont="1" applyFill="1" applyBorder="1" applyAlignment="1">
      <alignment horizontal="right" vertical="center"/>
    </xf>
    <xf numFmtId="167" fontId="12" fillId="5" borderId="6" xfId="0" applyNumberFormat="1" applyFont="1" applyFill="1" applyBorder="1" applyAlignment="1">
      <alignment horizontal="right" vertical="center"/>
    </xf>
    <xf numFmtId="167" fontId="12" fillId="5" borderId="0" xfId="0" applyNumberFormat="1" applyFont="1" applyFill="1" applyBorder="1" applyAlignment="1">
      <alignment horizontal="right" vertical="center"/>
    </xf>
    <xf numFmtId="167" fontId="12" fillId="5" borderId="31" xfId="0" applyNumberFormat="1" applyFont="1" applyFill="1" applyBorder="1" applyAlignment="1">
      <alignment horizontal="right" vertical="center"/>
    </xf>
    <xf numFmtId="167" fontId="12" fillId="5" borderId="30" xfId="0" applyNumberFormat="1" applyFont="1" applyFill="1" applyBorder="1" applyAlignment="1">
      <alignment horizontal="right" vertical="center"/>
    </xf>
    <xf numFmtId="171" fontId="29" fillId="8" borderId="24" xfId="0" applyNumberFormat="1" applyFont="1" applyFill="1" applyBorder="1" applyAlignment="1">
      <alignment horizontal="right" vertical="center"/>
    </xf>
    <xf numFmtId="171" fontId="4" fillId="5" borderId="0" xfId="0" applyNumberFormat="1" applyFont="1" applyFill="1" applyBorder="1" applyAlignment="1">
      <alignment horizontal="right" vertical="center"/>
    </xf>
    <xf numFmtId="171" fontId="4" fillId="5" borderId="8" xfId="0" applyNumberFormat="1" applyFont="1" applyFill="1" applyBorder="1" applyAlignment="1">
      <alignment horizontal="right" vertical="center"/>
    </xf>
    <xf numFmtId="171" fontId="4" fillId="8" borderId="8" xfId="0" applyNumberFormat="1" applyFont="1" applyFill="1" applyBorder="1" applyAlignment="1">
      <alignment horizontal="right" vertical="center"/>
    </xf>
    <xf numFmtId="171" fontId="29" fillId="8" borderId="0" xfId="0" applyNumberFormat="1" applyFont="1" applyFill="1" applyBorder="1" applyAlignment="1">
      <alignment horizontal="right" vertical="center"/>
    </xf>
    <xf numFmtId="171" fontId="29" fillId="8" borderId="8" xfId="0" applyNumberFormat="1" applyFont="1" applyFill="1" applyBorder="1" applyAlignment="1">
      <alignment horizontal="right" vertical="center"/>
    </xf>
    <xf numFmtId="171" fontId="29" fillId="5" borderId="0" xfId="0" applyNumberFormat="1" applyFont="1" applyFill="1" applyBorder="1" applyAlignment="1">
      <alignment horizontal="right" vertical="center"/>
    </xf>
    <xf numFmtId="171" fontId="29" fillId="5" borderId="8" xfId="0" applyNumberFormat="1" applyFont="1" applyFill="1" applyBorder="1" applyAlignment="1">
      <alignment horizontal="right" vertical="center"/>
    </xf>
    <xf numFmtId="171" fontId="4" fillId="8" borderId="4" xfId="0" applyNumberFormat="1" applyFont="1" applyFill="1" applyBorder="1" applyAlignment="1">
      <alignment horizontal="right" vertical="center"/>
    </xf>
    <xf numFmtId="171" fontId="4" fillId="5" borderId="6" xfId="0" applyNumberFormat="1" applyFont="1" applyFill="1" applyBorder="1" applyAlignment="1">
      <alignment horizontal="right" vertical="center"/>
    </xf>
    <xf numFmtId="167" fontId="4" fillId="7" borderId="56" xfId="0" applyNumberFormat="1" applyFont="1" applyFill="1" applyBorder="1" applyAlignment="1">
      <alignment horizontal="right" vertical="center"/>
    </xf>
    <xf numFmtId="167" fontId="50" fillId="0" borderId="24" xfId="0" applyNumberFormat="1" applyFont="1" applyFill="1" applyBorder="1" applyAlignment="1">
      <alignment horizontal="right" vertical="center"/>
    </xf>
    <xf numFmtId="0" fontId="13" fillId="6" borderId="24" xfId="0" applyFont="1" applyFill="1" applyBorder="1" applyAlignment="1">
      <alignment horizontal="center" vertical="center" wrapText="1"/>
    </xf>
    <xf numFmtId="0" fontId="0" fillId="6" borderId="8" xfId="0" applyFill="1" applyBorder="1" applyAlignment="1">
      <alignment horizontal="center" vertical="center" wrapText="1"/>
    </xf>
    <xf numFmtId="0" fontId="0" fillId="0" borderId="4" xfId="0" applyBorder="1"/>
    <xf numFmtId="2" fontId="4" fillId="7" borderId="0" xfId="0" applyNumberFormat="1" applyFont="1" applyFill="1" applyAlignment="1">
      <alignment vertical="center"/>
    </xf>
    <xf numFmtId="2" fontId="4" fillId="7" borderId="55" xfId="0" applyNumberFormat="1" applyFont="1" applyFill="1" applyBorder="1" applyAlignment="1">
      <alignment vertical="center"/>
    </xf>
    <xf numFmtId="2" fontId="4" fillId="7" borderId="8" xfId="0" applyNumberFormat="1" applyFont="1" applyFill="1" applyBorder="1" applyAlignment="1">
      <alignment vertical="center"/>
    </xf>
    <xf numFmtId="2" fontId="29" fillId="7" borderId="0" xfId="0" applyNumberFormat="1" applyFont="1" applyFill="1" applyAlignment="1">
      <alignment vertical="center"/>
    </xf>
    <xf numFmtId="2" fontId="4" fillId="7" borderId="9" xfId="0" applyNumberFormat="1" applyFont="1" applyFill="1" applyBorder="1" applyAlignment="1">
      <alignment vertical="center"/>
    </xf>
    <xf numFmtId="2" fontId="4" fillId="7" borderId="53" xfId="0" applyNumberFormat="1" applyFont="1" applyFill="1" applyBorder="1" applyAlignment="1">
      <alignment vertical="center"/>
    </xf>
    <xf numFmtId="2" fontId="4" fillId="7" borderId="54" xfId="0" applyNumberFormat="1" applyFont="1" applyFill="1" applyBorder="1" applyAlignment="1">
      <alignment vertical="center"/>
    </xf>
    <xf numFmtId="0" fontId="2" fillId="0" borderId="0" xfId="0" applyFont="1" applyAlignment="1">
      <alignment vertical="top" wrapText="1"/>
    </xf>
    <xf numFmtId="0" fontId="11" fillId="0" borderId="0" xfId="0" quotePrefix="1" applyFont="1" applyAlignment="1">
      <alignment horizontal="right" vertical="top"/>
    </xf>
    <xf numFmtId="0" fontId="12" fillId="4" borderId="9" xfId="0" applyFont="1" applyFill="1" applyBorder="1" applyAlignment="1">
      <alignment horizontal="center" vertical="top"/>
    </xf>
    <xf numFmtId="167" fontId="4" fillId="0" borderId="8" xfId="0" applyNumberFormat="1" applyFont="1" applyFill="1" applyBorder="1" applyAlignment="1">
      <alignment horizontal="right" vertical="center"/>
    </xf>
    <xf numFmtId="0" fontId="4" fillId="0" borderId="0" xfId="0" applyFont="1" applyAlignment="1">
      <alignment horizontal="left" vertical="top"/>
    </xf>
    <xf numFmtId="167" fontId="0" fillId="0" borderId="0" xfId="0" applyNumberFormat="1"/>
    <xf numFmtId="0" fontId="4" fillId="4" borderId="9" xfId="0" applyFont="1" applyFill="1" applyBorder="1" applyAlignment="1">
      <alignment horizontal="right" vertical="top"/>
    </xf>
    <xf numFmtId="0" fontId="4" fillId="0" borderId="7" xfId="0" applyFont="1" applyBorder="1" applyAlignment="1">
      <alignment horizontal="right" vertical="top"/>
    </xf>
    <xf numFmtId="0" fontId="0" fillId="0" borderId="4" xfId="0" applyBorder="1" applyAlignment="1">
      <alignment vertical="center"/>
    </xf>
    <xf numFmtId="1" fontId="12" fillId="4" borderId="7" xfId="0" applyNumberFormat="1" applyFont="1" applyFill="1" applyBorder="1" applyAlignment="1">
      <alignment horizontal="center" vertical="top"/>
    </xf>
    <xf numFmtId="1" fontId="12" fillId="4" borderId="0" xfId="0" applyNumberFormat="1" applyFont="1" applyFill="1" applyAlignment="1">
      <alignment horizontal="center" vertical="top"/>
    </xf>
    <xf numFmtId="1" fontId="12" fillId="4" borderId="6" xfId="0" applyNumberFormat="1" applyFont="1" applyFill="1" applyBorder="1" applyAlignment="1">
      <alignment horizontal="center" vertical="top"/>
    </xf>
    <xf numFmtId="1" fontId="12" fillId="0" borderId="6" xfId="0" applyNumberFormat="1" applyFont="1" applyBorder="1" applyAlignment="1">
      <alignment horizontal="center" vertical="center"/>
    </xf>
    <xf numFmtId="2" fontId="12" fillId="0" borderId="2" xfId="0" applyNumberFormat="1" applyFont="1" applyBorder="1" applyAlignment="1">
      <alignment horizontal="center"/>
    </xf>
    <xf numFmtId="2" fontId="4" fillId="0" borderId="23" xfId="0" applyNumberFormat="1" applyFont="1" applyBorder="1" applyAlignment="1">
      <alignment vertical="center"/>
    </xf>
    <xf numFmtId="2" fontId="4" fillId="0" borderId="9" xfId="0" applyNumberFormat="1" applyFont="1" applyBorder="1" applyAlignment="1">
      <alignment vertical="center"/>
    </xf>
    <xf numFmtId="2" fontId="4" fillId="0" borderId="0" xfId="0" applyNumberFormat="1" applyFont="1" applyAlignment="1">
      <alignment vertical="center"/>
    </xf>
    <xf numFmtId="167" fontId="12" fillId="0" borderId="1" xfId="0" applyNumberFormat="1" applyFont="1" applyBorder="1" applyAlignment="1">
      <alignment horizontal="center"/>
    </xf>
    <xf numFmtId="2" fontId="12" fillId="0" borderId="1" xfId="0" applyNumberFormat="1" applyFont="1" applyBorder="1" applyAlignment="1">
      <alignment horizontal="center"/>
    </xf>
    <xf numFmtId="2" fontId="4" fillId="5" borderId="0" xfId="0" applyNumberFormat="1" applyFont="1" applyFill="1" applyAlignment="1">
      <alignment vertical="center"/>
    </xf>
    <xf numFmtId="2" fontId="4" fillId="0" borderId="7" xfId="0" applyNumberFormat="1" applyFont="1" applyBorder="1" applyAlignment="1">
      <alignment vertical="center"/>
    </xf>
    <xf numFmtId="2" fontId="4" fillId="0" borderId="35" xfId="0" applyNumberFormat="1" applyFont="1" applyBorder="1" applyAlignment="1">
      <alignment vertical="center"/>
    </xf>
    <xf numFmtId="167" fontId="12" fillId="0" borderId="2" xfId="0" applyNumberFormat="1" applyFont="1" applyBorder="1" applyAlignment="1">
      <alignment horizontal="center"/>
    </xf>
    <xf numFmtId="2" fontId="4" fillId="0" borderId="27" xfId="0" applyNumberFormat="1" applyFont="1" applyBorder="1" applyAlignment="1">
      <alignment vertical="center"/>
    </xf>
    <xf numFmtId="2" fontId="4" fillId="0" borderId="8" xfId="0" applyNumberFormat="1" applyFont="1" applyBorder="1" applyAlignment="1">
      <alignment vertical="center"/>
    </xf>
    <xf numFmtId="2" fontId="4" fillId="0" borderId="55" xfId="0" applyNumberFormat="1" applyFont="1" applyBorder="1" applyAlignment="1">
      <alignment vertical="center"/>
    </xf>
    <xf numFmtId="2" fontId="29" fillId="5" borderId="0" xfId="0" applyNumberFormat="1" applyFont="1" applyFill="1" applyAlignment="1">
      <alignment vertical="center"/>
    </xf>
    <xf numFmtId="2" fontId="29" fillId="0" borderId="0" xfId="0" applyNumberFormat="1" applyFont="1" applyAlignment="1">
      <alignment vertical="center"/>
    </xf>
    <xf numFmtId="2" fontId="29" fillId="0" borderId="55" xfId="0" applyNumberFormat="1" applyFont="1" applyBorder="1" applyAlignment="1">
      <alignment vertical="center"/>
    </xf>
    <xf numFmtId="2" fontId="12" fillId="0" borderId="3" xfId="0" applyNumberFormat="1" applyFont="1" applyBorder="1" applyAlignment="1">
      <alignment horizontal="center"/>
    </xf>
    <xf numFmtId="2" fontId="4" fillId="0" borderId="5" xfId="0" applyNumberFormat="1" applyFont="1" applyBorder="1" applyAlignment="1">
      <alignment vertical="center"/>
    </xf>
    <xf numFmtId="2" fontId="4" fillId="0" borderId="6" xfId="0" applyNumberFormat="1" applyFont="1" applyBorder="1" applyAlignment="1">
      <alignment vertical="center"/>
    </xf>
    <xf numFmtId="167" fontId="12" fillId="0" borderId="3" xfId="0" applyNumberFormat="1" applyFont="1" applyBorder="1" applyAlignment="1">
      <alignment horizontal="center"/>
    </xf>
    <xf numFmtId="2" fontId="4" fillId="0" borderId="53" xfId="0" applyNumberFormat="1" applyFont="1" applyBorder="1" applyAlignment="1">
      <alignment vertical="center"/>
    </xf>
    <xf numFmtId="2" fontId="12" fillId="0" borderId="7" xfId="0" applyNumberFormat="1" applyFont="1" applyBorder="1" applyAlignment="1">
      <alignment horizontal="center"/>
    </xf>
    <xf numFmtId="167" fontId="12" fillId="0" borderId="8" xfId="0" applyNumberFormat="1" applyFont="1" applyBorder="1" applyAlignment="1">
      <alignment horizontal="center"/>
    </xf>
    <xf numFmtId="2" fontId="12" fillId="0" borderId="8" xfId="0" applyNumberFormat="1" applyFont="1" applyBorder="1" applyAlignment="1">
      <alignment horizontal="center"/>
    </xf>
    <xf numFmtId="0" fontId="12" fillId="7" borderId="3" xfId="0" applyFont="1" applyFill="1" applyBorder="1" applyAlignment="1">
      <alignment horizontal="center" vertical="center"/>
    </xf>
    <xf numFmtId="167" fontId="12" fillId="7" borderId="3" xfId="0" applyNumberFormat="1" applyFont="1" applyFill="1" applyBorder="1" applyAlignment="1">
      <alignment horizontal="center" vertical="center"/>
    </xf>
    <xf numFmtId="2" fontId="12" fillId="0" borderId="5" xfId="0" applyNumberFormat="1" applyFont="1" applyBorder="1" applyAlignment="1">
      <alignment horizontal="center"/>
    </xf>
    <xf numFmtId="2" fontId="29" fillId="0" borderId="46" xfId="0" applyNumberFormat="1" applyFont="1" applyBorder="1" applyAlignment="1">
      <alignment vertical="center"/>
    </xf>
    <xf numFmtId="2" fontId="4" fillId="0" borderId="31" xfId="0" applyNumberFormat="1" applyFont="1" applyBorder="1" applyAlignment="1">
      <alignment horizontal="center" vertical="center"/>
    </xf>
    <xf numFmtId="2" fontId="4" fillId="0" borderId="4" xfId="0" applyNumberFormat="1" applyFont="1" applyBorder="1" applyAlignment="1">
      <alignment horizontal="center" vertical="center"/>
    </xf>
    <xf numFmtId="167" fontId="12" fillId="0" borderId="4" xfId="0" applyNumberFormat="1" applyFont="1" applyBorder="1" applyAlignment="1">
      <alignment horizontal="center"/>
    </xf>
    <xf numFmtId="2" fontId="12" fillId="0" borderId="4" xfId="0" applyNumberFormat="1" applyFont="1" applyBorder="1" applyAlignment="1">
      <alignment horizontal="center"/>
    </xf>
    <xf numFmtId="2" fontId="12" fillId="7" borderId="52" xfId="0" applyNumberFormat="1" applyFont="1" applyFill="1" applyBorder="1" applyAlignment="1">
      <alignment vertical="center"/>
    </xf>
    <xf numFmtId="2" fontId="12" fillId="7" borderId="31" xfId="0" applyNumberFormat="1" applyFont="1" applyFill="1" applyBorder="1" applyAlignment="1">
      <alignment vertical="center"/>
    </xf>
    <xf numFmtId="2" fontId="12" fillId="7" borderId="51" xfId="0" applyNumberFormat="1" applyFont="1" applyFill="1" applyBorder="1" applyAlignment="1">
      <alignment vertical="center"/>
    </xf>
    <xf numFmtId="2" fontId="31" fillId="7" borderId="31" xfId="0" applyNumberFormat="1" applyFont="1" applyFill="1" applyBorder="1" applyAlignment="1">
      <alignment vertical="center"/>
    </xf>
    <xf numFmtId="2" fontId="31" fillId="7" borderId="51" xfId="0" applyNumberFormat="1" applyFont="1" applyFill="1" applyBorder="1" applyAlignment="1">
      <alignment vertical="center"/>
    </xf>
    <xf numFmtId="2" fontId="31" fillId="7" borderId="56" xfId="0" applyNumberFormat="1" applyFont="1" applyFill="1" applyBorder="1" applyAlignment="1">
      <alignment vertical="center"/>
    </xf>
    <xf numFmtId="2" fontId="31" fillId="7" borderId="30" xfId="0" applyNumberFormat="1" applyFont="1" applyFill="1" applyBorder="1" applyAlignment="1">
      <alignment vertical="center"/>
    </xf>
    <xf numFmtId="0" fontId="9" fillId="0" borderId="0" xfId="0" applyFont="1" applyBorder="1" applyAlignment="1">
      <alignment horizontal="center" vertical="center"/>
    </xf>
    <xf numFmtId="0" fontId="9" fillId="0" borderId="0" xfId="0" quotePrefix="1" applyNumberFormat="1" applyFont="1" applyBorder="1" applyAlignment="1">
      <alignment horizontal="center" vertical="center" wrapText="1"/>
    </xf>
    <xf numFmtId="0" fontId="11" fillId="0" borderId="0" xfId="0" applyFont="1" applyBorder="1" applyAlignment="1">
      <alignment horizontal="center" vertical="center" wrapText="1"/>
    </xf>
    <xf numFmtId="0" fontId="11" fillId="0" borderId="0" xfId="0" applyFont="1" applyBorder="1" applyAlignment="1">
      <alignment horizontal="center" vertical="center"/>
    </xf>
    <xf numFmtId="0" fontId="10" fillId="0" borderId="0" xfId="0" applyFont="1" applyBorder="1" applyAlignment="1">
      <alignment horizontal="center" vertical="center"/>
    </xf>
    <xf numFmtId="0" fontId="11" fillId="0" borderId="0" xfId="0" applyFont="1" applyAlignment="1">
      <alignment horizontal="center"/>
    </xf>
    <xf numFmtId="0" fontId="2" fillId="0" borderId="0" xfId="0" applyFont="1" applyAlignment="1">
      <alignment vertical="top" wrapText="1"/>
    </xf>
    <xf numFmtId="0" fontId="0" fillId="0" borderId="0" xfId="0" applyAlignment="1">
      <alignment vertical="top" wrapText="1"/>
    </xf>
    <xf numFmtId="0" fontId="3" fillId="0" borderId="0" xfId="4" applyAlignment="1" applyProtection="1">
      <alignment horizontal="left" vertical="top" wrapText="1"/>
    </xf>
    <xf numFmtId="0" fontId="35" fillId="0" borderId="0" xfId="0" applyFont="1" applyAlignment="1">
      <alignment vertical="center" wrapText="1"/>
    </xf>
    <xf numFmtId="0" fontId="10" fillId="0" borderId="0" xfId="0" applyFont="1" applyAlignment="1">
      <alignment vertical="top" wrapText="1"/>
    </xf>
    <xf numFmtId="0" fontId="0" fillId="0" borderId="0" xfId="0" applyAlignment="1">
      <alignment vertical="center" wrapText="1"/>
    </xf>
    <xf numFmtId="0" fontId="2" fillId="0" borderId="0" xfId="0" applyFont="1" applyAlignment="1">
      <alignment vertical="center" wrapText="1"/>
    </xf>
    <xf numFmtId="0" fontId="10" fillId="0" borderId="0" xfId="0" applyFont="1" applyAlignment="1">
      <alignment vertical="center" wrapText="1"/>
    </xf>
    <xf numFmtId="0" fontId="2" fillId="0" borderId="0" xfId="0" applyFont="1" applyAlignment="1">
      <alignment horizontal="left" wrapText="1"/>
    </xf>
    <xf numFmtId="0" fontId="0" fillId="0" borderId="0" xfId="0" applyAlignment="1">
      <alignment horizontal="left" wrapText="1"/>
    </xf>
    <xf numFmtId="0" fontId="3" fillId="0" borderId="0" xfId="4" applyAlignment="1" applyProtection="1">
      <alignment vertical="center" wrapText="1"/>
    </xf>
    <xf numFmtId="0" fontId="3" fillId="0" borderId="0" xfId="4" applyFill="1" applyAlignment="1" applyProtection="1">
      <alignment horizontal="left" vertical="top" wrapText="1"/>
    </xf>
    <xf numFmtId="0" fontId="10" fillId="0" borderId="0" xfId="0" applyFont="1" applyAlignment="1">
      <alignment horizontal="left" vertical="center" wrapText="1"/>
    </xf>
    <xf numFmtId="0" fontId="10" fillId="0" borderId="0" xfId="0" applyFont="1" applyAlignment="1">
      <alignment horizontal="left" vertical="center"/>
    </xf>
    <xf numFmtId="0" fontId="9" fillId="0" borderId="0" xfId="0" applyFont="1" applyAlignment="1">
      <alignment horizontal="center" vertical="center"/>
    </xf>
    <xf numFmtId="17" fontId="9" fillId="0" borderId="0" xfId="0" quotePrefix="1" applyNumberFormat="1" applyFont="1" applyBorder="1" applyAlignment="1">
      <alignment horizontal="center" vertical="center" wrapText="1"/>
    </xf>
    <xf numFmtId="0" fontId="11" fillId="0" borderId="0" xfId="0" applyFont="1" applyAlignment="1">
      <alignment horizontal="center" vertical="top"/>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13" xfId="0" applyFont="1" applyBorder="1" applyAlignment="1">
      <alignment horizontal="left" vertical="top" wrapText="1"/>
    </xf>
    <xf numFmtId="0" fontId="4" fillId="0" borderId="14" xfId="0" applyFont="1" applyBorder="1" applyAlignment="1">
      <alignment horizontal="left" vertical="top" wrapText="1"/>
    </xf>
    <xf numFmtId="0" fontId="12" fillId="4" borderId="0" xfId="0" applyFont="1" applyFill="1" applyBorder="1" applyAlignment="1">
      <alignment horizontal="center" vertical="top" wrapText="1"/>
    </xf>
    <xf numFmtId="0" fontId="4" fillId="0" borderId="0" xfId="0" applyFont="1" applyAlignment="1">
      <alignment horizontal="left" vertical="top" wrapText="1"/>
    </xf>
    <xf numFmtId="0" fontId="17" fillId="4" borderId="0" xfId="0" applyFont="1" applyFill="1" applyAlignment="1">
      <alignment horizontal="left" vertical="center" wrapText="1"/>
    </xf>
    <xf numFmtId="0" fontId="13" fillId="4" borderId="0" xfId="0" applyFont="1" applyFill="1" applyBorder="1" applyAlignment="1">
      <alignment horizontal="left" vertical="center" wrapText="1"/>
    </xf>
    <xf numFmtId="0" fontId="20" fillId="0" borderId="0" xfId="0" applyFont="1" applyAlignment="1">
      <alignment horizontal="left" wrapText="1"/>
    </xf>
    <xf numFmtId="0" fontId="17" fillId="4" borderId="0" xfId="0" applyFont="1" applyFill="1" applyBorder="1" applyAlignment="1">
      <alignment horizontal="left" vertical="center"/>
    </xf>
    <xf numFmtId="0" fontId="4" fillId="0" borderId="0" xfId="0" applyFont="1" applyBorder="1" applyAlignment="1">
      <alignment horizontal="center" vertical="center"/>
    </xf>
    <xf numFmtId="0" fontId="53" fillId="4" borderId="0" xfId="0" applyFont="1" applyFill="1" applyAlignment="1">
      <alignment horizontal="left" vertical="center" wrapText="1"/>
    </xf>
    <xf numFmtId="171" fontId="12" fillId="0" borderId="0" xfId="0" applyNumberFormat="1" applyFont="1" applyFill="1" applyBorder="1" applyAlignment="1">
      <alignment horizontal="left" vertical="top" wrapText="1"/>
    </xf>
    <xf numFmtId="0" fontId="12" fillId="4" borderId="49" xfId="0" applyFont="1" applyFill="1" applyBorder="1" applyAlignment="1">
      <alignment horizontal="center" vertical="center"/>
    </xf>
    <xf numFmtId="0" fontId="12" fillId="4" borderId="50" xfId="0" applyFont="1" applyFill="1" applyBorder="1" applyAlignment="1">
      <alignment horizontal="center" vertical="center"/>
    </xf>
    <xf numFmtId="0" fontId="4" fillId="0" borderId="9" xfId="0" applyFont="1" applyFill="1" applyBorder="1" applyAlignment="1">
      <alignment horizontal="left" wrapText="1"/>
    </xf>
    <xf numFmtId="0" fontId="4" fillId="0" borderId="0" xfId="0" applyFont="1" applyFill="1" applyBorder="1" applyAlignment="1">
      <alignment horizontal="left" wrapText="1"/>
    </xf>
    <xf numFmtId="1" fontId="12" fillId="4" borderId="7" xfId="0" applyNumberFormat="1" applyFont="1" applyFill="1" applyBorder="1" applyAlignment="1">
      <alignment horizontal="center" wrapText="1"/>
    </xf>
    <xf numFmtId="1" fontId="12" fillId="4" borderId="0" xfId="0" applyNumberFormat="1" applyFont="1" applyFill="1" applyBorder="1" applyAlignment="1">
      <alignment horizontal="center" wrapText="1"/>
    </xf>
    <xf numFmtId="1" fontId="12" fillId="4" borderId="8" xfId="0" applyNumberFormat="1" applyFont="1" applyFill="1" applyBorder="1" applyAlignment="1">
      <alignment horizontal="center" wrapText="1"/>
    </xf>
    <xf numFmtId="0" fontId="11" fillId="0" borderId="0" xfId="0" applyFont="1" applyBorder="1" applyAlignment="1">
      <alignment horizontal="center" vertical="top"/>
    </xf>
    <xf numFmtId="0" fontId="12" fillId="4" borderId="9" xfId="0" applyFont="1" applyFill="1" applyBorder="1" applyAlignment="1">
      <alignment horizontal="center" vertical="center"/>
    </xf>
    <xf numFmtId="0" fontId="12" fillId="4" borderId="24" xfId="0" applyFont="1" applyFill="1" applyBorder="1" applyAlignment="1">
      <alignment horizontal="center" vertical="center"/>
    </xf>
    <xf numFmtId="0" fontId="12" fillId="4" borderId="0" xfId="0" applyFont="1" applyFill="1" applyBorder="1" applyAlignment="1">
      <alignment horizontal="center" vertical="center"/>
    </xf>
    <xf numFmtId="0" fontId="12" fillId="4" borderId="8" xfId="0" applyFont="1" applyFill="1" applyBorder="1" applyAlignment="1">
      <alignment horizontal="center" vertical="center"/>
    </xf>
    <xf numFmtId="1" fontId="12" fillId="4" borderId="23" xfId="0" applyNumberFormat="1" applyFont="1" applyFill="1" applyBorder="1" applyAlignment="1">
      <alignment horizontal="center" vertical="center" wrapText="1"/>
    </xf>
    <xf numFmtId="1" fontId="12" fillId="4" borderId="24" xfId="0" applyNumberFormat="1" applyFont="1" applyFill="1" applyBorder="1" applyAlignment="1">
      <alignment horizontal="center" vertical="center" wrapText="1"/>
    </xf>
    <xf numFmtId="1" fontId="12" fillId="4" borderId="7" xfId="0" applyNumberFormat="1" applyFont="1" applyFill="1" applyBorder="1" applyAlignment="1">
      <alignment horizontal="center" vertical="center" wrapText="1"/>
    </xf>
    <xf numFmtId="1" fontId="12" fillId="4" borderId="8" xfId="0" applyNumberFormat="1" applyFont="1" applyFill="1" applyBorder="1" applyAlignment="1">
      <alignment horizontal="center" vertical="center" wrapText="1"/>
    </xf>
    <xf numFmtId="1" fontId="12" fillId="4" borderId="23" xfId="0" applyNumberFormat="1" applyFont="1" applyFill="1" applyBorder="1" applyAlignment="1">
      <alignment horizontal="center" wrapText="1"/>
    </xf>
    <xf numFmtId="1" fontId="12" fillId="4" borderId="9" xfId="0" applyNumberFormat="1" applyFont="1" applyFill="1" applyBorder="1" applyAlignment="1">
      <alignment horizontal="center" wrapText="1"/>
    </xf>
    <xf numFmtId="1" fontId="12" fillId="4" borderId="24" xfId="0" applyNumberFormat="1" applyFont="1" applyFill="1" applyBorder="1" applyAlignment="1">
      <alignment horizontal="center" wrapText="1"/>
    </xf>
    <xf numFmtId="0" fontId="33" fillId="6" borderId="7" xfId="0" applyFont="1" applyFill="1" applyBorder="1" applyAlignment="1">
      <alignment horizontal="center" vertical="center" wrapText="1"/>
    </xf>
    <xf numFmtId="0" fontId="33" fillId="6" borderId="0" xfId="0" applyFont="1" applyFill="1" applyBorder="1" applyAlignment="1">
      <alignment horizontal="center" vertical="center" wrapText="1"/>
    </xf>
    <xf numFmtId="0" fontId="33" fillId="6" borderId="8" xfId="0" applyFont="1" applyFill="1" applyBorder="1" applyAlignment="1">
      <alignment horizontal="center" vertical="center" wrapText="1"/>
    </xf>
    <xf numFmtId="0" fontId="10" fillId="6" borderId="7" xfId="0" applyFont="1" applyFill="1" applyBorder="1" applyAlignment="1">
      <alignment horizontal="center" vertical="center" wrapText="1"/>
    </xf>
    <xf numFmtId="0" fontId="10" fillId="6" borderId="0" xfId="0" applyFont="1" applyFill="1" applyBorder="1" applyAlignment="1">
      <alignment horizontal="center" vertical="center" wrapText="1"/>
    </xf>
    <xf numFmtId="0" fontId="10" fillId="6" borderId="8" xfId="0" applyFont="1" applyFill="1" applyBorder="1" applyAlignment="1">
      <alignment horizontal="center" vertical="center" wrapText="1"/>
    </xf>
    <xf numFmtId="0" fontId="32" fillId="6" borderId="7" xfId="0" applyFont="1" applyFill="1" applyBorder="1" applyAlignment="1">
      <alignment horizontal="center" vertical="center" wrapText="1"/>
    </xf>
    <xf numFmtId="0" fontId="32" fillId="6" borderId="0" xfId="0" applyFont="1" applyFill="1" applyBorder="1" applyAlignment="1">
      <alignment horizontal="center" vertical="center" wrapText="1"/>
    </xf>
    <xf numFmtId="0" fontId="32" fillId="6" borderId="8" xfId="0" applyFont="1" applyFill="1" applyBorder="1" applyAlignment="1">
      <alignment horizontal="center" vertical="center" wrapText="1"/>
    </xf>
    <xf numFmtId="0" fontId="18" fillId="6" borderId="7" xfId="0" applyFont="1" applyFill="1" applyBorder="1" applyAlignment="1">
      <alignment horizontal="center" vertical="center" wrapText="1"/>
    </xf>
    <xf numFmtId="0" fontId="18" fillId="6" borderId="0" xfId="0" applyFont="1" applyFill="1" applyBorder="1" applyAlignment="1">
      <alignment horizontal="center" vertical="center" wrapText="1"/>
    </xf>
    <xf numFmtId="0" fontId="18" fillId="6" borderId="8"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8" xfId="0" applyFont="1" applyFill="1" applyBorder="1" applyAlignment="1">
      <alignment horizontal="center" vertical="center" wrapText="1"/>
    </xf>
    <xf numFmtId="0" fontId="12" fillId="0" borderId="0" xfId="0" applyFont="1" applyBorder="1" applyAlignment="1">
      <alignment horizontal="left"/>
    </xf>
    <xf numFmtId="0" fontId="20" fillId="0" borderId="9" xfId="0" applyFont="1" applyFill="1" applyBorder="1" applyAlignment="1">
      <alignment horizontal="center" vertical="center"/>
    </xf>
    <xf numFmtId="0" fontId="12" fillId="0" borderId="0" xfId="0" applyFont="1" applyBorder="1" applyAlignment="1">
      <alignment wrapText="1"/>
    </xf>
    <xf numFmtId="0" fontId="4" fillId="0" borderId="0" xfId="0" applyFont="1" applyBorder="1" applyAlignment="1">
      <alignment wrapText="1"/>
    </xf>
    <xf numFmtId="0" fontId="12" fillId="0" borderId="0" xfId="0" applyFont="1" applyFill="1" applyBorder="1" applyAlignment="1">
      <alignment wrapText="1"/>
    </xf>
    <xf numFmtId="171" fontId="12" fillId="0" borderId="0" xfId="0" applyNumberFormat="1" applyFont="1" applyFill="1" applyBorder="1" applyAlignment="1">
      <alignment horizontal="left" wrapText="1"/>
    </xf>
    <xf numFmtId="171" fontId="13" fillId="0" borderId="0" xfId="0" applyNumberFormat="1" applyFont="1" applyFill="1" applyBorder="1" applyAlignment="1">
      <alignment horizontal="left" vertical="top" wrapText="1"/>
    </xf>
    <xf numFmtId="0" fontId="11" fillId="0" borderId="0" xfId="0" applyFont="1" applyBorder="1" applyAlignment="1">
      <alignment horizontal="center" vertical="top" wrapText="1"/>
    </xf>
    <xf numFmtId="0" fontId="13" fillId="6" borderId="23" xfId="0" applyFont="1" applyFill="1" applyBorder="1" applyAlignment="1">
      <alignment horizontal="center" vertical="center" wrapText="1"/>
    </xf>
    <xf numFmtId="0" fontId="13" fillId="6" borderId="9" xfId="0" applyFont="1" applyFill="1" applyBorder="1" applyAlignment="1">
      <alignment horizontal="center" vertical="center" wrapText="1"/>
    </xf>
    <xf numFmtId="0" fontId="0" fillId="6" borderId="7" xfId="0" applyFill="1" applyBorder="1" applyAlignment="1">
      <alignment horizontal="center" vertical="center" wrapText="1"/>
    </xf>
    <xf numFmtId="0" fontId="0" fillId="6" borderId="0" xfId="0" applyFill="1" applyBorder="1" applyAlignment="1">
      <alignment horizontal="center" vertical="center" wrapText="1"/>
    </xf>
    <xf numFmtId="0" fontId="12" fillId="0" borderId="0" xfId="0" applyFont="1" applyBorder="1" applyAlignment="1">
      <alignment horizontal="left" vertical="top" wrapText="1"/>
    </xf>
    <xf numFmtId="0" fontId="37" fillId="0" borderId="0" xfId="0" applyFont="1" applyAlignment="1">
      <alignment horizontal="left" wrapText="1"/>
    </xf>
    <xf numFmtId="0" fontId="12" fillId="0" borderId="9" xfId="0" applyFont="1" applyBorder="1" applyAlignment="1">
      <alignment horizontal="left" wrapText="1"/>
    </xf>
    <xf numFmtId="0" fontId="12" fillId="0" borderId="0" xfId="0" applyFont="1" applyBorder="1" applyAlignment="1">
      <alignment vertical="top" wrapText="1"/>
    </xf>
    <xf numFmtId="0" fontId="4" fillId="0" borderId="0" xfId="0" applyFont="1" applyBorder="1" applyAlignment="1">
      <alignment vertical="top" wrapText="1"/>
    </xf>
    <xf numFmtId="0" fontId="4" fillId="0" borderId="0" xfId="0" applyFont="1" applyBorder="1" applyAlignment="1">
      <alignment horizontal="left" wrapText="1"/>
    </xf>
    <xf numFmtId="0" fontId="11" fillId="0" borderId="0" xfId="0" quotePrefix="1" applyFont="1" applyAlignment="1">
      <alignment horizontal="right" vertical="top"/>
    </xf>
    <xf numFmtId="0" fontId="0" fillId="0" borderId="0" xfId="0" applyAlignment="1">
      <alignment wrapText="1"/>
    </xf>
    <xf numFmtId="0" fontId="2" fillId="0" borderId="0" xfId="0" applyFont="1" applyAlignment="1">
      <alignment horizontal="center" vertical="center" wrapText="1"/>
    </xf>
    <xf numFmtId="1" fontId="13" fillId="4" borderId="23" xfId="0" applyNumberFormat="1" applyFont="1" applyFill="1" applyBorder="1" applyAlignment="1">
      <alignment horizontal="center" vertical="center" wrapText="1"/>
    </xf>
    <xf numFmtId="1" fontId="13" fillId="4" borderId="9" xfId="0" applyNumberFormat="1" applyFont="1" applyFill="1" applyBorder="1" applyAlignment="1">
      <alignment horizontal="center" vertical="center" wrapText="1"/>
    </xf>
    <xf numFmtId="1" fontId="13" fillId="4" borderId="24" xfId="0" applyNumberFormat="1" applyFont="1" applyFill="1" applyBorder="1" applyAlignment="1">
      <alignment horizontal="center" vertical="center" wrapText="1"/>
    </xf>
    <xf numFmtId="0" fontId="11" fillId="0" borderId="6" xfId="0" applyFont="1" applyBorder="1" applyAlignment="1">
      <alignment horizontal="center" vertical="top"/>
    </xf>
    <xf numFmtId="0" fontId="12" fillId="4" borderId="23" xfId="0" applyFont="1" applyFill="1" applyBorder="1" applyAlignment="1">
      <alignment vertical="center"/>
    </xf>
    <xf numFmtId="0" fontId="12" fillId="4" borderId="9" xfId="0" applyFont="1" applyFill="1" applyBorder="1" applyAlignment="1">
      <alignment vertical="center"/>
    </xf>
    <xf numFmtId="0" fontId="12" fillId="4" borderId="9" xfId="0" applyFont="1" applyFill="1" applyBorder="1" applyAlignment="1">
      <alignment horizontal="center" vertical="top"/>
    </xf>
    <xf numFmtId="166" fontId="11" fillId="0" borderId="0" xfId="0" applyNumberFormat="1" applyFont="1" applyAlignment="1">
      <alignment vertical="top" wrapText="1"/>
    </xf>
    <xf numFmtId="0" fontId="11" fillId="0" borderId="6" xfId="0" applyFont="1" applyBorder="1" applyAlignment="1">
      <alignment horizontal="center" vertical="top" wrapText="1"/>
    </xf>
    <xf numFmtId="0" fontId="13" fillId="4" borderId="23" xfId="0" applyFont="1" applyFill="1" applyBorder="1" applyAlignment="1">
      <alignment horizontal="center" vertical="center"/>
    </xf>
    <xf numFmtId="0" fontId="13" fillId="4" borderId="9" xfId="0" applyFont="1" applyFill="1" applyBorder="1" applyAlignment="1">
      <alignment horizontal="center" vertical="center"/>
    </xf>
    <xf numFmtId="0" fontId="13" fillId="4" borderId="0" xfId="0" applyFont="1" applyFill="1" applyAlignment="1">
      <alignment horizontal="left" vertical="top"/>
    </xf>
    <xf numFmtId="1" fontId="12" fillId="4" borderId="2" xfId="0" applyNumberFormat="1" applyFont="1" applyFill="1" applyBorder="1" applyAlignment="1">
      <alignment horizontal="center" vertical="center" wrapText="1"/>
    </xf>
    <xf numFmtId="1" fontId="12" fillId="4" borderId="3" xfId="0" applyNumberFormat="1" applyFont="1" applyFill="1" applyBorder="1" applyAlignment="1">
      <alignment horizontal="center" vertical="center" wrapText="1"/>
    </xf>
    <xf numFmtId="0" fontId="12" fillId="4" borderId="2" xfId="0" applyFont="1" applyFill="1" applyBorder="1" applyAlignment="1">
      <alignment horizontal="center" vertical="center" wrapText="1"/>
    </xf>
    <xf numFmtId="0" fontId="12" fillId="4" borderId="3" xfId="0" applyFont="1" applyFill="1" applyBorder="1" applyAlignment="1">
      <alignment horizontal="center" vertical="center" wrapText="1"/>
    </xf>
    <xf numFmtId="0" fontId="12" fillId="4" borderId="39" xfId="0" applyFont="1" applyFill="1" applyBorder="1" applyAlignment="1">
      <alignment horizontal="center" vertical="center" wrapText="1"/>
    </xf>
    <xf numFmtId="0" fontId="12" fillId="4" borderId="40" xfId="0" applyFont="1" applyFill="1" applyBorder="1" applyAlignment="1">
      <alignment horizontal="center" vertical="center" wrapText="1"/>
    </xf>
    <xf numFmtId="0" fontId="12" fillId="4" borderId="41" xfId="0" applyFont="1" applyFill="1" applyBorder="1" applyAlignment="1">
      <alignment horizontal="left"/>
    </xf>
    <xf numFmtId="0" fontId="12" fillId="4" borderId="0" xfId="0" applyFont="1" applyFill="1" applyAlignment="1">
      <alignment horizontal="left"/>
    </xf>
    <xf numFmtId="0" fontId="11" fillId="0" borderId="0" xfId="0" applyFont="1" applyAlignment="1">
      <alignment vertical="top" wrapText="1"/>
    </xf>
    <xf numFmtId="0" fontId="55" fillId="0" borderId="6" xfId="0" applyFont="1" applyBorder="1" applyAlignment="1">
      <alignment horizontal="center" vertical="top" wrapText="1"/>
    </xf>
    <xf numFmtId="0" fontId="13" fillId="6" borderId="23" xfId="0" applyFont="1" applyFill="1" applyBorder="1" applyAlignment="1">
      <alignment horizontal="center" vertical="center"/>
    </xf>
    <xf numFmtId="0" fontId="13" fillId="6" borderId="9" xfId="0" applyFont="1" applyFill="1" applyBorder="1" applyAlignment="1">
      <alignment horizontal="center" vertical="center"/>
    </xf>
    <xf numFmtId="0" fontId="13" fillId="6" borderId="24" xfId="0" applyFont="1" applyFill="1" applyBorder="1" applyAlignment="1">
      <alignment horizontal="center" vertical="center"/>
    </xf>
    <xf numFmtId="0" fontId="12" fillId="0" borderId="0" xfId="0" applyFont="1" applyFill="1" applyBorder="1" applyAlignment="1">
      <alignment vertical="top" wrapText="1"/>
    </xf>
    <xf numFmtId="0" fontId="12" fillId="0" borderId="9" xfId="0" applyFont="1" applyFill="1" applyBorder="1" applyAlignment="1">
      <alignment horizontal="left" wrapText="1"/>
    </xf>
  </cellXfs>
  <cellStyles count="26">
    <cellStyle name="AZ1" xfId="1" xr:uid="{00000000-0005-0000-0000-000000000000}"/>
    <cellStyle name="Comma 2" xfId="2" xr:uid="{00000000-0005-0000-0000-000001000000}"/>
    <cellStyle name="Comma 3" xfId="3" xr:uid="{00000000-0005-0000-0000-000002000000}"/>
    <cellStyle name="Hyperlink" xfId="4" builtinId="8"/>
    <cellStyle name="Normal" xfId="0" builtinId="0"/>
    <cellStyle name="Normal 10" xfId="5" xr:uid="{00000000-0005-0000-0000-000005000000}"/>
    <cellStyle name="Normal 11" xfId="6" xr:uid="{00000000-0005-0000-0000-000006000000}"/>
    <cellStyle name="Normal 12" xfId="7" xr:uid="{00000000-0005-0000-0000-000007000000}"/>
    <cellStyle name="Normal 13" xfId="24" xr:uid="{B7764CEB-D904-48BF-A8F2-EA308FDEBB87}"/>
    <cellStyle name="Normal 14" xfId="25" xr:uid="{D4E83CD8-414E-4831-874A-494466C65429}"/>
    <cellStyle name="Normal 2" xfId="8" xr:uid="{00000000-0005-0000-0000-000008000000}"/>
    <cellStyle name="Normal 2 2" xfId="9" xr:uid="{00000000-0005-0000-0000-000009000000}"/>
    <cellStyle name="Normal 2 3" xfId="10" xr:uid="{00000000-0005-0000-0000-00000A000000}"/>
    <cellStyle name="Normal 3" xfId="11" xr:uid="{00000000-0005-0000-0000-00000B000000}"/>
    <cellStyle name="Normal 3 2" xfId="12" xr:uid="{00000000-0005-0000-0000-00000C000000}"/>
    <cellStyle name="Normal 4" xfId="13" xr:uid="{00000000-0005-0000-0000-00000D000000}"/>
    <cellStyle name="Normal 5" xfId="14" xr:uid="{00000000-0005-0000-0000-00000E000000}"/>
    <cellStyle name="Normal 6" xfId="15" xr:uid="{00000000-0005-0000-0000-00000F000000}"/>
    <cellStyle name="Normal 7" xfId="16" xr:uid="{00000000-0005-0000-0000-000010000000}"/>
    <cellStyle name="Normal 8" xfId="17" xr:uid="{00000000-0005-0000-0000-000011000000}"/>
    <cellStyle name="Normal 9" xfId="18" xr:uid="{00000000-0005-0000-0000-000012000000}"/>
    <cellStyle name="Percent" xfId="19" builtinId="5"/>
    <cellStyle name="PZ1" xfId="20" xr:uid="{00000000-0005-0000-0000-000014000000}"/>
    <cellStyle name="Standard_E00seit45" xfId="21" xr:uid="{00000000-0005-0000-0000-000015000000}"/>
    <cellStyle name="Titre ligne" xfId="22" xr:uid="{00000000-0005-0000-0000-000016000000}"/>
    <cellStyle name="Total intermediaire" xfId="23" xr:uid="{00000000-0005-0000-0000-000017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CC"/>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s://irfnet.ch/" TargetMode="External"/><Relationship Id="rId7" Type="http://schemas.openxmlformats.org/officeDocument/2006/relationships/hyperlink" Target="https://www.flightglobal.com/" TargetMode="External"/><Relationship Id="rId2" Type="http://schemas.openxmlformats.org/officeDocument/2006/relationships/hyperlink" Target="https://www.acea.be/" TargetMode="External"/><Relationship Id="rId1" Type="http://schemas.openxmlformats.org/officeDocument/2006/relationships/hyperlink" Target="https://transport.ec.europa.eu/facts-funding/studies-data/eu-transport-figures-statistical-pocketbook_en" TargetMode="External"/><Relationship Id="rId6" Type="http://schemas.openxmlformats.org/officeDocument/2006/relationships/hyperlink" Target="https://www.unece.org/trans/welcome.html" TargetMode="External"/><Relationship Id="rId5" Type="http://schemas.openxmlformats.org/officeDocument/2006/relationships/hyperlink" Target="https://uic.org/?gclid=EAIaIQobChMInqjmnOCD6wIVGap3Ch0TmArgEAAYASAAEgK8IvD_BwE" TargetMode="External"/><Relationship Id="rId4" Type="http://schemas.openxmlformats.org/officeDocument/2006/relationships/hyperlink" Target="https://www.itf-oecd.org/"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B1:I10"/>
  <sheetViews>
    <sheetView tabSelected="1" zoomScaleNormal="100" workbookViewId="0">
      <selection activeCell="J51" sqref="J51"/>
    </sheetView>
  </sheetViews>
  <sheetFormatPr defaultRowHeight="12.75" x14ac:dyDescent="0.2"/>
  <cols>
    <col min="1" max="1" width="0.85546875" customWidth="1"/>
    <col min="2" max="2" width="4.5703125" customWidth="1"/>
    <col min="3" max="3" width="1.85546875" customWidth="1"/>
    <col min="5" max="5" width="13.140625" customWidth="1"/>
    <col min="8" max="8" width="8" customWidth="1"/>
    <col min="9" max="9" width="9.85546875" customWidth="1"/>
  </cols>
  <sheetData>
    <row r="1" spans="2:9" ht="20.100000000000001" customHeight="1" x14ac:dyDescent="0.2">
      <c r="B1" s="633" t="s">
        <v>0</v>
      </c>
      <c r="C1" s="633"/>
      <c r="D1" s="633"/>
      <c r="E1" s="633"/>
      <c r="F1" s="633"/>
      <c r="G1" s="633"/>
      <c r="H1" s="633"/>
      <c r="I1" s="633"/>
    </row>
    <row r="2" spans="2:9" ht="20.100000000000001" customHeight="1" x14ac:dyDescent="0.2">
      <c r="B2" s="636" t="s">
        <v>1</v>
      </c>
      <c r="C2" s="636"/>
      <c r="D2" s="636"/>
      <c r="E2" s="636"/>
      <c r="F2" s="636"/>
      <c r="G2" s="636"/>
      <c r="H2" s="636"/>
      <c r="I2" s="636"/>
    </row>
    <row r="3" spans="2:9" ht="20.100000000000001" customHeight="1" x14ac:dyDescent="0.2">
      <c r="B3" s="635" t="s">
        <v>152</v>
      </c>
      <c r="C3" s="635"/>
      <c r="D3" s="635"/>
      <c r="E3" s="635"/>
      <c r="F3" s="635"/>
      <c r="G3" s="635"/>
      <c r="H3" s="635"/>
      <c r="I3" s="635"/>
    </row>
    <row r="4" spans="2:9" ht="20.100000000000001" customHeight="1" x14ac:dyDescent="0.2">
      <c r="B4" s="635"/>
      <c r="C4" s="635"/>
      <c r="D4" s="635"/>
      <c r="E4" s="635"/>
      <c r="F4" s="635"/>
      <c r="G4" s="635"/>
      <c r="H4" s="635"/>
      <c r="I4" s="635"/>
    </row>
    <row r="5" spans="2:9" ht="20.100000000000001" customHeight="1" x14ac:dyDescent="0.2">
      <c r="B5" s="637" t="s">
        <v>126</v>
      </c>
      <c r="C5" s="637"/>
      <c r="D5" s="637"/>
      <c r="E5" s="637"/>
      <c r="F5" s="637"/>
      <c r="G5" s="637"/>
      <c r="H5" s="637"/>
      <c r="I5" s="637"/>
    </row>
    <row r="6" spans="2:9" ht="20.100000000000001" customHeight="1" x14ac:dyDescent="0.2">
      <c r="B6" s="61"/>
      <c r="C6" s="61"/>
      <c r="D6" s="59"/>
      <c r="E6" s="60"/>
      <c r="F6" s="60"/>
      <c r="G6" s="60"/>
      <c r="H6" s="25"/>
      <c r="I6" s="1"/>
    </row>
    <row r="7" spans="2:9" ht="20.100000000000001" customHeight="1" x14ac:dyDescent="0.2">
      <c r="B7" s="61"/>
      <c r="C7" s="61"/>
      <c r="D7" s="59"/>
      <c r="E7" s="60"/>
      <c r="F7" s="60"/>
      <c r="G7" s="60"/>
      <c r="H7" s="25"/>
      <c r="I7" s="1"/>
    </row>
    <row r="8" spans="2:9" ht="20.100000000000001" customHeight="1" x14ac:dyDescent="0.2">
      <c r="B8" s="633" t="s">
        <v>151</v>
      </c>
      <c r="C8" s="633"/>
      <c r="D8" s="633"/>
      <c r="E8" s="633"/>
      <c r="F8" s="633"/>
      <c r="G8" s="633"/>
      <c r="H8" s="633"/>
      <c r="I8" s="633"/>
    </row>
    <row r="9" spans="2:9" ht="20.100000000000001" customHeight="1" x14ac:dyDescent="0.2">
      <c r="B9" s="634">
        <v>2024</v>
      </c>
      <c r="C9" s="634"/>
      <c r="D9" s="634"/>
      <c r="E9" s="634"/>
      <c r="F9" s="634"/>
      <c r="G9" s="634"/>
      <c r="H9" s="634"/>
      <c r="I9" s="634"/>
    </row>
    <row r="10" spans="2:9" ht="20.100000000000001" customHeight="1" x14ac:dyDescent="0.2">
      <c r="B10" s="61"/>
      <c r="C10" s="61"/>
      <c r="D10" s="59"/>
      <c r="E10" s="60"/>
      <c r="F10" s="60"/>
      <c r="G10" s="60"/>
      <c r="H10" s="25"/>
      <c r="I10" s="1"/>
    </row>
  </sheetData>
  <mergeCells count="7">
    <mergeCell ref="B8:I8"/>
    <mergeCell ref="B9:I9"/>
    <mergeCell ref="B4:I4"/>
    <mergeCell ref="B1:I1"/>
    <mergeCell ref="B2:I2"/>
    <mergeCell ref="B3:I3"/>
    <mergeCell ref="B5:I5"/>
  </mergeCells>
  <phoneticPr fontId="7"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B1:I38"/>
  <sheetViews>
    <sheetView zoomScale="85" zoomScaleNormal="85" workbookViewId="0">
      <selection activeCell="K16" sqref="K16"/>
    </sheetView>
  </sheetViews>
  <sheetFormatPr defaultRowHeight="12.75" x14ac:dyDescent="0.2"/>
  <cols>
    <col min="1" max="1" width="2.28515625" customWidth="1"/>
    <col min="9" max="9" width="25" customWidth="1"/>
  </cols>
  <sheetData>
    <row r="1" spans="2:9" ht="15.75" x14ac:dyDescent="0.25">
      <c r="B1" s="638" t="s">
        <v>147</v>
      </c>
      <c r="C1" s="638"/>
      <c r="D1" s="638"/>
      <c r="E1" s="638"/>
      <c r="F1" s="638"/>
      <c r="G1" s="638"/>
      <c r="H1" s="638"/>
      <c r="I1" s="638"/>
    </row>
    <row r="2" spans="2:9" ht="5.0999999999999996" customHeight="1" x14ac:dyDescent="0.2"/>
    <row r="3" spans="2:9" ht="54.75" customHeight="1" x14ac:dyDescent="0.2">
      <c r="B3" s="639" t="s">
        <v>258</v>
      </c>
      <c r="C3" s="639"/>
      <c r="D3" s="639"/>
      <c r="E3" s="639"/>
      <c r="F3" s="639"/>
      <c r="G3" s="639"/>
      <c r="H3" s="639"/>
      <c r="I3" s="639"/>
    </row>
    <row r="4" spans="2:9" ht="52.5" customHeight="1" x14ac:dyDescent="0.2">
      <c r="B4" s="639" t="s">
        <v>246</v>
      </c>
      <c r="C4" s="640"/>
      <c r="D4" s="640"/>
      <c r="E4" s="640"/>
      <c r="F4" s="640"/>
      <c r="G4" s="640"/>
      <c r="H4" s="640"/>
      <c r="I4" s="640"/>
    </row>
    <row r="5" spans="2:9" ht="27" customHeight="1" x14ac:dyDescent="0.2">
      <c r="B5" s="639" t="s">
        <v>230</v>
      </c>
      <c r="C5" s="643"/>
      <c r="D5" s="643"/>
      <c r="E5" s="643"/>
      <c r="F5" s="643"/>
      <c r="G5" s="643"/>
      <c r="H5" s="643"/>
      <c r="I5" s="643"/>
    </row>
    <row r="6" spans="2:9" ht="14.25" customHeight="1" x14ac:dyDescent="0.2">
      <c r="B6" s="650" t="s">
        <v>204</v>
      </c>
      <c r="C6" s="650"/>
      <c r="D6" s="650"/>
      <c r="E6" s="650"/>
      <c r="F6" s="650"/>
      <c r="G6" s="650"/>
      <c r="H6" s="650"/>
      <c r="I6" s="650"/>
    </row>
    <row r="7" spans="2:9" ht="14.25" customHeight="1" x14ac:dyDescent="0.2">
      <c r="B7" s="641" t="s">
        <v>209</v>
      </c>
      <c r="C7" s="641"/>
      <c r="D7" s="641"/>
      <c r="E7" s="641"/>
      <c r="F7" s="641"/>
      <c r="G7" s="641"/>
      <c r="H7" s="641"/>
      <c r="I7" s="641"/>
    </row>
    <row r="8" spans="2:9" ht="14.25" customHeight="1" x14ac:dyDescent="0.2">
      <c r="B8" s="641" t="s">
        <v>205</v>
      </c>
      <c r="C8" s="641"/>
      <c r="D8" s="641"/>
      <c r="E8" s="641"/>
      <c r="F8" s="641"/>
      <c r="G8" s="641"/>
      <c r="H8" s="641"/>
      <c r="I8" s="641"/>
    </row>
    <row r="9" spans="2:9" ht="14.25" customHeight="1" x14ac:dyDescent="0.2">
      <c r="B9" s="641" t="s">
        <v>206</v>
      </c>
      <c r="C9" s="641"/>
      <c r="D9" s="641"/>
      <c r="E9" s="641"/>
      <c r="F9" s="641"/>
      <c r="G9" s="641"/>
      <c r="H9" s="641"/>
      <c r="I9" s="641"/>
    </row>
    <row r="10" spans="2:9" ht="15.75" customHeight="1" x14ac:dyDescent="0.2">
      <c r="B10" s="641" t="s">
        <v>207</v>
      </c>
      <c r="C10" s="641"/>
      <c r="D10" s="641"/>
      <c r="E10" s="641"/>
      <c r="F10" s="641"/>
      <c r="G10" s="641"/>
      <c r="H10" s="641"/>
      <c r="I10" s="641"/>
    </row>
    <row r="11" spans="2:9" ht="14.25" customHeight="1" x14ac:dyDescent="0.2">
      <c r="B11" s="641" t="s">
        <v>208</v>
      </c>
      <c r="C11" s="641"/>
      <c r="D11" s="641"/>
      <c r="E11" s="641"/>
      <c r="F11" s="641"/>
      <c r="G11" s="641"/>
      <c r="H11" s="641"/>
      <c r="I11" s="641"/>
    </row>
    <row r="12" spans="2:9" ht="9.75" customHeight="1" x14ac:dyDescent="0.2">
      <c r="B12" s="212"/>
      <c r="C12" s="212"/>
      <c r="D12" s="212"/>
      <c r="E12" s="212"/>
      <c r="F12" s="212"/>
      <c r="G12" s="212"/>
      <c r="H12" s="212"/>
      <c r="I12" s="212"/>
    </row>
    <row r="13" spans="2:9" ht="15" customHeight="1" x14ac:dyDescent="0.2">
      <c r="B13" s="646" t="s">
        <v>175</v>
      </c>
      <c r="C13" s="644"/>
      <c r="D13" s="644"/>
      <c r="E13" s="644"/>
      <c r="F13" s="644"/>
      <c r="G13" s="644"/>
      <c r="H13" s="644"/>
      <c r="I13" s="644"/>
    </row>
    <row r="14" spans="2:9" ht="15" customHeight="1" x14ac:dyDescent="0.2">
      <c r="B14" s="640" t="s">
        <v>149</v>
      </c>
      <c r="C14" s="640"/>
      <c r="D14" s="640"/>
      <c r="E14" s="640"/>
      <c r="F14" s="640"/>
      <c r="G14" s="640"/>
      <c r="H14" s="640"/>
      <c r="I14" s="640"/>
    </row>
    <row r="15" spans="2:9" ht="29.25" customHeight="1" x14ac:dyDescent="0.2">
      <c r="B15" s="640" t="s">
        <v>173</v>
      </c>
      <c r="C15" s="640"/>
      <c r="D15" s="640"/>
      <c r="E15" s="640"/>
      <c r="F15" s="640"/>
      <c r="G15" s="640"/>
      <c r="H15" s="640"/>
      <c r="I15" s="640"/>
    </row>
    <row r="16" spans="2:9" ht="27.75" customHeight="1" x14ac:dyDescent="0.2">
      <c r="B16" s="640" t="s">
        <v>198</v>
      </c>
      <c r="C16" s="640"/>
      <c r="D16" s="640"/>
      <c r="E16" s="640"/>
      <c r="F16" s="640"/>
      <c r="G16" s="640"/>
      <c r="H16" s="640"/>
      <c r="I16" s="640"/>
    </row>
    <row r="17" spans="2:9" ht="5.0999999999999996" customHeight="1" x14ac:dyDescent="0.2">
      <c r="B17" s="132"/>
      <c r="C17" s="132"/>
      <c r="D17" s="132"/>
      <c r="E17" s="132"/>
      <c r="F17" s="132"/>
      <c r="G17" s="132"/>
      <c r="H17" s="132"/>
      <c r="I17" s="132"/>
    </row>
    <row r="18" spans="2:9" ht="15" customHeight="1" x14ac:dyDescent="0.2">
      <c r="B18" s="639" t="s">
        <v>248</v>
      </c>
      <c r="C18" s="643"/>
      <c r="D18" s="643"/>
      <c r="E18" s="643"/>
      <c r="F18" s="643"/>
      <c r="G18" s="643"/>
      <c r="H18" s="643"/>
      <c r="I18" s="643"/>
    </row>
    <row r="19" spans="2:9" ht="5.0999999999999996" customHeight="1" x14ac:dyDescent="0.2">
      <c r="B19" s="132"/>
      <c r="C19" s="132"/>
      <c r="D19" s="132"/>
      <c r="E19" s="132"/>
      <c r="F19" s="132"/>
      <c r="G19" s="132"/>
      <c r="H19" s="132"/>
      <c r="I19" s="132"/>
    </row>
    <row r="20" spans="2:9" ht="15" customHeight="1" x14ac:dyDescent="0.2">
      <c r="B20" s="644" t="s">
        <v>174</v>
      </c>
      <c r="C20" s="644"/>
      <c r="D20" s="644"/>
      <c r="E20" s="644"/>
      <c r="F20" s="644"/>
      <c r="G20" s="644"/>
      <c r="H20" s="644"/>
      <c r="I20" s="644"/>
    </row>
    <row r="21" spans="2:9" ht="15" customHeight="1" x14ac:dyDescent="0.2">
      <c r="B21" s="649" t="s">
        <v>247</v>
      </c>
      <c r="C21" s="644"/>
      <c r="D21" s="644"/>
      <c r="E21" s="644"/>
      <c r="F21" s="644"/>
      <c r="G21" s="644"/>
      <c r="H21" s="644"/>
      <c r="I21" s="644"/>
    </row>
    <row r="22" spans="2:9" ht="5.0999999999999996" customHeight="1" x14ac:dyDescent="0.2">
      <c r="B22" s="131"/>
      <c r="C22" s="133"/>
      <c r="D22" s="133"/>
      <c r="E22" s="133"/>
      <c r="F22" s="133"/>
      <c r="G22" s="133"/>
      <c r="H22" s="133"/>
      <c r="I22" s="133"/>
    </row>
    <row r="23" spans="2:9" ht="39" customHeight="1" x14ac:dyDescent="0.2">
      <c r="B23" s="645" t="s">
        <v>261</v>
      </c>
      <c r="C23" s="646"/>
      <c r="D23" s="646"/>
      <c r="E23" s="646"/>
      <c r="F23" s="646"/>
      <c r="G23" s="646"/>
      <c r="H23" s="646"/>
      <c r="I23" s="646"/>
    </row>
    <row r="24" spans="2:9" ht="5.0999999999999996" customHeight="1" x14ac:dyDescent="0.2">
      <c r="B24" s="204"/>
      <c r="C24" s="204"/>
      <c r="D24" s="204"/>
      <c r="E24" s="204"/>
      <c r="F24" s="204"/>
      <c r="G24" s="204"/>
      <c r="H24" s="204"/>
      <c r="I24" s="204"/>
    </row>
    <row r="25" spans="2:9" ht="26.25" customHeight="1" x14ac:dyDescent="0.2">
      <c r="B25" s="645" t="s">
        <v>229</v>
      </c>
      <c r="C25" s="644"/>
      <c r="D25" s="644"/>
      <c r="E25" s="644"/>
      <c r="F25" s="644"/>
      <c r="G25" s="644"/>
      <c r="H25" s="644"/>
      <c r="I25" s="644"/>
    </row>
    <row r="26" spans="2:9" ht="26.25" customHeight="1" x14ac:dyDescent="0.2">
      <c r="B26" s="647" t="s">
        <v>199</v>
      </c>
      <c r="C26" s="648"/>
      <c r="D26" s="648"/>
      <c r="E26" s="648"/>
      <c r="F26" s="648"/>
      <c r="G26" s="648"/>
      <c r="H26" s="648"/>
      <c r="I26" s="648"/>
    </row>
    <row r="27" spans="2:9" ht="5.25" customHeight="1" x14ac:dyDescent="0.2">
      <c r="B27" s="133"/>
      <c r="C27" s="133"/>
      <c r="D27" s="133"/>
      <c r="E27" s="133"/>
      <c r="F27" s="133"/>
      <c r="G27" s="133"/>
      <c r="H27" s="133"/>
      <c r="I27" s="133"/>
    </row>
    <row r="28" spans="2:9" ht="40.5" customHeight="1" x14ac:dyDescent="0.2">
      <c r="B28" s="642" t="s">
        <v>172</v>
      </c>
      <c r="C28" s="642"/>
      <c r="D28" s="642"/>
      <c r="E28" s="642"/>
      <c r="F28" s="642"/>
      <c r="G28" s="642"/>
      <c r="H28" s="642"/>
      <c r="I28" s="642"/>
    </row>
    <row r="38" spans="6:6" x14ac:dyDescent="0.2">
      <c r="F38" s="173"/>
    </row>
  </sheetData>
  <mergeCells count="21">
    <mergeCell ref="B5:I5"/>
    <mergeCell ref="B6:I6"/>
    <mergeCell ref="B8:I8"/>
    <mergeCell ref="B9:I9"/>
    <mergeCell ref="B10:I10"/>
    <mergeCell ref="B1:I1"/>
    <mergeCell ref="B3:I3"/>
    <mergeCell ref="B4:I4"/>
    <mergeCell ref="B11:I11"/>
    <mergeCell ref="B28:I28"/>
    <mergeCell ref="B15:I15"/>
    <mergeCell ref="B16:I16"/>
    <mergeCell ref="B18:I18"/>
    <mergeCell ref="B20:I20"/>
    <mergeCell ref="B23:I23"/>
    <mergeCell ref="B25:I25"/>
    <mergeCell ref="B26:I26"/>
    <mergeCell ref="B13:I13"/>
    <mergeCell ref="B14:I14"/>
    <mergeCell ref="B21:I21"/>
    <mergeCell ref="B7:I7"/>
  </mergeCells>
  <phoneticPr fontId="7" type="noConversion"/>
  <hyperlinks>
    <hyperlink ref="B21" r:id="rId1" xr:uid="{00000000-0004-0000-0100-000000000000}"/>
    <hyperlink ref="B6:I6" r:id="rId2" display="             European Automobile Manufacturers’ Association (ACEA)" xr:uid="{00000000-0004-0000-0100-000001000000}"/>
    <hyperlink ref="B8:I8" r:id="rId3" display="International Road Federation (IRF) " xr:uid="{00000000-0004-0000-0100-000002000000}"/>
    <hyperlink ref="B9:I9" r:id="rId4" display="International Transport Forum (ITF)" xr:uid="{00000000-0004-0000-0100-000003000000}"/>
    <hyperlink ref="B10:I10" r:id="rId5" display="International Union of Railways (UIC)" xr:uid="{00000000-0004-0000-0100-000004000000}"/>
    <hyperlink ref="B11:I11" r:id="rId6" display="United Nation Economic Commission for Europe (UNECE)" xr:uid="{00000000-0004-0000-0100-000005000000}"/>
    <hyperlink ref="B7:I7" r:id="rId7" display="FlightGlobal" xr:uid="{00000000-0004-0000-0100-000006000000}"/>
  </hyperlinks>
  <printOptions horizontalCentered="1"/>
  <pageMargins left="0.6692913385826772" right="0.74803149606299213" top="0.51181102362204722" bottom="0.27559055118110237" header="0" footer="0"/>
  <pageSetup paperSize="9" orientation="portrait" r:id="rId8"/>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dimension ref="A1:I23"/>
  <sheetViews>
    <sheetView zoomScaleNormal="100" workbookViewId="0">
      <selection activeCell="M22" sqref="M22"/>
    </sheetView>
  </sheetViews>
  <sheetFormatPr defaultRowHeight="12.75" x14ac:dyDescent="0.2"/>
  <cols>
    <col min="1" max="1" width="0.85546875" customWidth="1"/>
    <col min="2" max="2" width="4.5703125" customWidth="1"/>
    <col min="3" max="3" width="1.85546875" customWidth="1"/>
    <col min="5" max="5" width="13.140625" customWidth="1"/>
    <col min="8" max="8" width="8" customWidth="1"/>
    <col min="9" max="9" width="9.85546875" customWidth="1"/>
  </cols>
  <sheetData>
    <row r="1" spans="1:9" ht="20.100000000000001" customHeight="1" x14ac:dyDescent="0.2">
      <c r="B1" s="633" t="s">
        <v>0</v>
      </c>
      <c r="C1" s="633"/>
      <c r="D1" s="633"/>
      <c r="E1" s="633"/>
      <c r="F1" s="633"/>
      <c r="G1" s="633"/>
      <c r="H1" s="633"/>
      <c r="I1" s="633"/>
    </row>
    <row r="2" spans="1:9" ht="20.100000000000001" customHeight="1" x14ac:dyDescent="0.2">
      <c r="B2" s="636" t="s">
        <v>1</v>
      </c>
      <c r="C2" s="636"/>
      <c r="D2" s="636"/>
      <c r="E2" s="636"/>
      <c r="F2" s="636"/>
      <c r="G2" s="636"/>
      <c r="H2" s="636"/>
      <c r="I2" s="636"/>
    </row>
    <row r="3" spans="1:9" ht="20.100000000000001" customHeight="1" x14ac:dyDescent="0.2">
      <c r="B3" s="635" t="s">
        <v>152</v>
      </c>
      <c r="C3" s="635"/>
      <c r="D3" s="635"/>
      <c r="E3" s="635"/>
      <c r="F3" s="635"/>
      <c r="G3" s="635"/>
      <c r="H3" s="635"/>
      <c r="I3" s="635"/>
    </row>
    <row r="4" spans="1:9" ht="20.100000000000001" customHeight="1" x14ac:dyDescent="0.2">
      <c r="B4" s="635"/>
      <c r="C4" s="635"/>
      <c r="D4" s="635"/>
      <c r="E4" s="635"/>
      <c r="F4" s="635"/>
      <c r="G4" s="635"/>
      <c r="H4" s="635"/>
      <c r="I4" s="635"/>
    </row>
    <row r="5" spans="1:9" ht="20.100000000000001" customHeight="1" x14ac:dyDescent="0.2">
      <c r="B5" s="637" t="s">
        <v>126</v>
      </c>
      <c r="C5" s="637"/>
      <c r="D5" s="637"/>
      <c r="E5" s="637"/>
      <c r="F5" s="637"/>
      <c r="G5" s="637"/>
      <c r="H5" s="637"/>
      <c r="I5" s="637"/>
    </row>
    <row r="6" spans="1:9" ht="20.100000000000001" customHeight="1" x14ac:dyDescent="0.2">
      <c r="B6" s="61"/>
      <c r="C6" s="61"/>
      <c r="D6" s="59"/>
      <c r="E6" s="60"/>
      <c r="F6" s="60"/>
      <c r="G6" s="60"/>
      <c r="H6" s="25"/>
      <c r="I6" s="1"/>
    </row>
    <row r="7" spans="1:9" ht="20.100000000000001" customHeight="1" x14ac:dyDescent="0.2">
      <c r="B7" s="61"/>
      <c r="C7" s="61"/>
      <c r="D7" s="59"/>
      <c r="E7" s="60"/>
      <c r="F7" s="60"/>
      <c r="G7" s="60"/>
      <c r="H7" s="25"/>
      <c r="I7" s="1"/>
    </row>
    <row r="8" spans="1:9" ht="20.100000000000001" customHeight="1" x14ac:dyDescent="0.2">
      <c r="B8" s="633" t="s">
        <v>151</v>
      </c>
      <c r="C8" s="633"/>
      <c r="D8" s="633"/>
      <c r="E8" s="633"/>
      <c r="F8" s="633"/>
      <c r="G8" s="633"/>
      <c r="H8" s="633"/>
      <c r="I8" s="633"/>
    </row>
    <row r="9" spans="1:9" ht="20.100000000000001" customHeight="1" x14ac:dyDescent="0.2">
      <c r="B9" s="654" t="s">
        <v>249</v>
      </c>
      <c r="C9" s="654"/>
      <c r="D9" s="654"/>
      <c r="E9" s="654"/>
      <c r="F9" s="654"/>
      <c r="G9" s="654"/>
      <c r="H9" s="654"/>
      <c r="I9" s="654"/>
    </row>
    <row r="10" spans="1:9" ht="20.100000000000001" customHeight="1" x14ac:dyDescent="0.2">
      <c r="B10" s="61"/>
      <c r="C10" s="61"/>
      <c r="D10" s="59"/>
      <c r="E10" s="60"/>
      <c r="F10" s="60"/>
      <c r="G10" s="60"/>
      <c r="H10" s="25"/>
      <c r="I10" s="1"/>
    </row>
    <row r="11" spans="1:9" ht="20.100000000000001" customHeight="1" x14ac:dyDescent="0.2">
      <c r="B11" s="653" t="s">
        <v>129</v>
      </c>
      <c r="C11" s="653"/>
      <c r="D11" s="653"/>
      <c r="E11" s="653"/>
      <c r="F11" s="653"/>
      <c r="G11" s="653"/>
      <c r="H11" s="653"/>
      <c r="I11" s="653"/>
    </row>
    <row r="12" spans="1:9" ht="20.100000000000001" customHeight="1" x14ac:dyDescent="0.25">
      <c r="A12" s="58"/>
      <c r="B12" s="58"/>
      <c r="C12" s="58"/>
      <c r="D12" s="58"/>
      <c r="E12" s="58"/>
      <c r="F12" s="58"/>
      <c r="G12" s="58"/>
      <c r="H12" s="1"/>
      <c r="I12" s="1"/>
    </row>
    <row r="13" spans="1:9" ht="20.100000000000001" customHeight="1" x14ac:dyDescent="0.2">
      <c r="B13" s="2"/>
      <c r="C13" s="2"/>
      <c r="D13" s="3"/>
      <c r="E13" s="3"/>
      <c r="F13" s="3"/>
      <c r="G13" s="3"/>
      <c r="H13" s="1"/>
      <c r="I13" s="1"/>
    </row>
    <row r="14" spans="1:9" ht="15" customHeight="1" x14ac:dyDescent="0.2">
      <c r="A14" s="57"/>
      <c r="C14" s="76"/>
      <c r="D14" s="8" t="s">
        <v>217</v>
      </c>
      <c r="E14" s="77"/>
      <c r="F14" s="8"/>
      <c r="G14" s="76"/>
      <c r="H14" s="76"/>
    </row>
    <row r="15" spans="1:9" ht="15" customHeight="1" x14ac:dyDescent="0.2">
      <c r="A15" s="57"/>
      <c r="C15" s="76"/>
      <c r="D15" s="8" t="s">
        <v>218</v>
      </c>
      <c r="E15" s="77"/>
      <c r="F15" s="8"/>
      <c r="G15" s="76"/>
      <c r="H15" s="76"/>
    </row>
    <row r="16" spans="1:9" ht="15" customHeight="1" x14ac:dyDescent="0.2">
      <c r="A16" s="71"/>
      <c r="B16" s="78" t="s">
        <v>144</v>
      </c>
      <c r="C16" s="7"/>
      <c r="D16" s="651" t="s">
        <v>157</v>
      </c>
      <c r="E16" s="651"/>
      <c r="F16" s="651"/>
      <c r="G16" s="651"/>
      <c r="H16" s="651"/>
    </row>
    <row r="17" spans="1:8" ht="15" customHeight="1" x14ac:dyDescent="0.2">
      <c r="A17" s="72"/>
      <c r="B17" s="78" t="s">
        <v>111</v>
      </c>
      <c r="C17" s="79"/>
      <c r="D17" s="651" t="s">
        <v>214</v>
      </c>
      <c r="E17" s="651"/>
      <c r="F17" s="651"/>
      <c r="G17" s="651"/>
      <c r="H17" s="651"/>
    </row>
    <row r="18" spans="1:8" ht="15" customHeight="1" x14ac:dyDescent="0.2">
      <c r="A18" s="72"/>
      <c r="B18" s="78" t="s">
        <v>113</v>
      </c>
      <c r="C18" s="79"/>
      <c r="D18" s="651" t="s">
        <v>219</v>
      </c>
      <c r="E18" s="651"/>
      <c r="F18" s="651"/>
      <c r="G18" s="651"/>
      <c r="H18" s="651"/>
    </row>
    <row r="19" spans="1:8" ht="15" customHeight="1" x14ac:dyDescent="0.2">
      <c r="A19" s="72"/>
      <c r="B19" s="78" t="s">
        <v>116</v>
      </c>
      <c r="C19" s="79"/>
      <c r="D19" s="651" t="s">
        <v>220</v>
      </c>
      <c r="E19" s="651"/>
      <c r="F19" s="651"/>
      <c r="G19" s="651"/>
      <c r="H19" s="651"/>
    </row>
    <row r="20" spans="1:8" ht="15" customHeight="1" x14ac:dyDescent="0.2">
      <c r="A20" s="72"/>
      <c r="B20" s="78" t="s">
        <v>118</v>
      </c>
      <c r="C20" s="79"/>
      <c r="D20" s="652" t="s">
        <v>108</v>
      </c>
      <c r="E20" s="652"/>
      <c r="F20" s="652"/>
      <c r="G20" s="652"/>
      <c r="H20" s="652"/>
    </row>
    <row r="21" spans="1:8" ht="15" customHeight="1" x14ac:dyDescent="0.2">
      <c r="A21" s="72"/>
      <c r="B21" s="78" t="s">
        <v>130</v>
      </c>
      <c r="C21" s="79"/>
      <c r="D21" s="651" t="s">
        <v>221</v>
      </c>
      <c r="E21" s="651"/>
      <c r="F21" s="651"/>
      <c r="G21" s="651"/>
      <c r="H21" s="651"/>
    </row>
    <row r="22" spans="1:8" ht="15" customHeight="1" x14ac:dyDescent="0.2">
      <c r="A22" s="72"/>
      <c r="B22" s="78" t="s">
        <v>131</v>
      </c>
      <c r="C22" s="79"/>
      <c r="D22" s="651" t="s">
        <v>222</v>
      </c>
      <c r="E22" s="651"/>
      <c r="F22" s="651"/>
      <c r="G22" s="651"/>
      <c r="H22" s="651"/>
    </row>
    <row r="23" spans="1:8" ht="15" customHeight="1" x14ac:dyDescent="0.2">
      <c r="A23" s="72"/>
      <c r="B23" s="78" t="s">
        <v>132</v>
      </c>
      <c r="C23" s="79"/>
      <c r="D23" s="651" t="s">
        <v>223</v>
      </c>
      <c r="E23" s="651"/>
      <c r="F23" s="651"/>
      <c r="G23" s="651"/>
      <c r="H23" s="651"/>
    </row>
  </sheetData>
  <mergeCells count="16">
    <mergeCell ref="B11:I11"/>
    <mergeCell ref="B1:I1"/>
    <mergeCell ref="B2:I2"/>
    <mergeCell ref="B3:I3"/>
    <mergeCell ref="B5:I5"/>
    <mergeCell ref="B8:I8"/>
    <mergeCell ref="B9:I9"/>
    <mergeCell ref="B4:I4"/>
    <mergeCell ref="D16:H16"/>
    <mergeCell ref="D19:H19"/>
    <mergeCell ref="D23:H23"/>
    <mergeCell ref="D21:H21"/>
    <mergeCell ref="D17:H17"/>
    <mergeCell ref="D20:H20"/>
    <mergeCell ref="D18:H18"/>
    <mergeCell ref="D22:H22"/>
  </mergeCells>
  <phoneticPr fontId="7"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5"/>
  <dimension ref="B1:G22"/>
  <sheetViews>
    <sheetView workbookViewId="0">
      <selection activeCell="H28" sqref="H28"/>
    </sheetView>
  </sheetViews>
  <sheetFormatPr defaultRowHeight="11.25" x14ac:dyDescent="0.2"/>
  <cols>
    <col min="1" max="1" width="1" style="5" customWidth="1"/>
    <col min="2" max="2" width="2.85546875" style="11" customWidth="1"/>
    <col min="3" max="3" width="5.7109375" style="11" customWidth="1"/>
    <col min="4" max="4" width="10.85546875" style="12" customWidth="1"/>
    <col min="5" max="5" width="10.7109375" style="5" customWidth="1"/>
    <col min="6" max="6" width="16.42578125" style="5" customWidth="1"/>
    <col min="7" max="16384" width="9.140625" style="5"/>
  </cols>
  <sheetData>
    <row r="1" spans="2:7" s="74" customFormat="1" ht="30" customHeight="1" x14ac:dyDescent="0.2">
      <c r="B1" s="655" t="s">
        <v>2</v>
      </c>
      <c r="C1" s="655"/>
      <c r="D1" s="655"/>
      <c r="E1" s="655"/>
      <c r="F1" s="655"/>
      <c r="G1" s="73"/>
    </row>
    <row r="2" spans="2:7" ht="15" customHeight="1" x14ac:dyDescent="0.2">
      <c r="B2" s="98">
        <v>12</v>
      </c>
      <c r="C2" s="99"/>
      <c r="D2" s="100" t="s">
        <v>3</v>
      </c>
      <c r="E2" s="101"/>
      <c r="F2" s="102"/>
      <c r="G2" s="6"/>
    </row>
    <row r="3" spans="2:7" ht="15" customHeight="1" x14ac:dyDescent="0.2">
      <c r="B3" s="103" t="s">
        <v>4</v>
      </c>
      <c r="C3" s="104"/>
      <c r="D3" s="105" t="s">
        <v>5</v>
      </c>
      <c r="E3" s="105"/>
      <c r="F3" s="106"/>
      <c r="G3" s="6"/>
    </row>
    <row r="4" spans="2:7" ht="15" customHeight="1" x14ac:dyDescent="0.2">
      <c r="B4" s="107" t="s">
        <v>6</v>
      </c>
      <c r="C4" s="104"/>
      <c r="D4" s="105" t="s">
        <v>7</v>
      </c>
      <c r="E4" s="105"/>
      <c r="F4" s="106"/>
      <c r="G4" s="6"/>
    </row>
    <row r="5" spans="2:7" ht="15" customHeight="1" x14ac:dyDescent="0.2">
      <c r="B5" s="103" t="s">
        <v>8</v>
      </c>
      <c r="C5" s="104"/>
      <c r="D5" s="105" t="s">
        <v>9</v>
      </c>
      <c r="E5" s="105"/>
      <c r="F5" s="106"/>
      <c r="G5" s="6"/>
    </row>
    <row r="6" spans="2:7" ht="15" customHeight="1" x14ac:dyDescent="0.2">
      <c r="B6" s="103">
        <v>0</v>
      </c>
      <c r="C6" s="108"/>
      <c r="D6" s="105" t="s">
        <v>10</v>
      </c>
      <c r="E6" s="105"/>
      <c r="F6" s="106"/>
      <c r="G6" s="6"/>
    </row>
    <row r="7" spans="2:7" ht="15" customHeight="1" x14ac:dyDescent="0.2">
      <c r="B7" s="103" t="s">
        <v>187</v>
      </c>
      <c r="C7" s="104"/>
      <c r="D7" s="105" t="s">
        <v>11</v>
      </c>
      <c r="E7" s="105"/>
      <c r="F7" s="106"/>
      <c r="G7" s="6"/>
    </row>
    <row r="8" spans="2:7" ht="15" customHeight="1" x14ac:dyDescent="0.2">
      <c r="B8" s="109" t="s">
        <v>12</v>
      </c>
      <c r="C8" s="110"/>
      <c r="D8" s="658" t="s">
        <v>13</v>
      </c>
      <c r="E8" s="658"/>
      <c r="F8" s="659"/>
      <c r="G8" s="6"/>
    </row>
    <row r="9" spans="2:7" ht="15" customHeight="1" x14ac:dyDescent="0.2">
      <c r="B9" s="103" t="s">
        <v>14</v>
      </c>
      <c r="C9" s="104"/>
      <c r="D9" s="105" t="s">
        <v>202</v>
      </c>
      <c r="E9" s="105"/>
      <c r="F9" s="106"/>
      <c r="G9" s="9"/>
    </row>
    <row r="10" spans="2:7" ht="15" customHeight="1" x14ac:dyDescent="0.2">
      <c r="B10" s="103" t="s">
        <v>15</v>
      </c>
      <c r="C10" s="104"/>
      <c r="D10" s="105" t="s">
        <v>16</v>
      </c>
      <c r="E10" s="105"/>
      <c r="F10" s="106"/>
      <c r="G10" s="6"/>
    </row>
    <row r="11" spans="2:7" ht="15" customHeight="1" x14ac:dyDescent="0.2">
      <c r="B11" s="103" t="s">
        <v>200</v>
      </c>
      <c r="C11" s="104"/>
      <c r="D11" s="105" t="s">
        <v>201</v>
      </c>
      <c r="E11" s="105"/>
      <c r="F11" s="106"/>
      <c r="G11" s="6"/>
    </row>
    <row r="12" spans="2:7" ht="15" customHeight="1" x14ac:dyDescent="0.2">
      <c r="B12" s="103" t="s">
        <v>17</v>
      </c>
      <c r="C12" s="104"/>
      <c r="D12" s="105" t="s">
        <v>18</v>
      </c>
      <c r="E12" s="105"/>
      <c r="F12" s="106"/>
      <c r="G12" s="6"/>
    </row>
    <row r="13" spans="2:7" ht="15" customHeight="1" x14ac:dyDescent="0.2">
      <c r="B13" s="103" t="s">
        <v>19</v>
      </c>
      <c r="C13" s="104"/>
      <c r="D13" s="105" t="s">
        <v>20</v>
      </c>
      <c r="E13" s="105"/>
      <c r="F13" s="106"/>
      <c r="G13" s="6"/>
    </row>
    <row r="14" spans="2:7" ht="26.25" customHeight="1" x14ac:dyDescent="0.2">
      <c r="B14" s="109" t="s">
        <v>21</v>
      </c>
      <c r="C14" s="111"/>
      <c r="D14" s="658" t="s">
        <v>22</v>
      </c>
      <c r="E14" s="658"/>
      <c r="F14" s="659"/>
      <c r="G14" s="6"/>
    </row>
    <row r="15" spans="2:7" ht="24.95" customHeight="1" x14ac:dyDescent="0.2">
      <c r="B15" s="103" t="s">
        <v>183</v>
      </c>
      <c r="C15" s="104"/>
      <c r="D15" s="105" t="s">
        <v>182</v>
      </c>
      <c r="E15" s="88"/>
      <c r="F15" s="89"/>
      <c r="G15" s="9"/>
    </row>
    <row r="16" spans="2:7" ht="15" customHeight="1" x14ac:dyDescent="0.2">
      <c r="B16" s="103" t="s">
        <v>23</v>
      </c>
      <c r="C16" s="104"/>
      <c r="D16" s="656" t="s">
        <v>24</v>
      </c>
      <c r="E16" s="656"/>
      <c r="F16" s="657"/>
      <c r="G16" s="6"/>
    </row>
    <row r="17" spans="2:7" ht="26.25" customHeight="1" x14ac:dyDescent="0.2">
      <c r="B17" s="109" t="s">
        <v>25</v>
      </c>
      <c r="C17" s="110"/>
      <c r="D17" s="658" t="s">
        <v>26</v>
      </c>
      <c r="E17" s="658"/>
      <c r="F17" s="659"/>
      <c r="G17" s="6"/>
    </row>
    <row r="18" spans="2:7" ht="30" customHeight="1" x14ac:dyDescent="0.2">
      <c r="B18" s="112"/>
      <c r="C18" s="113"/>
      <c r="D18" s="114" t="s">
        <v>27</v>
      </c>
      <c r="E18" s="114"/>
      <c r="F18" s="115"/>
      <c r="G18" s="6"/>
    </row>
    <row r="19" spans="2:7" ht="24.95" customHeight="1" thickBot="1" x14ac:dyDescent="0.25">
      <c r="B19" s="94"/>
      <c r="C19" s="91"/>
      <c r="D19" s="92" t="s">
        <v>28</v>
      </c>
      <c r="E19" s="92"/>
      <c r="F19" s="93"/>
      <c r="G19" s="9"/>
    </row>
    <row r="20" spans="2:7" ht="12.75" customHeight="1" x14ac:dyDescent="0.2">
      <c r="B20" s="116"/>
      <c r="C20" s="117"/>
      <c r="D20" s="95"/>
      <c r="E20" s="96"/>
      <c r="F20" s="97"/>
      <c r="G20" s="6"/>
    </row>
    <row r="21" spans="2:7" ht="12.75" customHeight="1" x14ac:dyDescent="0.2">
      <c r="G21" s="6"/>
    </row>
    <row r="22" spans="2:7" x14ac:dyDescent="0.2">
      <c r="G22" s="10"/>
    </row>
  </sheetData>
  <mergeCells count="5">
    <mergeCell ref="B1:F1"/>
    <mergeCell ref="D16:F16"/>
    <mergeCell ref="D17:F17"/>
    <mergeCell ref="D8:F8"/>
    <mergeCell ref="D14:F14"/>
  </mergeCells>
  <phoneticPr fontId="7"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L100"/>
  <sheetViews>
    <sheetView zoomScale="85" zoomScaleNormal="85" workbookViewId="0">
      <selection activeCell="L59" sqref="L59"/>
    </sheetView>
  </sheetViews>
  <sheetFormatPr defaultRowHeight="12.75" x14ac:dyDescent="0.2"/>
  <cols>
    <col min="1" max="1" width="1.5703125" style="1" customWidth="1"/>
    <col min="2" max="2" width="3.5703125" style="33" customWidth="1"/>
    <col min="3" max="3" width="2" style="34" customWidth="1"/>
    <col min="4" max="4" width="9.7109375" style="12" customWidth="1"/>
    <col min="5" max="5" width="3" style="1" customWidth="1"/>
    <col min="6" max="7" width="12.7109375" style="1" customWidth="1"/>
    <col min="8" max="16384" width="9.140625" style="1"/>
  </cols>
  <sheetData>
    <row r="1" spans="1:7" ht="30" customHeight="1" x14ac:dyDescent="0.2">
      <c r="A1" s="655" t="s">
        <v>29</v>
      </c>
      <c r="B1" s="655"/>
      <c r="C1" s="655"/>
      <c r="D1" s="655"/>
      <c r="E1" s="655"/>
      <c r="F1" s="655"/>
      <c r="G1" s="655"/>
    </row>
    <row r="2" spans="1:7" s="25" customFormat="1" ht="24.95" customHeight="1" x14ac:dyDescent="0.2">
      <c r="A2" s="90"/>
      <c r="B2" s="663" t="s">
        <v>196</v>
      </c>
      <c r="C2" s="663"/>
      <c r="D2" s="663"/>
      <c r="E2" s="663"/>
      <c r="F2" s="663"/>
      <c r="G2" s="663"/>
    </row>
    <row r="3" spans="1:7" ht="34.5" customHeight="1" x14ac:dyDescent="0.2">
      <c r="A3" s="13"/>
      <c r="B3" s="14"/>
      <c r="C3" s="15"/>
      <c r="D3" s="15"/>
      <c r="E3" s="16"/>
      <c r="F3" s="660" t="s">
        <v>137</v>
      </c>
      <c r="G3" s="660"/>
    </row>
    <row r="4" spans="1:7" ht="12.75" customHeight="1" x14ac:dyDescent="0.2">
      <c r="A4" s="13"/>
      <c r="B4" s="69" t="s">
        <v>32</v>
      </c>
      <c r="C4" s="17"/>
      <c r="D4" s="17" t="s">
        <v>33</v>
      </c>
      <c r="E4" s="18"/>
      <c r="F4" s="666">
        <v>1958</v>
      </c>
      <c r="G4" s="666"/>
    </row>
    <row r="5" spans="1:7" ht="12.75" customHeight="1" x14ac:dyDescent="0.2">
      <c r="A5" s="13"/>
      <c r="B5" s="70" t="s">
        <v>34</v>
      </c>
      <c r="C5" s="20"/>
      <c r="D5" s="17" t="s">
        <v>35</v>
      </c>
      <c r="E5" s="18"/>
      <c r="F5" s="666">
        <v>2007</v>
      </c>
      <c r="G5" s="666"/>
    </row>
    <row r="6" spans="1:7" ht="12.75" customHeight="1" x14ac:dyDescent="0.2">
      <c r="A6" s="13"/>
      <c r="B6" s="70" t="s">
        <v>36</v>
      </c>
      <c r="C6" s="20"/>
      <c r="D6" s="17" t="s">
        <v>37</v>
      </c>
      <c r="E6" s="18"/>
      <c r="F6" s="666">
        <v>2004</v>
      </c>
      <c r="G6" s="666"/>
    </row>
    <row r="7" spans="1:7" ht="12.75" customHeight="1" x14ac:dyDescent="0.2">
      <c r="A7" s="47"/>
      <c r="B7" s="69" t="s">
        <v>40</v>
      </c>
      <c r="C7" s="17"/>
      <c r="D7" s="17" t="s">
        <v>41</v>
      </c>
      <c r="E7" s="18"/>
      <c r="F7" s="666">
        <v>1973</v>
      </c>
      <c r="G7" s="666"/>
    </row>
    <row r="8" spans="1:7" ht="12.75" customHeight="1" x14ac:dyDescent="0.2">
      <c r="A8" s="47"/>
      <c r="B8" s="69" t="s">
        <v>42</v>
      </c>
      <c r="C8" s="17"/>
      <c r="D8" s="17" t="s">
        <v>43</v>
      </c>
      <c r="E8" s="18"/>
      <c r="F8" s="666">
        <v>1958</v>
      </c>
      <c r="G8" s="666"/>
    </row>
    <row r="9" spans="1:7" ht="12.75" customHeight="1" x14ac:dyDescent="0.2">
      <c r="A9" s="47"/>
      <c r="B9" s="70" t="s">
        <v>44</v>
      </c>
      <c r="C9" s="20"/>
      <c r="D9" s="17" t="s">
        <v>45</v>
      </c>
      <c r="E9" s="18"/>
      <c r="F9" s="666">
        <v>2004</v>
      </c>
      <c r="G9" s="666"/>
    </row>
    <row r="10" spans="1:7" ht="12.75" customHeight="1" x14ac:dyDescent="0.2">
      <c r="A10" s="47"/>
      <c r="B10" s="69" t="s">
        <v>46</v>
      </c>
      <c r="C10" s="17"/>
      <c r="D10" s="17" t="s">
        <v>47</v>
      </c>
      <c r="E10" s="18"/>
      <c r="F10" s="666">
        <v>1973</v>
      </c>
      <c r="G10" s="666"/>
    </row>
    <row r="11" spans="1:7" ht="12.75" customHeight="1" x14ac:dyDescent="0.2">
      <c r="A11" s="47"/>
      <c r="B11" s="69" t="s">
        <v>48</v>
      </c>
      <c r="C11" s="17"/>
      <c r="D11" s="17" t="s">
        <v>49</v>
      </c>
      <c r="E11" s="18"/>
      <c r="F11" s="666">
        <v>1981</v>
      </c>
      <c r="G11" s="666"/>
    </row>
    <row r="12" spans="1:7" ht="12.75" customHeight="1" x14ac:dyDescent="0.2">
      <c r="A12" s="47"/>
      <c r="B12" s="69" t="s">
        <v>50</v>
      </c>
      <c r="C12" s="17"/>
      <c r="D12" s="17" t="s">
        <v>51</v>
      </c>
      <c r="E12" s="18"/>
      <c r="F12" s="666">
        <v>1986</v>
      </c>
      <c r="G12" s="666"/>
    </row>
    <row r="13" spans="1:7" ht="12.75" customHeight="1" x14ac:dyDescent="0.2">
      <c r="A13" s="13"/>
      <c r="B13" s="69" t="s">
        <v>52</v>
      </c>
      <c r="C13" s="17"/>
      <c r="D13" s="17" t="s">
        <v>53</v>
      </c>
      <c r="E13" s="18"/>
      <c r="F13" s="666">
        <v>1958</v>
      </c>
      <c r="G13" s="666"/>
    </row>
    <row r="14" spans="1:7" ht="12.75" customHeight="1" x14ac:dyDescent="0.2">
      <c r="A14" s="47"/>
      <c r="B14" s="70" t="s">
        <v>96</v>
      </c>
      <c r="C14" s="20"/>
      <c r="D14" s="17" t="s">
        <v>97</v>
      </c>
      <c r="E14" s="18"/>
      <c r="F14" s="666">
        <v>2013</v>
      </c>
      <c r="G14" s="666"/>
    </row>
    <row r="15" spans="1:7" ht="12.75" customHeight="1" x14ac:dyDescent="0.2">
      <c r="A15" s="47"/>
      <c r="B15" s="69" t="s">
        <v>56</v>
      </c>
      <c r="C15" s="17"/>
      <c r="D15" s="17" t="s">
        <v>57</v>
      </c>
      <c r="E15" s="18"/>
      <c r="F15" s="666">
        <v>1958</v>
      </c>
      <c r="G15" s="666"/>
    </row>
    <row r="16" spans="1:7" ht="12.75" customHeight="1" x14ac:dyDescent="0.2">
      <c r="A16" s="47"/>
      <c r="B16" s="70" t="s">
        <v>38</v>
      </c>
      <c r="C16" s="20"/>
      <c r="D16" s="22" t="s">
        <v>39</v>
      </c>
      <c r="E16" s="18"/>
      <c r="F16" s="666">
        <v>2004</v>
      </c>
      <c r="G16" s="666"/>
    </row>
    <row r="17" spans="1:7" ht="12.75" customHeight="1" x14ac:dyDescent="0.2">
      <c r="A17" s="47"/>
      <c r="B17" s="70" t="s">
        <v>60</v>
      </c>
      <c r="C17" s="17"/>
      <c r="D17" s="17" t="s">
        <v>61</v>
      </c>
      <c r="E17" s="18"/>
      <c r="F17" s="666">
        <v>2004</v>
      </c>
      <c r="G17" s="666"/>
    </row>
    <row r="18" spans="1:7" ht="12.75" customHeight="1" x14ac:dyDescent="0.2">
      <c r="A18" s="13"/>
      <c r="B18" s="70" t="s">
        <v>62</v>
      </c>
      <c r="C18" s="17"/>
      <c r="D18" s="17" t="s">
        <v>63</v>
      </c>
      <c r="E18" s="18"/>
      <c r="F18" s="666">
        <v>2004</v>
      </c>
      <c r="G18" s="666"/>
    </row>
    <row r="19" spans="1:7" ht="12.75" customHeight="1" x14ac:dyDescent="0.2">
      <c r="A19" s="13"/>
      <c r="B19" s="69" t="s">
        <v>64</v>
      </c>
      <c r="C19" s="17"/>
      <c r="D19" s="17" t="s">
        <v>65</v>
      </c>
      <c r="E19" s="18"/>
      <c r="F19" s="666">
        <v>1958</v>
      </c>
      <c r="G19" s="666"/>
    </row>
    <row r="20" spans="1:7" ht="12.75" customHeight="1" x14ac:dyDescent="0.2">
      <c r="A20" s="13"/>
      <c r="B20" s="70" t="s">
        <v>58</v>
      </c>
      <c r="C20" s="17"/>
      <c r="D20" s="17" t="s">
        <v>59</v>
      </c>
      <c r="E20" s="18"/>
      <c r="F20" s="666">
        <v>2004</v>
      </c>
      <c r="G20" s="666"/>
    </row>
    <row r="21" spans="1:7" ht="12.75" customHeight="1" x14ac:dyDescent="0.2">
      <c r="A21" s="13"/>
      <c r="B21" s="70" t="s">
        <v>66</v>
      </c>
      <c r="C21" s="20"/>
      <c r="D21" s="22" t="s">
        <v>67</v>
      </c>
      <c r="E21" s="18"/>
      <c r="F21" s="666">
        <v>2004</v>
      </c>
      <c r="G21" s="666"/>
    </row>
    <row r="22" spans="1:7" ht="12.75" customHeight="1" x14ac:dyDescent="0.2">
      <c r="A22" s="13"/>
      <c r="B22" s="70" t="s">
        <v>68</v>
      </c>
      <c r="C22" s="23"/>
      <c r="D22" s="17" t="s">
        <v>127</v>
      </c>
      <c r="E22" s="18"/>
      <c r="F22" s="666">
        <v>1958</v>
      </c>
      <c r="G22" s="666"/>
    </row>
    <row r="23" spans="1:7" ht="12.75" customHeight="1" x14ac:dyDescent="0.2">
      <c r="A23" s="13"/>
      <c r="B23" s="69" t="s">
        <v>30</v>
      </c>
      <c r="C23" s="17"/>
      <c r="D23" s="17" t="s">
        <v>31</v>
      </c>
      <c r="E23" s="18"/>
      <c r="F23" s="666">
        <v>1995</v>
      </c>
      <c r="G23" s="666"/>
    </row>
    <row r="24" spans="1:7" ht="12.75" customHeight="1" x14ac:dyDescent="0.2">
      <c r="A24" s="13"/>
      <c r="B24" s="70" t="s">
        <v>69</v>
      </c>
      <c r="C24" s="20"/>
      <c r="D24" s="22" t="s">
        <v>70</v>
      </c>
      <c r="E24" s="18"/>
      <c r="F24" s="666">
        <v>2004</v>
      </c>
      <c r="G24" s="666"/>
    </row>
    <row r="25" spans="1:7" ht="12.75" customHeight="1" x14ac:dyDescent="0.2">
      <c r="A25" s="13"/>
      <c r="B25" s="70" t="s">
        <v>71</v>
      </c>
      <c r="C25" s="20"/>
      <c r="D25" s="17" t="s">
        <v>72</v>
      </c>
      <c r="E25" s="18"/>
      <c r="F25" s="666">
        <v>1986</v>
      </c>
      <c r="G25" s="666"/>
    </row>
    <row r="26" spans="1:7" ht="12.75" customHeight="1" x14ac:dyDescent="0.2">
      <c r="A26" s="13"/>
      <c r="B26" s="70" t="s">
        <v>73</v>
      </c>
      <c r="C26" s="20"/>
      <c r="D26" s="17" t="s">
        <v>74</v>
      </c>
      <c r="E26" s="18"/>
      <c r="F26" s="666">
        <v>2007</v>
      </c>
      <c r="G26" s="666"/>
    </row>
    <row r="27" spans="1:7" ht="12.75" customHeight="1" x14ac:dyDescent="0.2">
      <c r="A27" s="13"/>
      <c r="B27" s="70" t="s">
        <v>75</v>
      </c>
      <c r="C27" s="20"/>
      <c r="D27" s="22" t="s">
        <v>76</v>
      </c>
      <c r="E27" s="18"/>
      <c r="F27" s="666">
        <v>2004</v>
      </c>
      <c r="G27" s="666"/>
    </row>
    <row r="28" spans="1:7" ht="12.75" customHeight="1" x14ac:dyDescent="0.2">
      <c r="A28" s="13"/>
      <c r="B28" s="70" t="s">
        <v>79</v>
      </c>
      <c r="C28" s="20"/>
      <c r="D28" s="22" t="s">
        <v>80</v>
      </c>
      <c r="E28" s="18"/>
      <c r="F28" s="666">
        <v>2004</v>
      </c>
      <c r="G28" s="666"/>
    </row>
    <row r="29" spans="1:7" ht="12.75" customHeight="1" x14ac:dyDescent="0.2">
      <c r="A29" s="13"/>
      <c r="B29" s="69" t="s">
        <v>54</v>
      </c>
      <c r="C29" s="17"/>
      <c r="D29" s="17" t="s">
        <v>55</v>
      </c>
      <c r="E29" s="18"/>
      <c r="F29" s="666">
        <v>1995</v>
      </c>
      <c r="G29" s="666"/>
    </row>
    <row r="30" spans="1:7" ht="12.75" customHeight="1" x14ac:dyDescent="0.2">
      <c r="A30" s="13"/>
      <c r="B30" s="70" t="s">
        <v>77</v>
      </c>
      <c r="C30" s="20"/>
      <c r="D30" s="17" t="s">
        <v>78</v>
      </c>
      <c r="E30" s="18"/>
      <c r="F30" s="666">
        <v>1995</v>
      </c>
      <c r="G30" s="666"/>
    </row>
    <row r="31" spans="1:7" ht="17.25" customHeight="1" x14ac:dyDescent="0.2">
      <c r="A31" s="13"/>
      <c r="B31" s="667"/>
      <c r="C31" s="667"/>
      <c r="D31" s="667"/>
      <c r="E31" s="667"/>
      <c r="F31" s="667"/>
      <c r="G31" s="667"/>
    </row>
    <row r="32" spans="1:7" ht="12" customHeight="1" x14ac:dyDescent="0.2">
      <c r="B32" s="662" t="s">
        <v>210</v>
      </c>
      <c r="C32" s="662"/>
      <c r="D32" s="662"/>
      <c r="E32" s="662"/>
      <c r="F32" s="662"/>
      <c r="G32" s="662"/>
    </row>
    <row r="33" spans="1:12" ht="21" customHeight="1" x14ac:dyDescent="0.2">
      <c r="B33" s="662"/>
      <c r="C33" s="662"/>
      <c r="D33" s="662"/>
      <c r="E33" s="662"/>
      <c r="F33" s="662"/>
      <c r="G33" s="662"/>
    </row>
    <row r="34" spans="1:12" ht="12.75" customHeight="1" x14ac:dyDescent="0.2">
      <c r="B34" s="70" t="s">
        <v>83</v>
      </c>
      <c r="C34" s="20"/>
      <c r="D34" s="17" t="s">
        <v>84</v>
      </c>
      <c r="E34" s="18"/>
      <c r="F34" s="24" t="s">
        <v>85</v>
      </c>
      <c r="G34" s="24" t="s">
        <v>86</v>
      </c>
    </row>
    <row r="35" spans="1:12" ht="12.75" customHeight="1" x14ac:dyDescent="0.2">
      <c r="B35" s="69" t="s">
        <v>87</v>
      </c>
      <c r="C35" s="17"/>
      <c r="D35" s="17" t="s">
        <v>88</v>
      </c>
      <c r="E35" s="18"/>
      <c r="F35" s="24" t="s">
        <v>85</v>
      </c>
      <c r="G35" s="24" t="s">
        <v>89</v>
      </c>
    </row>
    <row r="36" spans="1:12" ht="12.75" customHeight="1" x14ac:dyDescent="0.2">
      <c r="B36" s="70" t="s">
        <v>90</v>
      </c>
      <c r="C36" s="20"/>
      <c r="D36" s="17" t="s">
        <v>91</v>
      </c>
      <c r="E36" s="18"/>
      <c r="F36" s="24" t="s">
        <v>85</v>
      </c>
      <c r="G36" s="24" t="s">
        <v>86</v>
      </c>
    </row>
    <row r="37" spans="1:12" ht="20.100000000000001" customHeight="1" x14ac:dyDescent="0.2">
      <c r="B37" s="662" t="s">
        <v>92</v>
      </c>
      <c r="C37" s="662"/>
      <c r="D37" s="662"/>
      <c r="E37" s="662"/>
      <c r="F37" s="662"/>
      <c r="G37" s="662"/>
    </row>
    <row r="38" spans="1:12" ht="12.75" customHeight="1" x14ac:dyDescent="0.2">
      <c r="B38" s="70" t="s">
        <v>93</v>
      </c>
      <c r="C38" s="20"/>
      <c r="D38" s="17" t="s">
        <v>94</v>
      </c>
      <c r="E38" s="18"/>
      <c r="F38" s="24"/>
      <c r="G38" s="24" t="s">
        <v>86</v>
      </c>
    </row>
    <row r="39" spans="1:12" ht="20.100000000000001" customHeight="1" x14ac:dyDescent="0.2">
      <c r="A39" s="25"/>
      <c r="B39" s="665" t="s">
        <v>95</v>
      </c>
      <c r="C39" s="665"/>
      <c r="D39" s="665"/>
      <c r="E39" s="665"/>
      <c r="F39" s="665"/>
      <c r="G39" s="665"/>
    </row>
    <row r="40" spans="1:12" ht="14.25" customHeight="1" x14ac:dyDescent="0.2">
      <c r="A40" s="25"/>
      <c r="B40" s="64" t="s">
        <v>232</v>
      </c>
      <c r="C40" s="64"/>
      <c r="D40" s="29" t="s">
        <v>239</v>
      </c>
      <c r="E40" s="27"/>
      <c r="F40" s="26"/>
      <c r="G40" s="26"/>
      <c r="J40" s="226"/>
      <c r="K40" s="226"/>
      <c r="L40" s="226"/>
    </row>
    <row r="41" spans="1:12" ht="12.75" customHeight="1" x14ac:dyDescent="0.2">
      <c r="B41" s="70" t="s">
        <v>170</v>
      </c>
      <c r="C41" s="64"/>
      <c r="D41" s="26" t="s">
        <v>171</v>
      </c>
      <c r="E41" s="27"/>
      <c r="F41" s="26"/>
      <c r="G41" s="28"/>
    </row>
    <row r="42" spans="1:12" ht="12.75" customHeight="1" x14ac:dyDescent="0.2">
      <c r="A42" s="25"/>
      <c r="B42" s="70" t="s">
        <v>236</v>
      </c>
      <c r="C42" s="64"/>
      <c r="D42" s="29" t="s">
        <v>235</v>
      </c>
      <c r="E42" s="27"/>
      <c r="F42" s="26"/>
      <c r="G42" s="26"/>
    </row>
    <row r="43" spans="1:12" ht="12.75" customHeight="1" x14ac:dyDescent="0.2">
      <c r="B43" s="70" t="s">
        <v>98</v>
      </c>
      <c r="C43" s="64"/>
      <c r="D43" s="26" t="s">
        <v>189</v>
      </c>
      <c r="E43" s="27"/>
      <c r="F43" s="26"/>
      <c r="G43" s="28"/>
    </row>
    <row r="44" spans="1:12" ht="14.25" customHeight="1" x14ac:dyDescent="0.2">
      <c r="A44" s="25"/>
      <c r="B44" s="64" t="s">
        <v>253</v>
      </c>
      <c r="C44" s="64"/>
      <c r="D44" s="29" t="s">
        <v>251</v>
      </c>
      <c r="E44" s="27"/>
      <c r="F44" s="26"/>
      <c r="G44" s="26"/>
      <c r="J44" s="226"/>
      <c r="K44" s="226"/>
      <c r="L44" s="226"/>
    </row>
    <row r="45" spans="1:12" ht="12.75" customHeight="1" x14ac:dyDescent="0.2">
      <c r="B45" s="70" t="s">
        <v>178</v>
      </c>
      <c r="C45" s="64"/>
      <c r="D45" s="26" t="s">
        <v>179</v>
      </c>
      <c r="E45" s="27"/>
      <c r="F45" s="26"/>
    </row>
    <row r="46" spans="1:12" ht="12.75" customHeight="1" x14ac:dyDescent="0.2">
      <c r="A46" s="25"/>
      <c r="B46" s="70" t="s">
        <v>176</v>
      </c>
      <c r="C46" s="64"/>
      <c r="D46" s="26" t="s">
        <v>177</v>
      </c>
      <c r="E46" s="27"/>
      <c r="F46" s="26"/>
      <c r="G46" s="28"/>
    </row>
    <row r="47" spans="1:12" ht="12.75" customHeight="1" x14ac:dyDescent="0.2">
      <c r="A47" s="25"/>
      <c r="B47" s="70" t="s">
        <v>99</v>
      </c>
      <c r="C47" s="64"/>
      <c r="D47" s="29" t="s">
        <v>100</v>
      </c>
      <c r="E47" s="27"/>
      <c r="F47" s="26"/>
      <c r="G47" s="26"/>
    </row>
    <row r="48" spans="1:12" ht="12.75" customHeight="1" x14ac:dyDescent="0.2">
      <c r="A48" s="25"/>
      <c r="B48" s="70" t="s">
        <v>233</v>
      </c>
      <c r="C48" s="64"/>
      <c r="D48" s="29" t="s">
        <v>234</v>
      </c>
      <c r="E48" s="27"/>
      <c r="F48" s="26"/>
      <c r="G48" s="26"/>
    </row>
    <row r="49" spans="1:12" ht="20.100000000000001" customHeight="1" x14ac:dyDescent="0.2">
      <c r="B49" s="665" t="s">
        <v>101</v>
      </c>
      <c r="C49" s="665"/>
      <c r="D49" s="665"/>
      <c r="E49" s="665"/>
      <c r="F49" s="665"/>
      <c r="G49" s="665"/>
    </row>
    <row r="50" spans="1:12" ht="12.75" customHeight="1" x14ac:dyDescent="0.2">
      <c r="B50" s="70" t="s">
        <v>138</v>
      </c>
      <c r="C50" s="20"/>
      <c r="D50" s="17" t="s">
        <v>124</v>
      </c>
      <c r="E50" s="17"/>
      <c r="F50" s="17"/>
      <c r="G50" s="20"/>
    </row>
    <row r="51" spans="1:12" ht="12.75" customHeight="1" x14ac:dyDescent="0.2">
      <c r="B51" s="70" t="s">
        <v>105</v>
      </c>
      <c r="C51" s="20"/>
      <c r="D51" s="17" t="s">
        <v>106</v>
      </c>
      <c r="E51" s="18"/>
      <c r="F51" s="17"/>
      <c r="G51" s="21"/>
    </row>
    <row r="52" spans="1:12" ht="12.75" customHeight="1" x14ac:dyDescent="0.2">
      <c r="B52" s="70" t="s">
        <v>103</v>
      </c>
      <c r="C52" s="20"/>
      <c r="D52" s="17" t="s">
        <v>104</v>
      </c>
      <c r="E52" s="17"/>
      <c r="F52" s="17"/>
      <c r="G52" s="20"/>
    </row>
    <row r="53" spans="1:12" ht="12.75" customHeight="1" x14ac:dyDescent="0.2">
      <c r="B53" s="70" t="s">
        <v>139</v>
      </c>
      <c r="C53" s="20"/>
      <c r="D53" s="17" t="s">
        <v>125</v>
      </c>
      <c r="E53" s="17"/>
      <c r="F53" s="17"/>
      <c r="G53" s="20"/>
    </row>
    <row r="54" spans="1:12" s="17" customFormat="1" ht="12.75" customHeight="1" x14ac:dyDescent="0.2">
      <c r="B54" s="211" t="s">
        <v>81</v>
      </c>
      <c r="D54" s="228" t="s">
        <v>82</v>
      </c>
      <c r="E54" s="228"/>
      <c r="F54" s="229" t="s">
        <v>231</v>
      </c>
      <c r="G54" s="229"/>
    </row>
    <row r="55" spans="1:12" ht="12.75" customHeight="1" x14ac:dyDescent="0.2">
      <c r="B55" s="70" t="s">
        <v>186</v>
      </c>
      <c r="C55" s="20"/>
      <c r="D55" s="17" t="s">
        <v>211</v>
      </c>
      <c r="E55" s="18"/>
      <c r="F55" s="17"/>
      <c r="G55" s="20"/>
    </row>
    <row r="56" spans="1:12" ht="6" customHeight="1" x14ac:dyDescent="0.2">
      <c r="A56"/>
      <c r="B56" s="30"/>
      <c r="C56"/>
      <c r="D56"/>
      <c r="E56"/>
      <c r="F56"/>
      <c r="G56"/>
    </row>
    <row r="57" spans="1:12" ht="12" customHeight="1" x14ac:dyDescent="0.2">
      <c r="B57" s="664" t="s">
        <v>134</v>
      </c>
      <c r="C57" s="664"/>
      <c r="D57" s="664"/>
      <c r="E57" s="664"/>
      <c r="F57" s="664"/>
      <c r="G57" s="664"/>
    </row>
    <row r="58" spans="1:12" ht="59.25" customHeight="1" x14ac:dyDescent="0.2">
      <c r="B58" s="661" t="s">
        <v>180</v>
      </c>
      <c r="C58" s="661"/>
      <c r="D58" s="661"/>
      <c r="E58" s="661"/>
      <c r="F58" s="661"/>
      <c r="G58" s="661"/>
      <c r="L58" s="226"/>
    </row>
    <row r="59" spans="1:12" ht="25.5" customHeight="1" x14ac:dyDescent="0.2">
      <c r="B59" s="661" t="s">
        <v>148</v>
      </c>
      <c r="C59" s="661"/>
      <c r="D59" s="661"/>
      <c r="E59" s="661"/>
      <c r="F59" s="661"/>
      <c r="G59" s="661"/>
    </row>
    <row r="60" spans="1:12" ht="11.25" customHeight="1" x14ac:dyDescent="0.2">
      <c r="B60" s="31"/>
      <c r="C60" s="32"/>
      <c r="G60" s="32"/>
    </row>
    <row r="61" spans="1:12" ht="12.6" customHeight="1" x14ac:dyDescent="0.2">
      <c r="D61"/>
    </row>
    <row r="62" spans="1:12" ht="12.6" customHeight="1" x14ac:dyDescent="0.2">
      <c r="B62" s="30"/>
      <c r="C62"/>
      <c r="D62"/>
      <c r="E62"/>
      <c r="F62"/>
      <c r="G62"/>
    </row>
    <row r="63" spans="1:12" ht="12.6" customHeight="1" x14ac:dyDescent="0.25">
      <c r="B63" s="35"/>
      <c r="C63" s="36"/>
      <c r="G63"/>
    </row>
    <row r="64" spans="1:12" ht="12.6" customHeight="1" x14ac:dyDescent="0.2">
      <c r="B64" s="31"/>
      <c r="C64" s="32"/>
      <c r="G64" s="32"/>
    </row>
    <row r="65" spans="2:8" ht="12.6" customHeight="1" x14ac:dyDescent="0.2">
      <c r="B65" s="31"/>
      <c r="C65" s="32"/>
      <c r="G65" s="32"/>
    </row>
    <row r="66" spans="2:8" ht="12.6" customHeight="1" x14ac:dyDescent="0.2">
      <c r="B66" s="31"/>
      <c r="C66" s="32"/>
      <c r="G66" s="32"/>
    </row>
    <row r="67" spans="2:8" ht="12.6" customHeight="1" x14ac:dyDescent="0.2">
      <c r="B67" s="31"/>
      <c r="C67" s="32"/>
      <c r="G67" s="32"/>
    </row>
    <row r="68" spans="2:8" ht="12.6" customHeight="1" x14ac:dyDescent="0.2">
      <c r="B68" s="31"/>
      <c r="C68" s="32"/>
      <c r="G68" s="32"/>
    </row>
    <row r="69" spans="2:8" ht="12.6" customHeight="1" x14ac:dyDescent="0.2">
      <c r="B69" s="31"/>
      <c r="C69" s="32"/>
      <c r="G69" s="32"/>
    </row>
    <row r="70" spans="2:8" ht="12.6" customHeight="1" x14ac:dyDescent="0.2">
      <c r="B70" s="31"/>
      <c r="C70" s="32"/>
      <c r="G70" s="32"/>
    </row>
    <row r="72" spans="2:8" ht="13.5" x14ac:dyDescent="0.25">
      <c r="B72" s="35"/>
      <c r="C72" s="36"/>
      <c r="G72"/>
    </row>
    <row r="73" spans="2:8" x14ac:dyDescent="0.2">
      <c r="B73" s="31"/>
      <c r="C73" s="32"/>
      <c r="G73" s="32"/>
    </row>
    <row r="74" spans="2:8" ht="12.6" customHeight="1" x14ac:dyDescent="0.2">
      <c r="B74" s="31"/>
      <c r="C74" s="32"/>
      <c r="G74" s="32"/>
    </row>
    <row r="75" spans="2:8" ht="12.6" customHeight="1" x14ac:dyDescent="0.2">
      <c r="B75" s="31"/>
      <c r="C75" s="32"/>
      <c r="G75" s="32"/>
    </row>
    <row r="76" spans="2:8" ht="12.6" customHeight="1" x14ac:dyDescent="0.2"/>
    <row r="77" spans="2:8" ht="12.6" customHeight="1" x14ac:dyDescent="0.2">
      <c r="H77" s="37"/>
    </row>
    <row r="78" spans="2:8" ht="12.6" customHeight="1" x14ac:dyDescent="0.2"/>
    <row r="79" spans="2:8" ht="12.6" customHeight="1" x14ac:dyDescent="0.2"/>
    <row r="80" spans="2:8" ht="12.6" customHeight="1" x14ac:dyDescent="0.2"/>
    <row r="81" spans="1:7" ht="12.6" customHeight="1" x14ac:dyDescent="0.2"/>
    <row r="82" spans="1:7" customFormat="1" x14ac:dyDescent="0.2">
      <c r="A82" s="1"/>
      <c r="B82" s="33"/>
      <c r="C82" s="34"/>
      <c r="D82" s="38"/>
      <c r="E82" s="39"/>
      <c r="F82" s="1"/>
      <c r="G82" s="1"/>
    </row>
    <row r="83" spans="1:7" customFormat="1" x14ac:dyDescent="0.2">
      <c r="A83" s="1"/>
      <c r="B83" s="33"/>
      <c r="C83" s="34"/>
      <c r="D83" s="12"/>
      <c r="E83" s="1"/>
      <c r="F83" s="1"/>
      <c r="G83" s="1"/>
    </row>
    <row r="84" spans="1:7" customFormat="1" x14ac:dyDescent="0.2">
      <c r="A84" s="1"/>
      <c r="B84" s="33"/>
      <c r="C84" s="34"/>
      <c r="D84" s="12"/>
      <c r="E84" s="1"/>
      <c r="F84" s="1"/>
      <c r="G84" s="1"/>
    </row>
    <row r="85" spans="1:7" customFormat="1" ht="12.6" customHeight="1" x14ac:dyDescent="0.2">
      <c r="A85" s="1"/>
      <c r="B85" s="33"/>
      <c r="C85" s="34"/>
      <c r="D85" s="12"/>
      <c r="E85" s="1"/>
      <c r="F85" s="1"/>
      <c r="G85" s="1"/>
    </row>
    <row r="86" spans="1:7" ht="5.45" customHeight="1" x14ac:dyDescent="0.2"/>
    <row r="87" spans="1:7" ht="19.899999999999999" customHeight="1" x14ac:dyDescent="0.2"/>
    <row r="88" spans="1:7" s="25" customFormat="1" ht="15.6" customHeight="1" x14ac:dyDescent="0.2">
      <c r="A88" s="1"/>
      <c r="B88" s="33"/>
      <c r="C88" s="34"/>
      <c r="D88" s="12"/>
      <c r="E88" s="1"/>
      <c r="F88" s="1"/>
      <c r="G88" s="1"/>
    </row>
    <row r="89" spans="1:7" s="25" customFormat="1" ht="15.6" customHeight="1" x14ac:dyDescent="0.2">
      <c r="A89"/>
      <c r="B89" s="30"/>
      <c r="C89"/>
      <c r="D89"/>
      <c r="E89"/>
      <c r="F89"/>
      <c r="G89"/>
    </row>
    <row r="91" spans="1:7" ht="12.6" customHeight="1" x14ac:dyDescent="0.2"/>
    <row r="92" spans="1:7" ht="12.6" customHeight="1" x14ac:dyDescent="0.2">
      <c r="D92"/>
      <c r="E92"/>
      <c r="F92"/>
      <c r="G92"/>
    </row>
    <row r="93" spans="1:7" ht="12.6" customHeight="1" x14ac:dyDescent="0.2"/>
    <row r="94" spans="1:7" ht="12.6" customHeight="1" x14ac:dyDescent="0.2"/>
    <row r="95" spans="1:7" ht="12.6" customHeight="1" x14ac:dyDescent="0.2"/>
    <row r="96" spans="1:7" ht="12.6" customHeight="1" x14ac:dyDescent="0.2"/>
    <row r="97" ht="12.6" customHeight="1" x14ac:dyDescent="0.2"/>
    <row r="99" ht="12.6" customHeight="1" x14ac:dyDescent="0.2"/>
    <row r="100" ht="12.6" customHeight="1" x14ac:dyDescent="0.2"/>
  </sheetData>
  <mergeCells count="38">
    <mergeCell ref="B31:G31"/>
    <mergeCell ref="F17:G17"/>
    <mergeCell ref="F27:G27"/>
    <mergeCell ref="F28:G28"/>
    <mergeCell ref="F21:G21"/>
    <mergeCell ref="F22:G22"/>
    <mergeCell ref="F24:G24"/>
    <mergeCell ref="F25:G25"/>
    <mergeCell ref="F26:G26"/>
    <mergeCell ref="F30:G30"/>
    <mergeCell ref="F29:G29"/>
    <mergeCell ref="F23:G23"/>
    <mergeCell ref="F14:G14"/>
    <mergeCell ref="F20:G20"/>
    <mergeCell ref="F15:G15"/>
    <mergeCell ref="F18:G18"/>
    <mergeCell ref="F19:G19"/>
    <mergeCell ref="F7:G7"/>
    <mergeCell ref="F9:G9"/>
    <mergeCell ref="F11:G11"/>
    <mergeCell ref="F12:G12"/>
    <mergeCell ref="F13:G13"/>
    <mergeCell ref="F3:G3"/>
    <mergeCell ref="B58:G58"/>
    <mergeCell ref="B59:G59"/>
    <mergeCell ref="A1:G1"/>
    <mergeCell ref="B37:G37"/>
    <mergeCell ref="B2:G2"/>
    <mergeCell ref="B57:G57"/>
    <mergeCell ref="B39:G39"/>
    <mergeCell ref="B49:G49"/>
    <mergeCell ref="B32:G33"/>
    <mergeCell ref="F4:G4"/>
    <mergeCell ref="F5:G5"/>
    <mergeCell ref="F16:G16"/>
    <mergeCell ref="F6:G6"/>
    <mergeCell ref="F8:G8"/>
    <mergeCell ref="F10:G10"/>
  </mergeCells>
  <phoneticPr fontId="7"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dimension ref="A2:L75"/>
  <sheetViews>
    <sheetView zoomScale="90" zoomScaleNormal="90" workbookViewId="0">
      <selection activeCell="N56" sqref="N56"/>
    </sheetView>
  </sheetViews>
  <sheetFormatPr defaultRowHeight="12.75" x14ac:dyDescent="0.2"/>
  <cols>
    <col min="1" max="1" width="1.28515625" style="40" customWidth="1"/>
    <col min="2" max="2" width="6.140625" customWidth="1"/>
    <col min="3" max="3" width="8.42578125" customWidth="1"/>
    <col min="4" max="4" width="10.85546875" style="218" customWidth="1"/>
    <col min="5" max="5" width="1.85546875" customWidth="1"/>
    <col min="6" max="6" width="9.7109375" customWidth="1"/>
    <col min="7" max="7" width="2.7109375" customWidth="1"/>
    <col min="8" max="8" width="6.28515625" style="200" customWidth="1"/>
    <col min="9" max="9" width="1.7109375" style="200" customWidth="1"/>
    <col min="10" max="10" width="6.7109375" style="200" bestFit="1" customWidth="1"/>
    <col min="11" max="11" width="2.140625" customWidth="1"/>
    <col min="12" max="12" width="5.85546875" customWidth="1"/>
  </cols>
  <sheetData>
    <row r="2" spans="1:12" ht="15.75" x14ac:dyDescent="0.25">
      <c r="B2" s="250"/>
    </row>
    <row r="7" spans="1:12" ht="14.25" customHeight="1" x14ac:dyDescent="0.25">
      <c r="L7" s="67" t="s">
        <v>144</v>
      </c>
    </row>
    <row r="8" spans="1:12" s="48" customFormat="1" ht="30" customHeight="1" x14ac:dyDescent="0.2">
      <c r="A8" s="75"/>
      <c r="B8" s="676" t="s">
        <v>157</v>
      </c>
      <c r="C8" s="676"/>
      <c r="D8" s="676"/>
      <c r="E8" s="676"/>
      <c r="F8" s="676"/>
      <c r="G8" s="676"/>
      <c r="H8" s="676"/>
      <c r="I8" s="676"/>
      <c r="J8" s="676"/>
      <c r="K8" s="676"/>
      <c r="L8" s="676"/>
    </row>
    <row r="9" spans="1:12" ht="14.25" customHeight="1" x14ac:dyDescent="0.2">
      <c r="B9" s="42"/>
      <c r="C9" s="669" t="s">
        <v>107</v>
      </c>
      <c r="D9" s="677" t="s">
        <v>108</v>
      </c>
      <c r="E9" s="678"/>
      <c r="F9" s="681" t="s">
        <v>109</v>
      </c>
      <c r="G9" s="682"/>
      <c r="H9" s="685" t="s">
        <v>133</v>
      </c>
      <c r="I9" s="686"/>
      <c r="J9" s="686"/>
      <c r="K9" s="687"/>
    </row>
    <row r="10" spans="1:12" ht="10.5" customHeight="1" x14ac:dyDescent="0.2">
      <c r="B10" s="42"/>
      <c r="C10" s="670"/>
      <c r="D10" s="679"/>
      <c r="E10" s="680"/>
      <c r="F10" s="683"/>
      <c r="G10" s="684"/>
      <c r="H10" s="673" t="s">
        <v>184</v>
      </c>
      <c r="I10" s="674"/>
      <c r="J10" s="674"/>
      <c r="K10" s="675"/>
    </row>
    <row r="11" spans="1:12" ht="12" customHeight="1" x14ac:dyDescent="0.2">
      <c r="B11" s="42"/>
      <c r="C11" s="293" t="s">
        <v>181</v>
      </c>
      <c r="D11" s="430" t="s">
        <v>110</v>
      </c>
      <c r="E11" s="431"/>
      <c r="F11" s="87" t="s">
        <v>188</v>
      </c>
      <c r="G11" s="432"/>
      <c r="H11" s="673" t="s">
        <v>192</v>
      </c>
      <c r="I11" s="674"/>
      <c r="J11" s="674"/>
      <c r="K11" s="675"/>
    </row>
    <row r="12" spans="1:12" x14ac:dyDescent="0.2">
      <c r="B12" s="42"/>
      <c r="C12" s="484">
        <v>2023</v>
      </c>
      <c r="D12" s="485" t="s">
        <v>250</v>
      </c>
      <c r="E12" s="248"/>
      <c r="F12" s="486">
        <v>2022</v>
      </c>
      <c r="G12" s="249"/>
      <c r="H12" s="486">
        <v>2021</v>
      </c>
      <c r="I12" s="487"/>
      <c r="J12" s="488">
        <v>2022</v>
      </c>
      <c r="K12" s="194"/>
    </row>
    <row r="13" spans="1:12" ht="15" customHeight="1" x14ac:dyDescent="0.2">
      <c r="A13" s="189"/>
      <c r="B13" s="188" t="s">
        <v>190</v>
      </c>
      <c r="C13" s="294">
        <v>4225.134</v>
      </c>
      <c r="D13" s="232">
        <v>448.75382300000001</v>
      </c>
      <c r="E13" s="300"/>
      <c r="F13" s="232">
        <v>15911.126</v>
      </c>
      <c r="G13" s="304"/>
      <c r="H13" s="240">
        <v>100</v>
      </c>
      <c r="I13" s="310">
        <v>100</v>
      </c>
      <c r="J13" s="241">
        <v>100</v>
      </c>
      <c r="K13" s="247"/>
      <c r="L13" s="188" t="s">
        <v>190</v>
      </c>
    </row>
    <row r="14" spans="1:12" ht="15" customHeight="1" x14ac:dyDescent="0.2">
      <c r="B14" s="195" t="s">
        <v>32</v>
      </c>
      <c r="C14" s="295">
        <v>30.667000000000002</v>
      </c>
      <c r="D14" s="231">
        <v>11.742796</v>
      </c>
      <c r="E14" s="301"/>
      <c r="F14" s="286">
        <v>554.2136999999999</v>
      </c>
      <c r="G14" s="305"/>
      <c r="H14" s="242">
        <v>119.8246955883253</v>
      </c>
      <c r="I14" s="312"/>
      <c r="J14" s="289">
        <v>119.64494402321498</v>
      </c>
      <c r="K14" s="81"/>
      <c r="L14" s="195" t="s">
        <v>32</v>
      </c>
    </row>
    <row r="15" spans="1:12" ht="15" customHeight="1" x14ac:dyDescent="0.2">
      <c r="B15" s="63" t="s">
        <v>34</v>
      </c>
      <c r="C15" s="296">
        <v>110.996</v>
      </c>
      <c r="D15" s="230">
        <v>6.4477099999999998</v>
      </c>
      <c r="E15" s="302"/>
      <c r="F15" s="230">
        <v>85.800699999999992</v>
      </c>
      <c r="G15" s="306"/>
      <c r="H15" s="225">
        <v>56.733463868322829</v>
      </c>
      <c r="I15" s="425"/>
      <c r="J15" s="239">
        <v>62.145804987381936</v>
      </c>
      <c r="K15" s="82"/>
      <c r="L15" s="63" t="s">
        <v>34</v>
      </c>
    </row>
    <row r="16" spans="1:12" ht="15" customHeight="1" x14ac:dyDescent="0.2">
      <c r="B16" s="195" t="s">
        <v>36</v>
      </c>
      <c r="C16" s="295">
        <v>78.870999999999995</v>
      </c>
      <c r="D16" s="231">
        <v>10.827529</v>
      </c>
      <c r="E16" s="301"/>
      <c r="F16" s="231">
        <v>276.26570000000004</v>
      </c>
      <c r="G16" s="305"/>
      <c r="H16" s="242">
        <v>91.739888637337089</v>
      </c>
      <c r="I16" s="312"/>
      <c r="J16" s="243">
        <v>90.452048530150677</v>
      </c>
      <c r="K16" s="81"/>
      <c r="L16" s="195" t="s">
        <v>36</v>
      </c>
    </row>
    <row r="17" spans="2:12" ht="15" customHeight="1" x14ac:dyDescent="0.2">
      <c r="B17" s="63" t="s">
        <v>40</v>
      </c>
      <c r="C17" s="297">
        <v>42.924999999999997</v>
      </c>
      <c r="D17" s="230">
        <v>5.9326540000000003</v>
      </c>
      <c r="E17" s="302"/>
      <c r="F17" s="230">
        <v>380.61779999999999</v>
      </c>
      <c r="G17" s="306"/>
      <c r="H17" s="225">
        <v>134.87945909563729</v>
      </c>
      <c r="I17" s="311"/>
      <c r="J17" s="239">
        <v>136.51222004550408</v>
      </c>
      <c r="K17" s="82"/>
      <c r="L17" s="63" t="s">
        <v>40</v>
      </c>
    </row>
    <row r="18" spans="2:12" ht="15" customHeight="1" x14ac:dyDescent="0.2">
      <c r="B18" s="195" t="s">
        <v>42</v>
      </c>
      <c r="C18" s="295">
        <v>357.56900000000002</v>
      </c>
      <c r="D18" s="231">
        <v>84.358845000000002</v>
      </c>
      <c r="E18" s="301"/>
      <c r="F18" s="286">
        <v>3876.81</v>
      </c>
      <c r="G18" s="305"/>
      <c r="H18" s="288">
        <v>119.49917395826959</v>
      </c>
      <c r="I18" s="312"/>
      <c r="J18" s="289">
        <v>116.71625443890541</v>
      </c>
      <c r="K18" s="81"/>
      <c r="L18" s="195" t="s">
        <v>42</v>
      </c>
    </row>
    <row r="19" spans="2:12" ht="15" customHeight="1" x14ac:dyDescent="0.2">
      <c r="B19" s="63" t="s">
        <v>44</v>
      </c>
      <c r="C19" s="297">
        <v>45.335999999999999</v>
      </c>
      <c r="D19" s="230">
        <v>1.3658840000000001</v>
      </c>
      <c r="E19" s="302"/>
      <c r="F19" s="230">
        <v>36.011099999999999</v>
      </c>
      <c r="G19" s="306"/>
      <c r="H19" s="225">
        <v>86.202655571192565</v>
      </c>
      <c r="I19" s="311"/>
      <c r="J19" s="239">
        <v>85.072292761690761</v>
      </c>
      <c r="K19" s="82"/>
      <c r="L19" s="63" t="s">
        <v>44</v>
      </c>
    </row>
    <row r="20" spans="2:12" ht="15" customHeight="1" x14ac:dyDescent="0.2">
      <c r="B20" s="195" t="s">
        <v>46</v>
      </c>
      <c r="C20" s="295">
        <v>69.947000000000003</v>
      </c>
      <c r="D20" s="231">
        <v>5.2713950000000001</v>
      </c>
      <c r="E20" s="301"/>
      <c r="F20" s="231">
        <v>506.2824</v>
      </c>
      <c r="G20" s="305"/>
      <c r="H20" s="242">
        <v>220.80982683717795</v>
      </c>
      <c r="I20" s="312"/>
      <c r="J20" s="243">
        <v>235.03954789501319</v>
      </c>
      <c r="K20" s="81"/>
      <c r="L20" s="195" t="s">
        <v>46</v>
      </c>
    </row>
    <row r="21" spans="2:12" ht="15" customHeight="1" x14ac:dyDescent="0.2">
      <c r="B21" s="63" t="s">
        <v>48</v>
      </c>
      <c r="C21" s="297">
        <v>131.69399999999999</v>
      </c>
      <c r="D21" s="230">
        <v>10.413982000000001</v>
      </c>
      <c r="E21" s="302"/>
      <c r="F21" s="287">
        <v>206.62039999999999</v>
      </c>
      <c r="G21" s="306"/>
      <c r="H21" s="291">
        <v>63.275408431744481</v>
      </c>
      <c r="I21" s="311"/>
      <c r="J21" s="290">
        <v>67.273764022424587</v>
      </c>
      <c r="K21" s="82"/>
      <c r="L21" s="63" t="s">
        <v>48</v>
      </c>
    </row>
    <row r="22" spans="2:12" ht="15" customHeight="1" x14ac:dyDescent="0.2">
      <c r="B22" s="195" t="s">
        <v>50</v>
      </c>
      <c r="C22" s="295">
        <v>505.983</v>
      </c>
      <c r="D22" s="231">
        <v>48.085360999999999</v>
      </c>
      <c r="E22" s="301"/>
      <c r="F22" s="286">
        <v>1346.377</v>
      </c>
      <c r="G22" s="305"/>
      <c r="H22" s="288">
        <v>84.306430887841898</v>
      </c>
      <c r="I22" s="312"/>
      <c r="J22" s="289">
        <v>85.593105511864366</v>
      </c>
      <c r="K22" s="81"/>
      <c r="L22" s="195" t="s">
        <v>50</v>
      </c>
    </row>
    <row r="23" spans="2:12" ht="15" customHeight="1" x14ac:dyDescent="0.2">
      <c r="B23" s="63" t="s">
        <v>52</v>
      </c>
      <c r="C23" s="297">
        <v>638.47500000000002</v>
      </c>
      <c r="D23" s="287">
        <v>68.172977000000003</v>
      </c>
      <c r="E23" s="302"/>
      <c r="F23" s="287">
        <v>2639.0920000000001</v>
      </c>
      <c r="G23" s="306"/>
      <c r="H23" s="291">
        <v>103.14477146178793</v>
      </c>
      <c r="I23" s="311"/>
      <c r="J23" s="290">
        <v>100.18348416672782</v>
      </c>
      <c r="K23" s="82"/>
      <c r="L23" s="63" t="s">
        <v>52</v>
      </c>
    </row>
    <row r="24" spans="2:12" ht="15" customHeight="1" x14ac:dyDescent="0.2">
      <c r="B24" s="195" t="s">
        <v>96</v>
      </c>
      <c r="C24" s="295">
        <v>56.594000000000001</v>
      </c>
      <c r="D24" s="231">
        <v>3.8508939999999998</v>
      </c>
      <c r="E24" s="301"/>
      <c r="F24" s="286">
        <v>68.369699999999995</v>
      </c>
      <c r="G24" s="305"/>
      <c r="H24" s="242">
        <v>69.877317505965848</v>
      </c>
      <c r="I24" s="312"/>
      <c r="J24" s="243">
        <v>72.899388574299792</v>
      </c>
      <c r="K24" s="81"/>
      <c r="L24" s="195" t="s">
        <v>96</v>
      </c>
    </row>
    <row r="25" spans="2:12" ht="15" customHeight="1" x14ac:dyDescent="0.2">
      <c r="B25" s="63" t="s">
        <v>56</v>
      </c>
      <c r="C25" s="297">
        <v>302.07900000000001</v>
      </c>
      <c r="D25" s="230">
        <v>58.997200999999997</v>
      </c>
      <c r="E25" s="302"/>
      <c r="F25" s="230">
        <v>1962.8458000000001</v>
      </c>
      <c r="G25" s="306"/>
      <c r="H25" s="225">
        <v>96.274551795875908</v>
      </c>
      <c r="I25" s="311"/>
      <c r="J25" s="239">
        <v>97.834039982611344</v>
      </c>
      <c r="K25" s="82"/>
      <c r="L25" s="63" t="s">
        <v>56</v>
      </c>
    </row>
    <row r="26" spans="2:12" ht="15" customHeight="1" x14ac:dyDescent="0.2">
      <c r="B26" s="195" t="s">
        <v>38</v>
      </c>
      <c r="C26" s="295">
        <v>9.2530000000000001</v>
      </c>
      <c r="D26" s="231">
        <v>0.92070099999999999</v>
      </c>
      <c r="E26" s="301"/>
      <c r="F26" s="286">
        <v>27.777000000000001</v>
      </c>
      <c r="G26" s="307"/>
      <c r="H26" s="242">
        <v>93.51159517836382</v>
      </c>
      <c r="I26" s="312"/>
      <c r="J26" s="289">
        <v>94.23662118141219</v>
      </c>
      <c r="K26" s="244"/>
      <c r="L26" s="195" t="s">
        <v>38</v>
      </c>
    </row>
    <row r="27" spans="2:12" ht="15" customHeight="1" x14ac:dyDescent="0.2">
      <c r="B27" s="63" t="s">
        <v>60</v>
      </c>
      <c r="C27" s="297">
        <v>64.585999999999999</v>
      </c>
      <c r="D27" s="230">
        <v>1.883008</v>
      </c>
      <c r="E27" s="302"/>
      <c r="F27" s="230">
        <v>38.386199999999995</v>
      </c>
      <c r="G27" s="306"/>
      <c r="H27" s="225">
        <v>71.010830324909747</v>
      </c>
      <c r="I27" s="311"/>
      <c r="J27" s="239">
        <v>71.760657607253549</v>
      </c>
      <c r="K27" s="82"/>
      <c r="L27" s="63" t="s">
        <v>60</v>
      </c>
    </row>
    <row r="28" spans="2:12" ht="15" customHeight="1" x14ac:dyDescent="0.2">
      <c r="B28" s="195" t="s">
        <v>62</v>
      </c>
      <c r="C28" s="295">
        <v>65.284000000000006</v>
      </c>
      <c r="D28" s="231">
        <v>2.8572790000000001</v>
      </c>
      <c r="E28" s="301"/>
      <c r="F28" s="231">
        <v>67.436499999999995</v>
      </c>
      <c r="G28" s="307"/>
      <c r="H28" s="242">
        <v>89.297864529156229</v>
      </c>
      <c r="I28" s="312"/>
      <c r="J28" s="243">
        <v>89.301461663100497</v>
      </c>
      <c r="K28" s="81"/>
      <c r="L28" s="195" t="s">
        <v>62</v>
      </c>
    </row>
    <row r="29" spans="2:12" ht="15" customHeight="1" x14ac:dyDescent="0.2">
      <c r="B29" s="63" t="s">
        <v>64</v>
      </c>
      <c r="C29" s="297">
        <v>2.5950000000000002</v>
      </c>
      <c r="D29" s="230">
        <v>0.66080899999999998</v>
      </c>
      <c r="E29" s="302"/>
      <c r="F29" s="230">
        <v>77.528999999999996</v>
      </c>
      <c r="G29" s="306"/>
      <c r="H29" s="225">
        <v>266.13932570519489</v>
      </c>
      <c r="I29" s="311"/>
      <c r="J29" s="239">
        <v>256.60458315220154</v>
      </c>
      <c r="K29" s="82"/>
      <c r="L29" s="63" t="s">
        <v>64</v>
      </c>
    </row>
    <row r="30" spans="2:12" ht="15" customHeight="1" x14ac:dyDescent="0.2">
      <c r="B30" s="195" t="s">
        <v>58</v>
      </c>
      <c r="C30" s="295">
        <v>93.012</v>
      </c>
      <c r="D30" s="231">
        <v>9.5997439999999994</v>
      </c>
      <c r="E30" s="301"/>
      <c r="F30" s="286">
        <v>168.54949999999999</v>
      </c>
      <c r="G30" s="305"/>
      <c r="H30" s="242">
        <v>74.555161231108116</v>
      </c>
      <c r="I30" s="312"/>
      <c r="J30" s="289">
        <v>76.173310675391107</v>
      </c>
      <c r="K30" s="244"/>
      <c r="L30" s="195" t="s">
        <v>58</v>
      </c>
    </row>
    <row r="31" spans="2:12" ht="15" customHeight="1" x14ac:dyDescent="0.2">
      <c r="B31" s="63" t="s">
        <v>66</v>
      </c>
      <c r="C31" s="297">
        <v>0.316</v>
      </c>
      <c r="D31" s="230">
        <v>0.54205099999999995</v>
      </c>
      <c r="E31" s="302"/>
      <c r="F31" s="230">
        <v>17.439900000000002</v>
      </c>
      <c r="G31" s="306"/>
      <c r="H31" s="225">
        <v>103.27969161108732</v>
      </c>
      <c r="I31" s="311"/>
      <c r="J31" s="239">
        <v>103.71484866790495</v>
      </c>
      <c r="K31" s="82"/>
      <c r="L31" s="63" t="s">
        <v>66</v>
      </c>
    </row>
    <row r="32" spans="2:12" ht="15" customHeight="1" x14ac:dyDescent="0.2">
      <c r="B32" s="195" t="s">
        <v>68</v>
      </c>
      <c r="C32" s="295">
        <v>37.378</v>
      </c>
      <c r="D32" s="231">
        <v>17.811291000000001</v>
      </c>
      <c r="E32" s="301"/>
      <c r="F32" s="286">
        <v>958.54899999999998</v>
      </c>
      <c r="G32" s="307"/>
      <c r="H32" s="288">
        <v>130.59995104937894</v>
      </c>
      <c r="I32" s="312"/>
      <c r="J32" s="289">
        <v>130.60290074353429</v>
      </c>
      <c r="K32" s="81"/>
      <c r="L32" s="195" t="s">
        <v>68</v>
      </c>
    </row>
    <row r="33" spans="1:12" ht="15" customHeight="1" x14ac:dyDescent="0.2">
      <c r="B33" s="63" t="s">
        <v>30</v>
      </c>
      <c r="C33" s="297">
        <v>83.878</v>
      </c>
      <c r="D33" s="230">
        <v>9.1047720000000005</v>
      </c>
      <c r="E33" s="302"/>
      <c r="F33" s="230">
        <v>447.2176</v>
      </c>
      <c r="G33" s="306"/>
      <c r="H33" s="225">
        <v>122.41632503212385</v>
      </c>
      <c r="I33" s="311"/>
      <c r="J33" s="239">
        <v>124.20410214140136</v>
      </c>
      <c r="K33" s="82"/>
      <c r="L33" s="63" t="s">
        <v>30</v>
      </c>
    </row>
    <row r="34" spans="1:12" ht="15" customHeight="1" x14ac:dyDescent="0.2">
      <c r="B34" s="195" t="s">
        <v>69</v>
      </c>
      <c r="C34" s="295">
        <v>311.928</v>
      </c>
      <c r="D34" s="231">
        <v>36.753736000000004</v>
      </c>
      <c r="E34" s="301"/>
      <c r="F34" s="231">
        <v>656.15290000000005</v>
      </c>
      <c r="G34" s="305"/>
      <c r="H34" s="242">
        <v>77.215627485773723</v>
      </c>
      <c r="I34" s="242"/>
      <c r="J34" s="426">
        <v>79.493527243164507</v>
      </c>
      <c r="K34" s="81"/>
      <c r="L34" s="195" t="s">
        <v>69</v>
      </c>
    </row>
    <row r="35" spans="1:12" ht="15" customHeight="1" x14ac:dyDescent="0.2">
      <c r="B35" s="63" t="s">
        <v>71</v>
      </c>
      <c r="C35" s="297">
        <v>92.227000000000004</v>
      </c>
      <c r="D35" s="230">
        <v>10.467366</v>
      </c>
      <c r="E35" s="302"/>
      <c r="F35" s="287">
        <v>242.3408</v>
      </c>
      <c r="G35" s="306"/>
      <c r="H35" s="225">
        <v>75.312366150645531</v>
      </c>
      <c r="I35" s="311"/>
      <c r="J35" s="290">
        <v>78.778503559592821</v>
      </c>
      <c r="K35" s="82"/>
      <c r="L35" s="63" t="s">
        <v>71</v>
      </c>
    </row>
    <row r="36" spans="1:12" ht="15" customHeight="1" x14ac:dyDescent="0.2">
      <c r="B36" s="195" t="s">
        <v>73</v>
      </c>
      <c r="C36" s="295">
        <v>238.398</v>
      </c>
      <c r="D36" s="231">
        <v>19.054548</v>
      </c>
      <c r="E36" s="301"/>
      <c r="F36" s="286">
        <v>284.17359999999996</v>
      </c>
      <c r="G36" s="305"/>
      <c r="H36" s="242">
        <v>73.240531114238522</v>
      </c>
      <c r="I36" s="312"/>
      <c r="J36" s="289">
        <v>75.296820925098942</v>
      </c>
      <c r="K36" s="81"/>
      <c r="L36" s="195" t="s">
        <v>73</v>
      </c>
    </row>
    <row r="37" spans="1:12" ht="15" customHeight="1" x14ac:dyDescent="0.2">
      <c r="B37" s="63" t="s">
        <v>75</v>
      </c>
      <c r="C37" s="297">
        <v>20.273</v>
      </c>
      <c r="D37" s="230">
        <v>2.1169720000000001</v>
      </c>
      <c r="E37" s="302"/>
      <c r="F37" s="230">
        <v>57.037699999999994</v>
      </c>
      <c r="G37" s="306"/>
      <c r="H37" s="225">
        <v>89.730771584164486</v>
      </c>
      <c r="I37" s="311"/>
      <c r="J37" s="239">
        <v>89.994467246664826</v>
      </c>
      <c r="K37" s="82"/>
      <c r="L37" s="63" t="s">
        <v>75</v>
      </c>
    </row>
    <row r="38" spans="1:12" ht="15" customHeight="1" x14ac:dyDescent="0.2">
      <c r="B38" s="195" t="s">
        <v>79</v>
      </c>
      <c r="C38" s="295">
        <v>49.034999999999997</v>
      </c>
      <c r="D38" s="231">
        <v>5.4287919999999996</v>
      </c>
      <c r="E38" s="301"/>
      <c r="F38" s="231">
        <v>109.762</v>
      </c>
      <c r="G38" s="305"/>
      <c r="H38" s="242">
        <v>73.005874074527327</v>
      </c>
      <c r="I38" s="312"/>
      <c r="J38" s="243">
        <v>71.110559090370188</v>
      </c>
      <c r="K38" s="244"/>
      <c r="L38" s="195" t="s">
        <v>79</v>
      </c>
    </row>
    <row r="39" spans="1:12" ht="15" customHeight="1" x14ac:dyDescent="0.2">
      <c r="B39" s="63" t="s">
        <v>54</v>
      </c>
      <c r="C39" s="297">
        <v>338.411</v>
      </c>
      <c r="D39" s="230">
        <v>5.5639700000000003</v>
      </c>
      <c r="E39" s="302"/>
      <c r="F39" s="230">
        <v>267.68700000000001</v>
      </c>
      <c r="G39" s="306"/>
      <c r="H39" s="225">
        <v>111.48198005262191</v>
      </c>
      <c r="I39" s="311"/>
      <c r="J39" s="239">
        <v>109.66284078655428</v>
      </c>
      <c r="K39" s="82"/>
      <c r="L39" s="63" t="s">
        <v>54</v>
      </c>
    </row>
    <row r="40" spans="1:12" ht="15" customHeight="1" x14ac:dyDescent="0.2">
      <c r="A40" s="197"/>
      <c r="B40" s="198" t="s">
        <v>77</v>
      </c>
      <c r="C40" s="298">
        <v>447.42399999999998</v>
      </c>
      <c r="D40" s="233">
        <v>10.521556</v>
      </c>
      <c r="E40" s="303"/>
      <c r="F40" s="233">
        <v>551.78099999999995</v>
      </c>
      <c r="G40" s="308"/>
      <c r="H40" s="245">
        <v>122.26916722755921</v>
      </c>
      <c r="I40" s="313"/>
      <c r="J40" s="246">
        <v>119.29547725643181</v>
      </c>
      <c r="K40" s="199"/>
      <c r="L40" s="198" t="s">
        <v>77</v>
      </c>
    </row>
    <row r="41" spans="1:12" ht="15" customHeight="1" x14ac:dyDescent="0.2">
      <c r="B41" s="162" t="s">
        <v>83</v>
      </c>
      <c r="C41" s="297">
        <v>102.679</v>
      </c>
      <c r="D41" s="230">
        <v>0.38775799999999999</v>
      </c>
      <c r="E41" s="302"/>
      <c r="F41" s="230">
        <v>27.297400000000003</v>
      </c>
      <c r="G41" s="306"/>
      <c r="H41" s="225">
        <v>118.62173407575108</v>
      </c>
      <c r="I41" s="311"/>
      <c r="J41" s="239">
        <v>125.87070294195688</v>
      </c>
      <c r="K41" s="179"/>
      <c r="L41" s="162" t="s">
        <v>83</v>
      </c>
    </row>
    <row r="42" spans="1:12" ht="15" customHeight="1" x14ac:dyDescent="0.2">
      <c r="B42" s="195" t="s">
        <v>90</v>
      </c>
      <c r="C42" s="295">
        <v>384.48599999999999</v>
      </c>
      <c r="D42" s="231">
        <v>5.4889840000000003</v>
      </c>
      <c r="E42" s="235"/>
      <c r="F42" s="316">
        <v>565.02190000000007</v>
      </c>
      <c r="G42" s="305"/>
      <c r="H42" s="242">
        <v>172.11986783332313</v>
      </c>
      <c r="I42" s="312"/>
      <c r="J42" s="243">
        <v>217.56762097252255</v>
      </c>
      <c r="K42" s="81"/>
      <c r="L42" s="195" t="s">
        <v>90</v>
      </c>
    </row>
    <row r="43" spans="1:12" ht="15" customHeight="1" x14ac:dyDescent="0.2">
      <c r="B43" s="196" t="s">
        <v>93</v>
      </c>
      <c r="C43" s="299">
        <v>41.286999999999999</v>
      </c>
      <c r="D43" s="234">
        <v>8.8153849999999991</v>
      </c>
      <c r="E43" s="236"/>
      <c r="F43" s="318">
        <v>777.80459999999994</v>
      </c>
      <c r="G43" s="309"/>
      <c r="H43" s="473">
        <v>157.17866635122019</v>
      </c>
      <c r="I43" s="314"/>
      <c r="J43" s="474">
        <v>158.4</v>
      </c>
      <c r="K43" s="174"/>
      <c r="L43" s="196" t="s">
        <v>93</v>
      </c>
    </row>
    <row r="44" spans="1:12" ht="15" customHeight="1" x14ac:dyDescent="0.2">
      <c r="B44" s="216" t="s">
        <v>232</v>
      </c>
      <c r="C44" s="297">
        <v>51.21</v>
      </c>
      <c r="D44" s="321">
        <v>3.4</v>
      </c>
      <c r="E44" s="237"/>
      <c r="F44" s="326">
        <v>23.324099999999998</v>
      </c>
      <c r="G44" s="319"/>
      <c r="H44" s="353">
        <v>35.401560614486947</v>
      </c>
      <c r="I44" s="352"/>
      <c r="J44" s="353">
        <v>36.571528206698929</v>
      </c>
      <c r="K44" s="319"/>
      <c r="L44" s="216" t="s">
        <v>232</v>
      </c>
    </row>
    <row r="45" spans="1:12" ht="15" customHeight="1" x14ac:dyDescent="0.2">
      <c r="B45" s="195" t="s">
        <v>170</v>
      </c>
      <c r="C45" s="295">
        <v>13.882</v>
      </c>
      <c r="D45" s="359">
        <v>0.61768299999999998</v>
      </c>
      <c r="E45" s="235"/>
      <c r="F45" s="360">
        <v>5.9240000000000004</v>
      </c>
      <c r="G45" s="305"/>
      <c r="H45" s="361">
        <v>47.289053417365231</v>
      </c>
      <c r="I45" s="362"/>
      <c r="J45" s="363">
        <v>49.626821433208939</v>
      </c>
      <c r="K45" s="315"/>
      <c r="L45" s="195" t="s">
        <v>170</v>
      </c>
    </row>
    <row r="46" spans="1:12" ht="15" customHeight="1" x14ac:dyDescent="0.2">
      <c r="B46" s="216" t="s">
        <v>236</v>
      </c>
      <c r="C46" s="297">
        <v>33.85</v>
      </c>
      <c r="D46" s="321">
        <v>2.5127579999999998</v>
      </c>
      <c r="E46" s="237"/>
      <c r="F46" s="356">
        <f>14508333280/1000000000*0.951</f>
        <v>13.79742494928</v>
      </c>
      <c r="G46" s="319"/>
      <c r="H46" s="353">
        <v>30.205836793429476</v>
      </c>
      <c r="I46" s="320"/>
      <c r="J46" s="353">
        <v>28.45695034977923</v>
      </c>
      <c r="K46" s="319"/>
      <c r="L46" s="216" t="s">
        <v>236</v>
      </c>
    </row>
    <row r="47" spans="1:12" ht="15" customHeight="1" x14ac:dyDescent="0.2">
      <c r="B47" s="195" t="s">
        <v>98</v>
      </c>
      <c r="C47" s="295">
        <v>25.434999999999999</v>
      </c>
      <c r="D47" s="359">
        <v>1.8299540000000001</v>
      </c>
      <c r="E47" s="235"/>
      <c r="F47" s="364">
        <v>13.033200000000001</v>
      </c>
      <c r="G47" s="305"/>
      <c r="H47" s="470">
        <v>38.335584200802195</v>
      </c>
      <c r="I47" s="362"/>
      <c r="J47" s="365">
        <v>37.18994277051825</v>
      </c>
      <c r="K47" s="315"/>
      <c r="L47" s="195" t="s">
        <v>98</v>
      </c>
    </row>
    <row r="48" spans="1:12" ht="15" customHeight="1" x14ac:dyDescent="0.2">
      <c r="A48" s="189"/>
      <c r="B48" s="195" t="s">
        <v>253</v>
      </c>
      <c r="C48" s="295">
        <v>69.7</v>
      </c>
      <c r="D48" s="359">
        <v>3.7363569999999999</v>
      </c>
      <c r="E48" s="235"/>
      <c r="F48" s="364">
        <f>72.9*0.3279</f>
        <v>23.903910000000003</v>
      </c>
      <c r="G48" s="305"/>
      <c r="H48" s="470">
        <v>36.001762107824362</v>
      </c>
      <c r="I48" s="362"/>
      <c r="J48" s="365">
        <v>38.514849101875512</v>
      </c>
      <c r="K48" s="315"/>
      <c r="L48" s="195" t="s">
        <v>253</v>
      </c>
    </row>
    <row r="49" spans="1:12" ht="15" customHeight="1" x14ac:dyDescent="0.2">
      <c r="B49" s="216" t="s">
        <v>178</v>
      </c>
      <c r="C49" s="297">
        <v>28.75</v>
      </c>
      <c r="D49" s="321">
        <v>2.7617850000000002</v>
      </c>
      <c r="E49" s="237"/>
      <c r="F49" s="326">
        <v>17.972300000000001</v>
      </c>
      <c r="G49" s="436"/>
      <c r="H49" s="354">
        <v>31.375206510432598</v>
      </c>
      <c r="I49" s="438"/>
      <c r="J49" s="437">
        <v>34.033392353305011</v>
      </c>
      <c r="K49" s="317"/>
      <c r="L49" s="216" t="s">
        <v>178</v>
      </c>
    </row>
    <row r="50" spans="1:12" ht="15" customHeight="1" x14ac:dyDescent="0.2">
      <c r="B50" s="195" t="s">
        <v>176</v>
      </c>
      <c r="C50" s="295">
        <v>84.99</v>
      </c>
      <c r="D50" s="359">
        <v>6.641197</v>
      </c>
      <c r="E50" s="235"/>
      <c r="F50" s="364">
        <v>60.426499999999997</v>
      </c>
      <c r="G50" s="238"/>
      <c r="H50" s="366">
        <v>43.554426971792211</v>
      </c>
      <c r="I50" s="367"/>
      <c r="J50" s="368">
        <v>43.910301647970094</v>
      </c>
      <c r="K50" s="315"/>
      <c r="L50" s="195" t="s">
        <v>176</v>
      </c>
    </row>
    <row r="51" spans="1:12" ht="15" customHeight="1" x14ac:dyDescent="0.2">
      <c r="B51" s="216" t="s">
        <v>99</v>
      </c>
      <c r="C51" s="297">
        <v>780.27</v>
      </c>
      <c r="D51" s="321">
        <v>85.279553000000007</v>
      </c>
      <c r="E51" s="237"/>
      <c r="F51" s="326">
        <v>862.30959999999993</v>
      </c>
      <c r="G51" s="357"/>
      <c r="H51" s="355">
        <v>61.038059107874929</v>
      </c>
      <c r="I51" s="354"/>
      <c r="J51" s="358">
        <v>67.201217205733727</v>
      </c>
      <c r="K51" s="317"/>
      <c r="L51" s="216" t="s">
        <v>99</v>
      </c>
    </row>
    <row r="52" spans="1:12" ht="17.25" customHeight="1" x14ac:dyDescent="0.2">
      <c r="A52" s="346"/>
      <c r="B52" s="198" t="s">
        <v>233</v>
      </c>
      <c r="C52" s="298">
        <v>603.54999999999995</v>
      </c>
      <c r="D52" s="369">
        <v>40.99</v>
      </c>
      <c r="E52" s="370"/>
      <c r="F52" s="372">
        <f>160502737251/1000000000*0.951</f>
        <v>152.63810312570101</v>
      </c>
      <c r="G52" s="370"/>
      <c r="H52" s="471">
        <v>34.748201391274257</v>
      </c>
      <c r="I52" s="371"/>
      <c r="J52" s="471">
        <v>27.935706313128765</v>
      </c>
      <c r="K52" s="370"/>
      <c r="L52" s="198" t="s">
        <v>233</v>
      </c>
    </row>
    <row r="53" spans="1:12" ht="15" customHeight="1" x14ac:dyDescent="0.2">
      <c r="B53" s="351" t="s">
        <v>81</v>
      </c>
      <c r="C53" s="347">
        <v>244.4</v>
      </c>
      <c r="D53" s="348">
        <v>67.599999999999994</v>
      </c>
      <c r="E53" s="349"/>
      <c r="F53" s="373">
        <v>2940</v>
      </c>
      <c r="G53" s="349"/>
      <c r="H53" s="373">
        <v>101.78029792895195</v>
      </c>
      <c r="I53" s="472"/>
      <c r="J53" s="373">
        <v>100</v>
      </c>
      <c r="K53" s="349"/>
      <c r="L53" s="350" t="s">
        <v>81</v>
      </c>
    </row>
    <row r="54" spans="1:12" ht="27.75" customHeight="1" x14ac:dyDescent="0.2">
      <c r="B54" s="671" t="s">
        <v>262</v>
      </c>
      <c r="C54" s="672"/>
      <c r="D54" s="672"/>
      <c r="E54" s="672"/>
      <c r="F54" s="672"/>
      <c r="G54" s="672"/>
      <c r="H54" s="672"/>
      <c r="I54" s="672"/>
      <c r="J54" s="672"/>
      <c r="K54" s="672"/>
      <c r="L54" s="672"/>
    </row>
    <row r="55" spans="1:12" x14ac:dyDescent="0.2">
      <c r="B55" s="421" t="s">
        <v>224</v>
      </c>
      <c r="C55" s="322"/>
      <c r="D55" s="285"/>
      <c r="E55" s="285"/>
      <c r="F55" s="285"/>
      <c r="G55" s="285"/>
      <c r="H55" s="285"/>
      <c r="I55" s="285"/>
      <c r="J55" s="285"/>
      <c r="K55" s="285"/>
      <c r="L55" s="285"/>
    </row>
    <row r="56" spans="1:12" ht="12.75" customHeight="1" x14ac:dyDescent="0.2">
      <c r="A56" s="215"/>
      <c r="B56" s="668" t="s">
        <v>263</v>
      </c>
      <c r="C56" s="668"/>
      <c r="D56" s="668"/>
      <c r="E56" s="668"/>
      <c r="F56" s="668"/>
      <c r="G56" s="668"/>
      <c r="H56" s="668"/>
      <c r="I56" s="668"/>
      <c r="J56" s="668"/>
      <c r="K56" s="668"/>
      <c r="L56" s="668"/>
    </row>
    <row r="57" spans="1:12" x14ac:dyDescent="0.2">
      <c r="B57" s="668"/>
      <c r="C57" s="668"/>
      <c r="D57" s="668"/>
      <c r="E57" s="668"/>
      <c r="F57" s="668"/>
      <c r="G57" s="668"/>
      <c r="H57" s="668"/>
      <c r="I57" s="668"/>
      <c r="J57" s="668"/>
      <c r="K57" s="668"/>
      <c r="L57" s="668"/>
    </row>
    <row r="58" spans="1:12" x14ac:dyDescent="0.2">
      <c r="B58" s="668"/>
      <c r="C58" s="668"/>
      <c r="D58" s="668"/>
      <c r="E58" s="668"/>
      <c r="F58" s="668"/>
      <c r="G58" s="668"/>
      <c r="H58" s="668"/>
      <c r="I58" s="668"/>
      <c r="J58" s="668"/>
      <c r="K58" s="668"/>
      <c r="L58" s="668"/>
    </row>
    <row r="59" spans="1:12" x14ac:dyDescent="0.2">
      <c r="B59" s="668"/>
      <c r="C59" s="668"/>
      <c r="D59" s="668"/>
      <c r="E59" s="668"/>
      <c r="F59" s="668"/>
      <c r="G59" s="668"/>
      <c r="H59" s="668"/>
      <c r="I59" s="668"/>
      <c r="J59" s="668"/>
      <c r="K59" s="668"/>
      <c r="L59" s="668"/>
    </row>
    <row r="60" spans="1:12" x14ac:dyDescent="0.2">
      <c r="D60"/>
      <c r="H60"/>
      <c r="I60"/>
      <c r="J60"/>
    </row>
    <row r="61" spans="1:12" x14ac:dyDescent="0.2">
      <c r="D61"/>
      <c r="H61"/>
      <c r="I61"/>
      <c r="J61"/>
    </row>
    <row r="62" spans="1:12" x14ac:dyDescent="0.2">
      <c r="D62"/>
      <c r="H62"/>
      <c r="I62"/>
      <c r="J62"/>
    </row>
    <row r="63" spans="1:12" x14ac:dyDescent="0.2">
      <c r="D63"/>
      <c r="H63"/>
      <c r="I63"/>
      <c r="J63"/>
    </row>
    <row r="64" spans="1:12" x14ac:dyDescent="0.2">
      <c r="D64"/>
      <c r="H64"/>
      <c r="I64"/>
      <c r="J64"/>
    </row>
    <row r="65" spans="4:10" x14ac:dyDescent="0.2">
      <c r="D65"/>
      <c r="H65"/>
      <c r="I65"/>
      <c r="J65"/>
    </row>
    <row r="66" spans="4:10" x14ac:dyDescent="0.2">
      <c r="D66"/>
      <c r="H66"/>
      <c r="I66"/>
      <c r="J66"/>
    </row>
    <row r="67" spans="4:10" x14ac:dyDescent="0.2">
      <c r="D67"/>
      <c r="H67"/>
      <c r="I67"/>
      <c r="J67"/>
    </row>
    <row r="68" spans="4:10" x14ac:dyDescent="0.2">
      <c r="D68"/>
      <c r="H68"/>
      <c r="I68"/>
      <c r="J68"/>
    </row>
    <row r="69" spans="4:10" x14ac:dyDescent="0.2">
      <c r="D69"/>
      <c r="H69"/>
      <c r="I69"/>
      <c r="J69"/>
    </row>
    <row r="70" spans="4:10" x14ac:dyDescent="0.2">
      <c r="D70"/>
      <c r="H70"/>
      <c r="I70"/>
      <c r="J70"/>
    </row>
    <row r="71" spans="4:10" x14ac:dyDescent="0.2">
      <c r="D71"/>
      <c r="H71"/>
      <c r="I71"/>
      <c r="J71"/>
    </row>
    <row r="72" spans="4:10" x14ac:dyDescent="0.2">
      <c r="D72"/>
      <c r="H72"/>
      <c r="I72"/>
      <c r="J72"/>
    </row>
    <row r="73" spans="4:10" x14ac:dyDescent="0.2">
      <c r="D73"/>
      <c r="H73"/>
      <c r="I73"/>
      <c r="J73"/>
    </row>
    <row r="74" spans="4:10" x14ac:dyDescent="0.2">
      <c r="D74"/>
      <c r="H74"/>
      <c r="I74"/>
      <c r="J74"/>
    </row>
    <row r="75" spans="4:10" x14ac:dyDescent="0.2">
      <c r="D75"/>
      <c r="H75"/>
      <c r="I75"/>
      <c r="J75"/>
    </row>
  </sheetData>
  <mergeCells count="9">
    <mergeCell ref="B56:L59"/>
    <mergeCell ref="C9:C10"/>
    <mergeCell ref="B54:L54"/>
    <mergeCell ref="H11:K11"/>
    <mergeCell ref="B8:L8"/>
    <mergeCell ref="D9:E10"/>
    <mergeCell ref="F9:G10"/>
    <mergeCell ref="H9:K9"/>
    <mergeCell ref="H10:K10"/>
  </mergeCells>
  <phoneticPr fontId="7"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1:AU401"/>
  <sheetViews>
    <sheetView topLeftCell="A13" zoomScaleNormal="100" workbookViewId="0">
      <pane xSplit="2" topLeftCell="C1" activePane="topRight" state="frozen"/>
      <selection pane="topRight" activeCell="B1" sqref="B1:AS1048576"/>
    </sheetView>
  </sheetViews>
  <sheetFormatPr defaultRowHeight="12.75" x14ac:dyDescent="0.2"/>
  <cols>
    <col min="1" max="1" width="5.7109375" customWidth="1"/>
    <col min="2" max="2" width="6.28515625" customWidth="1"/>
    <col min="3" max="3" width="5.140625" customWidth="1"/>
    <col min="4" max="7" width="5.7109375" customWidth="1"/>
    <col min="8" max="24" width="5.5703125" customWidth="1"/>
    <col min="25" max="25" width="5.140625" hidden="1" customWidth="1"/>
    <col min="26" max="30" width="5.7109375" hidden="1" customWidth="1"/>
    <col min="31" max="31" width="6.5703125" hidden="1" customWidth="1"/>
    <col min="32" max="32" width="5.5703125" hidden="1" customWidth="1"/>
    <col min="33" max="33" width="5.5703125" customWidth="1"/>
    <col min="34" max="34" width="5.28515625" customWidth="1"/>
    <col min="35" max="35" width="5.85546875" customWidth="1"/>
    <col min="36" max="36" width="6.28515625" customWidth="1"/>
    <col min="37" max="37" width="6" customWidth="1"/>
    <col min="38" max="44" width="5.42578125" customWidth="1"/>
    <col min="45" max="46" width="5.42578125" style="205" customWidth="1"/>
    <col min="47" max="47" width="4.5703125" style="205" customWidth="1"/>
  </cols>
  <sheetData>
    <row r="1" spans="1:47" ht="14.25" customHeight="1" x14ac:dyDescent="0.25">
      <c r="B1" s="478"/>
      <c r="C1" s="49"/>
      <c r="D1" s="187"/>
      <c r="E1" s="187"/>
      <c r="F1" s="187"/>
      <c r="G1" s="187"/>
      <c r="H1" s="187"/>
      <c r="I1" s="187"/>
      <c r="J1" s="187"/>
      <c r="K1" s="187"/>
      <c r="L1" s="187"/>
      <c r="M1" s="187"/>
      <c r="N1" s="187"/>
      <c r="O1" s="187"/>
      <c r="P1" s="187"/>
      <c r="Q1" s="187"/>
      <c r="R1" s="187"/>
      <c r="S1" s="187"/>
      <c r="T1" s="187"/>
      <c r="U1" s="187"/>
      <c r="V1" s="187"/>
      <c r="W1" s="187"/>
      <c r="X1" s="187"/>
      <c r="Y1" s="49"/>
      <c r="AS1"/>
      <c r="AT1"/>
      <c r="AU1" s="256" t="s">
        <v>111</v>
      </c>
    </row>
    <row r="2" spans="1:47" ht="30" customHeight="1" x14ac:dyDescent="0.2">
      <c r="A2" s="49"/>
      <c r="B2" s="49"/>
      <c r="C2" s="262"/>
      <c r="D2" s="262"/>
      <c r="E2" s="262"/>
      <c r="F2" s="262"/>
      <c r="G2" s="262"/>
      <c r="H2" s="262"/>
      <c r="I2" s="262"/>
      <c r="J2" s="262"/>
      <c r="K2" s="262"/>
      <c r="L2" s="262"/>
      <c r="M2" s="262"/>
      <c r="N2" s="262"/>
      <c r="O2" s="262"/>
      <c r="P2" s="262"/>
      <c r="Q2" s="262"/>
      <c r="R2" s="262"/>
      <c r="S2" s="262"/>
      <c r="T2" s="262"/>
      <c r="U2" s="262"/>
      <c r="V2" s="262"/>
      <c r="W2" s="262"/>
      <c r="X2" s="262"/>
      <c r="Y2" s="262"/>
      <c r="Z2" s="262"/>
      <c r="AA2" s="262"/>
      <c r="AB2" s="262"/>
      <c r="AC2" s="262"/>
      <c r="AD2" s="262"/>
      <c r="AE2" s="262"/>
      <c r="AF2" s="262"/>
      <c r="AG2" s="262"/>
      <c r="AH2" s="262"/>
      <c r="AI2" s="262"/>
      <c r="AJ2" s="262"/>
      <c r="AK2" s="262"/>
      <c r="AL2" s="262"/>
      <c r="AM2" s="262"/>
      <c r="AN2" s="262"/>
      <c r="AO2" s="262"/>
      <c r="AP2" s="262"/>
      <c r="AQ2" s="262"/>
      <c r="AR2" s="262"/>
      <c r="AS2" s="262"/>
      <c r="AT2" s="262"/>
      <c r="AU2"/>
    </row>
    <row r="3" spans="1:47" ht="29.25" customHeight="1" x14ac:dyDescent="0.2">
      <c r="B3" s="149"/>
      <c r="C3" s="688" t="s">
        <v>112</v>
      </c>
      <c r="D3" s="689"/>
      <c r="E3" s="689"/>
      <c r="F3" s="689"/>
      <c r="G3" s="689"/>
      <c r="H3" s="689"/>
      <c r="I3" s="689"/>
      <c r="J3" s="689"/>
      <c r="K3" s="689"/>
      <c r="L3" s="689"/>
      <c r="M3" s="689"/>
      <c r="N3" s="689"/>
      <c r="O3" s="689"/>
      <c r="P3" s="689"/>
      <c r="Q3" s="689"/>
      <c r="R3" s="689"/>
      <c r="S3" s="689"/>
      <c r="T3" s="689"/>
      <c r="U3" s="689"/>
      <c r="V3" s="689"/>
      <c r="W3" s="689"/>
      <c r="X3" s="690"/>
      <c r="Y3" s="688" t="s">
        <v>140</v>
      </c>
      <c r="Z3" s="689"/>
      <c r="AA3" s="689"/>
      <c r="AB3" s="689"/>
      <c r="AC3" s="689"/>
      <c r="AD3" s="689"/>
      <c r="AE3" s="689"/>
      <c r="AF3" s="689"/>
      <c r="AG3" s="689"/>
      <c r="AH3" s="689"/>
      <c r="AI3" s="689"/>
      <c r="AJ3" s="689"/>
      <c r="AK3" s="689"/>
      <c r="AL3" s="689"/>
      <c r="AM3" s="689"/>
      <c r="AN3" s="689"/>
      <c r="AO3" s="689"/>
      <c r="AP3" s="689"/>
      <c r="AQ3" s="689"/>
      <c r="AR3" s="689"/>
      <c r="AS3" s="689"/>
      <c r="AT3" s="690"/>
    </row>
    <row r="4" spans="1:47" ht="15" customHeight="1" x14ac:dyDescent="0.2">
      <c r="B4" s="149"/>
      <c r="C4" s="700" t="s">
        <v>141</v>
      </c>
      <c r="D4" s="701"/>
      <c r="E4" s="701"/>
      <c r="F4" s="701"/>
      <c r="G4" s="701"/>
      <c r="H4" s="701"/>
      <c r="I4" s="701"/>
      <c r="J4" s="701"/>
      <c r="K4" s="701"/>
      <c r="L4" s="701"/>
      <c r="M4" s="701"/>
      <c r="N4" s="701"/>
      <c r="O4" s="701"/>
      <c r="P4" s="701"/>
      <c r="Q4" s="701"/>
      <c r="R4" s="701"/>
      <c r="S4" s="701"/>
      <c r="T4" s="701"/>
      <c r="U4" s="701"/>
      <c r="V4" s="701"/>
      <c r="W4" s="701"/>
      <c r="X4" s="702"/>
      <c r="Y4" s="691" t="s">
        <v>150</v>
      </c>
      <c r="Z4" s="692"/>
      <c r="AA4" s="692"/>
      <c r="AB4" s="692"/>
      <c r="AC4" s="692"/>
      <c r="AD4" s="692"/>
      <c r="AE4" s="692"/>
      <c r="AF4" s="692"/>
      <c r="AG4" s="692"/>
      <c r="AH4" s="692"/>
      <c r="AI4" s="692"/>
      <c r="AJ4" s="692"/>
      <c r="AK4" s="692"/>
      <c r="AL4" s="692"/>
      <c r="AM4" s="692"/>
      <c r="AN4" s="692"/>
      <c r="AO4" s="692"/>
      <c r="AP4" s="692"/>
      <c r="AQ4" s="692"/>
      <c r="AR4" s="692"/>
      <c r="AS4" s="692"/>
      <c r="AT4" s="693"/>
    </row>
    <row r="5" spans="1:47" ht="12" customHeight="1" x14ac:dyDescent="0.2">
      <c r="B5" s="149"/>
      <c r="C5" s="697" t="s">
        <v>145</v>
      </c>
      <c r="D5" s="698"/>
      <c r="E5" s="698"/>
      <c r="F5" s="698"/>
      <c r="G5" s="698"/>
      <c r="H5" s="698"/>
      <c r="I5" s="698"/>
      <c r="J5" s="698"/>
      <c r="K5" s="698"/>
      <c r="L5" s="698"/>
      <c r="M5" s="698"/>
      <c r="N5" s="698"/>
      <c r="O5" s="698"/>
      <c r="P5" s="698"/>
      <c r="Q5" s="698"/>
      <c r="R5" s="698"/>
      <c r="S5" s="698"/>
      <c r="T5" s="698"/>
      <c r="U5" s="698"/>
      <c r="V5" s="698"/>
      <c r="W5" s="698"/>
      <c r="X5" s="699"/>
      <c r="Y5" s="694" t="s">
        <v>145</v>
      </c>
      <c r="Z5" s="695"/>
      <c r="AA5" s="695"/>
      <c r="AB5" s="695"/>
      <c r="AC5" s="695"/>
      <c r="AD5" s="695"/>
      <c r="AE5" s="695"/>
      <c r="AF5" s="695"/>
      <c r="AG5" s="695"/>
      <c r="AH5" s="695"/>
      <c r="AI5" s="695"/>
      <c r="AJ5" s="695"/>
      <c r="AK5" s="695"/>
      <c r="AL5" s="695"/>
      <c r="AM5" s="695"/>
      <c r="AN5" s="695"/>
      <c r="AO5" s="695"/>
      <c r="AP5" s="695"/>
      <c r="AQ5" s="695"/>
      <c r="AR5" s="695"/>
      <c r="AS5" s="695"/>
      <c r="AT5" s="696"/>
    </row>
    <row r="6" spans="1:47" ht="15" customHeight="1" x14ac:dyDescent="0.2">
      <c r="B6" s="573"/>
      <c r="C6" s="545">
        <v>2001</v>
      </c>
      <c r="D6" s="546">
        <v>2002</v>
      </c>
      <c r="E6" s="546">
        <v>2003</v>
      </c>
      <c r="F6" s="546">
        <v>2004</v>
      </c>
      <c r="G6" s="546">
        <v>2005</v>
      </c>
      <c r="H6" s="546">
        <v>2006</v>
      </c>
      <c r="I6" s="546">
        <v>2007</v>
      </c>
      <c r="J6" s="546">
        <v>2008</v>
      </c>
      <c r="K6" s="546">
        <v>2009</v>
      </c>
      <c r="L6" s="546">
        <v>2010</v>
      </c>
      <c r="M6" s="546">
        <v>2011</v>
      </c>
      <c r="N6" s="547">
        <v>2012</v>
      </c>
      <c r="O6" s="547">
        <v>2013</v>
      </c>
      <c r="P6" s="547">
        <v>2014</v>
      </c>
      <c r="Q6" s="547">
        <v>2015</v>
      </c>
      <c r="R6" s="547">
        <v>2016</v>
      </c>
      <c r="S6" s="547">
        <v>2017</v>
      </c>
      <c r="T6" s="547">
        <v>2018</v>
      </c>
      <c r="U6" s="547">
        <v>2019</v>
      </c>
      <c r="V6" s="548">
        <v>2020</v>
      </c>
      <c r="W6" s="548">
        <v>2021</v>
      </c>
      <c r="X6" s="549">
        <v>2022</v>
      </c>
      <c r="Y6" s="550">
        <v>2001</v>
      </c>
      <c r="Z6" s="550">
        <v>2002</v>
      </c>
      <c r="AA6" s="550">
        <v>2003</v>
      </c>
      <c r="AB6" s="550">
        <v>2004</v>
      </c>
      <c r="AC6" s="550">
        <v>2005</v>
      </c>
      <c r="AD6" s="550">
        <v>2006</v>
      </c>
      <c r="AE6" s="550">
        <v>2007</v>
      </c>
      <c r="AF6" s="550">
        <v>2008</v>
      </c>
      <c r="AG6" s="550">
        <v>2009</v>
      </c>
      <c r="AH6" s="546">
        <v>2010</v>
      </c>
      <c r="AI6" s="546">
        <v>2011</v>
      </c>
      <c r="AJ6" s="547">
        <v>2012</v>
      </c>
      <c r="AK6" s="547">
        <v>2013</v>
      </c>
      <c r="AL6" s="547">
        <v>2014</v>
      </c>
      <c r="AM6" s="547">
        <v>2015</v>
      </c>
      <c r="AN6" s="547">
        <v>2016</v>
      </c>
      <c r="AO6" s="547">
        <v>2017</v>
      </c>
      <c r="AP6" s="547">
        <v>2018</v>
      </c>
      <c r="AQ6" s="547">
        <v>2019</v>
      </c>
      <c r="AR6" s="547">
        <v>2020</v>
      </c>
      <c r="AS6" s="547">
        <v>2021</v>
      </c>
      <c r="AT6" s="551">
        <v>2022</v>
      </c>
    </row>
    <row r="7" spans="1:47" ht="14.25" customHeight="1" x14ac:dyDescent="0.2">
      <c r="B7" s="162" t="s">
        <v>190</v>
      </c>
      <c r="C7" s="552">
        <v>2.1</v>
      </c>
      <c r="D7" s="552">
        <v>1.1000000000000001</v>
      </c>
      <c r="E7" s="552">
        <v>0.8</v>
      </c>
      <c r="F7" s="552">
        <v>2.5</v>
      </c>
      <c r="G7" s="552">
        <v>1.9</v>
      </c>
      <c r="H7" s="552">
        <v>3.5</v>
      </c>
      <c r="I7" s="552">
        <v>3.1</v>
      </c>
      <c r="J7" s="552">
        <v>0.6</v>
      </c>
      <c r="K7" s="552">
        <v>-4.3</v>
      </c>
      <c r="L7" s="553">
        <v>2.2000000000000002</v>
      </c>
      <c r="M7" s="553">
        <v>1.9</v>
      </c>
      <c r="N7" s="553">
        <v>-0.7</v>
      </c>
      <c r="O7" s="553">
        <v>-0.1</v>
      </c>
      <c r="P7" s="553">
        <v>1.6</v>
      </c>
      <c r="Q7" s="553">
        <v>2.2999999999999998</v>
      </c>
      <c r="R7" s="553">
        <v>2</v>
      </c>
      <c r="S7" s="553">
        <v>2.8</v>
      </c>
      <c r="T7" s="553">
        <v>2.1</v>
      </c>
      <c r="U7" s="553">
        <v>1.8</v>
      </c>
      <c r="V7" s="553">
        <v>-5.6</v>
      </c>
      <c r="W7" s="553">
        <v>6</v>
      </c>
      <c r="X7" s="554">
        <v>3.4</v>
      </c>
      <c r="Y7" s="331">
        <v>0.7</v>
      </c>
      <c r="Z7" s="331">
        <v>-0.2</v>
      </c>
      <c r="AA7" s="331">
        <v>0.7</v>
      </c>
      <c r="AB7" s="331">
        <v>2.6</v>
      </c>
      <c r="AC7" s="331">
        <v>2</v>
      </c>
      <c r="AD7" s="331">
        <v>4.4000000000000004</v>
      </c>
      <c r="AE7" s="331">
        <v>4.0999999999999996</v>
      </c>
      <c r="AF7" s="331">
        <v>-1.5</v>
      </c>
      <c r="AG7" s="331">
        <v>-14.6</v>
      </c>
      <c r="AH7" s="555">
        <v>7.5</v>
      </c>
      <c r="AI7" s="555">
        <v>3.6</v>
      </c>
      <c r="AJ7" s="555">
        <v>-2.1</v>
      </c>
      <c r="AK7" s="555">
        <v>-0.6</v>
      </c>
      <c r="AL7" s="555">
        <v>1.2</v>
      </c>
      <c r="AM7" s="555">
        <v>2.6</v>
      </c>
      <c r="AN7" s="555">
        <v>1.7</v>
      </c>
      <c r="AO7" s="555">
        <v>3.1</v>
      </c>
      <c r="AP7" s="555">
        <v>1.1000000000000001</v>
      </c>
      <c r="AQ7" s="555">
        <v>-0.4</v>
      </c>
      <c r="AR7" s="556">
        <v>-7.4</v>
      </c>
      <c r="AS7" s="557">
        <v>9.1</v>
      </c>
      <c r="AT7" s="558">
        <v>2.9</v>
      </c>
      <c r="AU7" s="162" t="s">
        <v>190</v>
      </c>
    </row>
    <row r="8" spans="1:47" ht="12" customHeight="1" x14ac:dyDescent="0.2">
      <c r="B8" s="177" t="s">
        <v>32</v>
      </c>
      <c r="C8" s="123">
        <v>1.1000000000000001</v>
      </c>
      <c r="D8" s="123">
        <v>1.7</v>
      </c>
      <c r="E8" s="123">
        <v>1</v>
      </c>
      <c r="F8" s="123">
        <v>3.6</v>
      </c>
      <c r="G8" s="123">
        <v>2.2999999999999998</v>
      </c>
      <c r="H8" s="123">
        <v>2.6</v>
      </c>
      <c r="I8" s="123">
        <v>3.7</v>
      </c>
      <c r="J8" s="123">
        <v>0.4</v>
      </c>
      <c r="K8" s="123">
        <v>-2</v>
      </c>
      <c r="L8" s="398">
        <v>2.9</v>
      </c>
      <c r="M8" s="398">
        <v>1.7</v>
      </c>
      <c r="N8" s="398">
        <v>0.7</v>
      </c>
      <c r="O8" s="398">
        <v>0.5</v>
      </c>
      <c r="P8" s="398">
        <v>1.6</v>
      </c>
      <c r="Q8" s="398">
        <v>2</v>
      </c>
      <c r="R8" s="398">
        <v>1.3</v>
      </c>
      <c r="S8" s="398">
        <v>1.6</v>
      </c>
      <c r="T8" s="398">
        <v>1.8</v>
      </c>
      <c r="U8" s="398">
        <v>2.2000000000000002</v>
      </c>
      <c r="V8" s="398">
        <v>-5.3</v>
      </c>
      <c r="W8" s="398">
        <v>6.9</v>
      </c>
      <c r="X8" s="559">
        <v>3</v>
      </c>
      <c r="Y8" s="123">
        <v>4.2</v>
      </c>
      <c r="Z8" s="123">
        <v>0.7</v>
      </c>
      <c r="AA8" s="123">
        <v>1.5</v>
      </c>
      <c r="AB8" s="123">
        <v>6.2</v>
      </c>
      <c r="AC8" s="123">
        <v>3.9</v>
      </c>
      <c r="AD8" s="123">
        <v>6.4</v>
      </c>
      <c r="AE8" s="123">
        <v>7.7</v>
      </c>
      <c r="AF8" s="123">
        <v>3.7</v>
      </c>
      <c r="AG8" s="251">
        <v>-11</v>
      </c>
      <c r="AH8" s="252">
        <v>9.1999999999999993</v>
      </c>
      <c r="AI8" s="252">
        <v>4.8</v>
      </c>
      <c r="AJ8" s="252">
        <v>-1.8</v>
      </c>
      <c r="AK8" s="252">
        <v>0</v>
      </c>
      <c r="AL8" s="252">
        <v>1.2</v>
      </c>
      <c r="AM8" s="252">
        <v>-1</v>
      </c>
      <c r="AN8" s="252">
        <v>4.5</v>
      </c>
      <c r="AO8" s="252">
        <v>2.9</v>
      </c>
      <c r="AP8" s="252">
        <v>1.2</v>
      </c>
      <c r="AQ8" s="252">
        <v>5.2</v>
      </c>
      <c r="AR8" s="251">
        <v>-4.0999999999999996</v>
      </c>
      <c r="AS8" s="252">
        <v>25.5</v>
      </c>
      <c r="AT8" s="252">
        <v>-0.5</v>
      </c>
      <c r="AU8" s="476" t="s">
        <v>32</v>
      </c>
    </row>
    <row r="9" spans="1:47" ht="12" customHeight="1" x14ac:dyDescent="0.2">
      <c r="B9" s="63" t="s">
        <v>34</v>
      </c>
      <c r="C9" s="124">
        <v>3.8</v>
      </c>
      <c r="D9" s="124">
        <v>5.9</v>
      </c>
      <c r="E9" s="124">
        <v>5.2</v>
      </c>
      <c r="F9" s="124">
        <v>6.5</v>
      </c>
      <c r="G9" s="124">
        <v>7.1</v>
      </c>
      <c r="H9" s="124">
        <v>6.8</v>
      </c>
      <c r="I9" s="124">
        <v>6.7</v>
      </c>
      <c r="J9" s="124">
        <v>6.1</v>
      </c>
      <c r="K9" s="124">
        <v>-3.3</v>
      </c>
      <c r="L9" s="560">
        <v>1.6</v>
      </c>
      <c r="M9" s="560">
        <v>2.1</v>
      </c>
      <c r="N9" s="560">
        <v>0.7</v>
      </c>
      <c r="O9" s="560">
        <v>-0.5</v>
      </c>
      <c r="P9" s="560">
        <v>0.9</v>
      </c>
      <c r="Q9" s="560">
        <v>3.4</v>
      </c>
      <c r="R9" s="560">
        <v>3</v>
      </c>
      <c r="S9" s="560">
        <v>2.7</v>
      </c>
      <c r="T9" s="560">
        <v>2.7</v>
      </c>
      <c r="U9" s="560">
        <v>4</v>
      </c>
      <c r="V9" s="560">
        <v>-4</v>
      </c>
      <c r="W9" s="560">
        <v>7.7</v>
      </c>
      <c r="X9" s="561">
        <v>3.9</v>
      </c>
      <c r="Y9" s="124">
        <v>2.2999999999999998</v>
      </c>
      <c r="Z9" s="124">
        <v>4.5999999999999996</v>
      </c>
      <c r="AA9" s="124">
        <v>13.2</v>
      </c>
      <c r="AB9" s="124">
        <v>12.4</v>
      </c>
      <c r="AC9" s="124">
        <v>7.2</v>
      </c>
      <c r="AD9" s="124">
        <v>6.2</v>
      </c>
      <c r="AE9" s="124">
        <v>9.5</v>
      </c>
      <c r="AF9" s="124">
        <v>0.5</v>
      </c>
      <c r="AG9" s="124">
        <v>-18.100000000000001</v>
      </c>
      <c r="AH9" s="124">
        <v>2</v>
      </c>
      <c r="AI9" s="124">
        <v>5.9</v>
      </c>
      <c r="AJ9" s="124">
        <v>-0.6</v>
      </c>
      <c r="AK9" s="124">
        <v>0</v>
      </c>
      <c r="AL9" s="124">
        <v>2</v>
      </c>
      <c r="AM9" s="124">
        <v>2.7</v>
      </c>
      <c r="AN9" s="124">
        <v>2.6</v>
      </c>
      <c r="AO9" s="124">
        <v>4</v>
      </c>
      <c r="AP9" s="124">
        <v>0.3</v>
      </c>
      <c r="AQ9" s="124">
        <v>0.5</v>
      </c>
      <c r="AR9" s="124">
        <v>-6.2</v>
      </c>
      <c r="AS9" s="124">
        <v>10.1</v>
      </c>
      <c r="AT9" s="124">
        <v>12.8</v>
      </c>
      <c r="AU9" s="63" t="s">
        <v>34</v>
      </c>
    </row>
    <row r="10" spans="1:47" ht="12" customHeight="1" x14ac:dyDescent="0.2">
      <c r="B10" s="195" t="s">
        <v>36</v>
      </c>
      <c r="C10" s="45">
        <v>3</v>
      </c>
      <c r="D10" s="45">
        <v>1.6</v>
      </c>
      <c r="E10" s="45">
        <v>3.6</v>
      </c>
      <c r="F10" s="45">
        <v>4.8</v>
      </c>
      <c r="G10" s="45">
        <v>6.6</v>
      </c>
      <c r="H10" s="45">
        <v>6.8</v>
      </c>
      <c r="I10" s="45">
        <v>5.6</v>
      </c>
      <c r="J10" s="45">
        <v>2.7</v>
      </c>
      <c r="K10" s="45">
        <v>-4.7</v>
      </c>
      <c r="L10" s="398">
        <v>2.4</v>
      </c>
      <c r="M10" s="398">
        <v>1.8</v>
      </c>
      <c r="N10" s="398">
        <v>-0.8</v>
      </c>
      <c r="O10" s="398">
        <v>0</v>
      </c>
      <c r="P10" s="398">
        <v>2.2999999999999998</v>
      </c>
      <c r="Q10" s="398">
        <v>5.4</v>
      </c>
      <c r="R10" s="398">
        <v>2.5</v>
      </c>
      <c r="S10" s="398">
        <v>5.2</v>
      </c>
      <c r="T10" s="398">
        <v>3.2</v>
      </c>
      <c r="U10" s="398">
        <v>3</v>
      </c>
      <c r="V10" s="398">
        <v>-5.5</v>
      </c>
      <c r="W10" s="398">
        <v>3.6</v>
      </c>
      <c r="X10" s="562">
        <v>2.4</v>
      </c>
      <c r="Y10" s="45">
        <v>6.8</v>
      </c>
      <c r="Z10" s="45">
        <v>1.8</v>
      </c>
      <c r="AA10" s="45">
        <v>3.6</v>
      </c>
      <c r="AB10" s="45">
        <v>9.3000000000000007</v>
      </c>
      <c r="AC10" s="45">
        <v>3.2</v>
      </c>
      <c r="AD10" s="45">
        <v>7.8</v>
      </c>
      <c r="AE10" s="45">
        <v>10</v>
      </c>
      <c r="AF10" s="45">
        <v>-2.4</v>
      </c>
      <c r="AG10" s="252">
        <v>-13.1</v>
      </c>
      <c r="AH10" s="252">
        <v>8.5</v>
      </c>
      <c r="AI10" s="252">
        <v>5.6</v>
      </c>
      <c r="AJ10" s="252">
        <v>-0.8</v>
      </c>
      <c r="AK10" s="252">
        <v>0.1</v>
      </c>
      <c r="AL10" s="252">
        <v>5.0999999999999996</v>
      </c>
      <c r="AM10" s="252">
        <v>4.5</v>
      </c>
      <c r="AN10" s="252">
        <v>2.6</v>
      </c>
      <c r="AO10" s="252">
        <v>6.5</v>
      </c>
      <c r="AP10" s="252">
        <v>3.1</v>
      </c>
      <c r="AQ10" s="252">
        <v>-0.6</v>
      </c>
      <c r="AR10" s="252">
        <v>-7</v>
      </c>
      <c r="AS10" s="252">
        <v>6.5</v>
      </c>
      <c r="AT10" s="252">
        <v>2</v>
      </c>
      <c r="AU10" s="260" t="s">
        <v>36</v>
      </c>
    </row>
    <row r="11" spans="1:47" ht="12" customHeight="1" x14ac:dyDescent="0.2">
      <c r="B11" s="63" t="s">
        <v>40</v>
      </c>
      <c r="C11" s="124">
        <v>0.8</v>
      </c>
      <c r="D11" s="124">
        <v>0.5</v>
      </c>
      <c r="E11" s="124">
        <v>0.4</v>
      </c>
      <c r="F11" s="124">
        <v>2.7</v>
      </c>
      <c r="G11" s="124">
        <v>2.2999999999999998</v>
      </c>
      <c r="H11" s="124">
        <v>3.9</v>
      </c>
      <c r="I11" s="124">
        <v>0.9</v>
      </c>
      <c r="J11" s="124">
        <v>-0.5</v>
      </c>
      <c r="K11" s="124">
        <v>-4.9000000000000004</v>
      </c>
      <c r="L11" s="560">
        <v>1.9</v>
      </c>
      <c r="M11" s="560">
        <v>1.3</v>
      </c>
      <c r="N11" s="560">
        <v>0.2</v>
      </c>
      <c r="O11" s="560">
        <v>0.9</v>
      </c>
      <c r="P11" s="560">
        <v>1.6</v>
      </c>
      <c r="Q11" s="560">
        <v>2.2999999999999998</v>
      </c>
      <c r="R11" s="560">
        <v>3.2</v>
      </c>
      <c r="S11" s="560">
        <v>2.8</v>
      </c>
      <c r="T11" s="560">
        <v>2</v>
      </c>
      <c r="U11" s="560">
        <v>1.5</v>
      </c>
      <c r="V11" s="560">
        <v>-2.4</v>
      </c>
      <c r="W11" s="560">
        <v>6.8</v>
      </c>
      <c r="X11" s="561">
        <v>2.7</v>
      </c>
      <c r="Y11" s="124">
        <v>2.5</v>
      </c>
      <c r="Z11" s="124">
        <v>0.6</v>
      </c>
      <c r="AA11" s="124">
        <v>0.4</v>
      </c>
      <c r="AB11" s="124">
        <v>-2.1</v>
      </c>
      <c r="AC11" s="124">
        <v>2.9</v>
      </c>
      <c r="AD11" s="124">
        <v>4.5</v>
      </c>
      <c r="AE11" s="124">
        <v>-2.7</v>
      </c>
      <c r="AF11" s="124">
        <v>-2.2000000000000002</v>
      </c>
      <c r="AG11" s="124">
        <v>-14.2</v>
      </c>
      <c r="AH11" s="124">
        <v>1.7</v>
      </c>
      <c r="AI11" s="124">
        <v>1.4</v>
      </c>
      <c r="AJ11" s="124">
        <v>-0.1</v>
      </c>
      <c r="AK11" s="124">
        <v>0.8</v>
      </c>
      <c r="AL11" s="124">
        <v>0.8</v>
      </c>
      <c r="AM11" s="124">
        <v>0.6</v>
      </c>
      <c r="AN11" s="124">
        <v>3.8</v>
      </c>
      <c r="AO11" s="124">
        <v>1.6</v>
      </c>
      <c r="AP11" s="124">
        <v>2.2000000000000002</v>
      </c>
      <c r="AQ11" s="124">
        <v>2.7</v>
      </c>
      <c r="AR11" s="124">
        <v>-5.5</v>
      </c>
      <c r="AS11" s="124">
        <v>9.8000000000000007</v>
      </c>
      <c r="AT11" s="124">
        <v>12.4</v>
      </c>
      <c r="AU11" s="63" t="s">
        <v>40</v>
      </c>
    </row>
    <row r="12" spans="1:47" ht="12" customHeight="1" x14ac:dyDescent="0.2">
      <c r="B12" s="195" t="s">
        <v>42</v>
      </c>
      <c r="C12" s="45">
        <v>1.7</v>
      </c>
      <c r="D12" s="45">
        <v>-0.2</v>
      </c>
      <c r="E12" s="45">
        <v>-0.7</v>
      </c>
      <c r="F12" s="45">
        <v>1.2</v>
      </c>
      <c r="G12" s="45">
        <v>0.7</v>
      </c>
      <c r="H12" s="45">
        <v>3.8</v>
      </c>
      <c r="I12" s="45">
        <v>3</v>
      </c>
      <c r="J12" s="45">
        <v>1</v>
      </c>
      <c r="K12" s="45">
        <v>-5.7</v>
      </c>
      <c r="L12" s="398">
        <v>4.2</v>
      </c>
      <c r="M12" s="398">
        <v>3.9</v>
      </c>
      <c r="N12" s="398">
        <v>0.4</v>
      </c>
      <c r="O12" s="398">
        <v>0.4</v>
      </c>
      <c r="P12" s="398">
        <v>2.2000000000000002</v>
      </c>
      <c r="Q12" s="398">
        <v>1.5</v>
      </c>
      <c r="R12" s="398">
        <v>2.2000000000000002</v>
      </c>
      <c r="S12" s="398">
        <v>2.7</v>
      </c>
      <c r="T12" s="398">
        <v>1</v>
      </c>
      <c r="U12" s="563">
        <v>1.1000000000000001</v>
      </c>
      <c r="V12" s="563">
        <v>-3.8</v>
      </c>
      <c r="W12" s="563">
        <v>3.2</v>
      </c>
      <c r="X12" s="564">
        <v>1.8</v>
      </c>
      <c r="Y12" s="45">
        <v>0.2</v>
      </c>
      <c r="Z12" s="45">
        <v>-1</v>
      </c>
      <c r="AA12" s="45">
        <v>0.5</v>
      </c>
      <c r="AB12" s="45">
        <v>3</v>
      </c>
      <c r="AC12" s="45">
        <v>3.5</v>
      </c>
      <c r="AD12" s="45">
        <v>5.6</v>
      </c>
      <c r="AE12" s="45">
        <v>6.1</v>
      </c>
      <c r="AF12" s="252">
        <v>-0.1</v>
      </c>
      <c r="AG12" s="252">
        <v>-16.3</v>
      </c>
      <c r="AH12" s="252">
        <v>11</v>
      </c>
      <c r="AI12" s="252">
        <v>7.2</v>
      </c>
      <c r="AJ12" s="252">
        <v>-0.4</v>
      </c>
      <c r="AK12" s="252">
        <v>0.1</v>
      </c>
      <c r="AL12" s="252">
        <v>1.4</v>
      </c>
      <c r="AM12" s="252">
        <v>0.9</v>
      </c>
      <c r="AN12" s="252">
        <v>0.8</v>
      </c>
      <c r="AO12" s="252">
        <v>3.2</v>
      </c>
      <c r="AP12" s="252">
        <v>0.9</v>
      </c>
      <c r="AQ12" s="252">
        <v>-3.2</v>
      </c>
      <c r="AR12" s="252">
        <v>-9.6</v>
      </c>
      <c r="AS12" s="252">
        <v>4.5999999999999996</v>
      </c>
      <c r="AT12" s="252">
        <v>-0.3</v>
      </c>
      <c r="AU12" s="260" t="s">
        <v>42</v>
      </c>
    </row>
    <row r="13" spans="1:47" ht="12" customHeight="1" x14ac:dyDescent="0.2">
      <c r="B13" s="63" t="s">
        <v>44</v>
      </c>
      <c r="C13" s="124">
        <v>6</v>
      </c>
      <c r="D13" s="124">
        <v>6.8</v>
      </c>
      <c r="E13" s="124">
        <v>7.6</v>
      </c>
      <c r="F13" s="124">
        <v>6.8</v>
      </c>
      <c r="G13" s="124">
        <v>9.5</v>
      </c>
      <c r="H13" s="124">
        <v>9.8000000000000007</v>
      </c>
      <c r="I13" s="124">
        <v>7.6</v>
      </c>
      <c r="J13" s="124">
        <v>-5.0999999999999996</v>
      </c>
      <c r="K13" s="124">
        <v>-14.6</v>
      </c>
      <c r="L13" s="560">
        <v>2.4</v>
      </c>
      <c r="M13" s="560">
        <v>7.3</v>
      </c>
      <c r="N13" s="560">
        <v>3.2</v>
      </c>
      <c r="O13" s="560">
        <v>1.5</v>
      </c>
      <c r="P13" s="560">
        <v>3</v>
      </c>
      <c r="Q13" s="560">
        <v>1.9</v>
      </c>
      <c r="R13" s="560">
        <v>3.2</v>
      </c>
      <c r="S13" s="560">
        <v>5.8</v>
      </c>
      <c r="T13" s="560">
        <v>3.8</v>
      </c>
      <c r="U13" s="560">
        <v>4</v>
      </c>
      <c r="V13" s="560">
        <v>-1</v>
      </c>
      <c r="W13" s="560">
        <v>7.2</v>
      </c>
      <c r="X13" s="561">
        <v>-0.5</v>
      </c>
      <c r="Y13" s="124">
        <v>8.6999999999999993</v>
      </c>
      <c r="Z13" s="124">
        <v>8.8000000000000007</v>
      </c>
      <c r="AA13" s="124">
        <v>11.3</v>
      </c>
      <c r="AB13" s="124">
        <v>9.5</v>
      </c>
      <c r="AC13" s="124">
        <v>10.9</v>
      </c>
      <c r="AD13" s="124">
        <v>10.199999999999999</v>
      </c>
      <c r="AE13" s="124">
        <v>6.4</v>
      </c>
      <c r="AF13" s="124">
        <v>-4.8</v>
      </c>
      <c r="AG13" s="124">
        <v>-24</v>
      </c>
      <c r="AH13" s="124">
        <v>23</v>
      </c>
      <c r="AI13" s="124">
        <v>19.7</v>
      </c>
      <c r="AJ13" s="124">
        <v>1.5</v>
      </c>
      <c r="AK13" s="124">
        <v>4.2</v>
      </c>
      <c r="AL13" s="124">
        <v>4.4000000000000004</v>
      </c>
      <c r="AM13" s="124">
        <v>0.1</v>
      </c>
      <c r="AN13" s="124">
        <v>2.8</v>
      </c>
      <c r="AO13" s="124">
        <v>4</v>
      </c>
      <c r="AP13" s="124">
        <v>4.9000000000000004</v>
      </c>
      <c r="AQ13" s="124">
        <v>7.1</v>
      </c>
      <c r="AR13" s="124">
        <v>-2.7</v>
      </c>
      <c r="AS13" s="124">
        <v>12.8</v>
      </c>
      <c r="AT13" s="124">
        <v>1.6</v>
      </c>
      <c r="AU13" s="63" t="s">
        <v>44</v>
      </c>
    </row>
    <row r="14" spans="1:47" ht="12" customHeight="1" x14ac:dyDescent="0.2">
      <c r="B14" s="195" t="s">
        <v>46</v>
      </c>
      <c r="C14" s="45">
        <v>5.3</v>
      </c>
      <c r="D14" s="45">
        <v>5.9</v>
      </c>
      <c r="E14" s="45">
        <v>3</v>
      </c>
      <c r="F14" s="45">
        <v>6.8</v>
      </c>
      <c r="G14" s="45">
        <v>5.7</v>
      </c>
      <c r="H14" s="45">
        <v>5</v>
      </c>
      <c r="I14" s="45">
        <v>5.3</v>
      </c>
      <c r="J14" s="45">
        <v>-4.5</v>
      </c>
      <c r="K14" s="45">
        <v>-5.0999999999999996</v>
      </c>
      <c r="L14" s="398">
        <v>1.7</v>
      </c>
      <c r="M14" s="398">
        <v>1.3</v>
      </c>
      <c r="N14" s="398">
        <v>-0.1</v>
      </c>
      <c r="O14" s="398">
        <v>1.2</v>
      </c>
      <c r="P14" s="398">
        <v>8.8000000000000007</v>
      </c>
      <c r="Q14" s="398">
        <v>24.5</v>
      </c>
      <c r="R14" s="398">
        <v>1.8</v>
      </c>
      <c r="S14" s="398">
        <v>9.3000000000000007</v>
      </c>
      <c r="T14" s="398">
        <v>8.5</v>
      </c>
      <c r="U14" s="398">
        <v>5.3</v>
      </c>
      <c r="V14" s="398">
        <v>6.6</v>
      </c>
      <c r="W14" s="398">
        <v>15.1</v>
      </c>
      <c r="X14" s="562">
        <v>9.4</v>
      </c>
      <c r="Y14" s="45">
        <v>11</v>
      </c>
      <c r="Z14" s="45">
        <v>8.3000000000000007</v>
      </c>
      <c r="AA14" s="45">
        <v>5.6</v>
      </c>
      <c r="AB14" s="45">
        <v>1.1000000000000001</v>
      </c>
      <c r="AC14" s="45">
        <v>4.0999999999999996</v>
      </c>
      <c r="AD14" s="45">
        <v>2.9</v>
      </c>
      <c r="AE14" s="45">
        <v>5.4</v>
      </c>
      <c r="AF14" s="45">
        <v>-2.2000000000000002</v>
      </c>
      <c r="AG14" s="252">
        <v>-4.5</v>
      </c>
      <c r="AH14" s="252">
        <v>8.4</v>
      </c>
      <c r="AI14" s="252">
        <v>-0.5</v>
      </c>
      <c r="AJ14" s="252">
        <v>-1.5</v>
      </c>
      <c r="AK14" s="252">
        <v>-2.2000000000000002</v>
      </c>
      <c r="AL14" s="252">
        <v>20.9</v>
      </c>
      <c r="AM14" s="252">
        <v>36</v>
      </c>
      <c r="AN14" s="252">
        <v>4.9000000000000004</v>
      </c>
      <c r="AO14" s="252">
        <v>-2.5</v>
      </c>
      <c r="AP14" s="252">
        <v>-4.9000000000000004</v>
      </c>
      <c r="AQ14" s="252">
        <v>6.9</v>
      </c>
      <c r="AR14" s="252">
        <v>14.6</v>
      </c>
      <c r="AS14" s="252">
        <v>28.4</v>
      </c>
      <c r="AT14" s="252">
        <v>18.899999999999999</v>
      </c>
      <c r="AU14" s="260" t="s">
        <v>46</v>
      </c>
    </row>
    <row r="15" spans="1:47" ht="12" customHeight="1" x14ac:dyDescent="0.2">
      <c r="B15" s="63" t="s">
        <v>48</v>
      </c>
      <c r="C15" s="124">
        <v>4.0999999999999996</v>
      </c>
      <c r="D15" s="124">
        <v>3.9</v>
      </c>
      <c r="E15" s="124">
        <v>5.8</v>
      </c>
      <c r="F15" s="124">
        <v>5.0999999999999996</v>
      </c>
      <c r="G15" s="124">
        <v>0.6</v>
      </c>
      <c r="H15" s="124">
        <v>5.7</v>
      </c>
      <c r="I15" s="124">
        <v>3.3</v>
      </c>
      <c r="J15" s="124">
        <v>-0.3</v>
      </c>
      <c r="K15" s="124">
        <v>-4.3</v>
      </c>
      <c r="L15" s="560">
        <v>-5.5</v>
      </c>
      <c r="M15" s="560">
        <v>-10.1</v>
      </c>
      <c r="N15" s="560">
        <v>-7.1</v>
      </c>
      <c r="O15" s="560">
        <v>-2.5</v>
      </c>
      <c r="P15" s="560">
        <v>0.5</v>
      </c>
      <c r="Q15" s="560">
        <v>-0.2</v>
      </c>
      <c r="R15" s="560">
        <v>-0.5</v>
      </c>
      <c r="S15" s="560">
        <v>1.1000000000000001</v>
      </c>
      <c r="T15" s="560">
        <v>1.7</v>
      </c>
      <c r="U15" s="560">
        <v>1.9</v>
      </c>
      <c r="V15" s="560">
        <v>-9.3000000000000007</v>
      </c>
      <c r="W15" s="565">
        <v>8.4</v>
      </c>
      <c r="X15" s="566">
        <v>5.6</v>
      </c>
      <c r="Y15" s="124">
        <v>-3.3</v>
      </c>
      <c r="Z15" s="124">
        <v>0.2</v>
      </c>
      <c r="AA15" s="124">
        <v>0.5</v>
      </c>
      <c r="AB15" s="124">
        <v>0.7</v>
      </c>
      <c r="AC15" s="185">
        <v>-1.6</v>
      </c>
      <c r="AD15" s="185">
        <v>0.9</v>
      </c>
      <c r="AE15" s="185">
        <v>2.2000000000000002</v>
      </c>
      <c r="AF15" s="185">
        <v>-4.2</v>
      </c>
      <c r="AG15" s="185">
        <v>-9.6999999999999993</v>
      </c>
      <c r="AH15" s="124">
        <v>-6.1</v>
      </c>
      <c r="AI15" s="124">
        <v>-5.9</v>
      </c>
      <c r="AJ15" s="124">
        <v>-2.1</v>
      </c>
      <c r="AK15" s="185">
        <v>-3.2</v>
      </c>
      <c r="AL15" s="185">
        <v>-2</v>
      </c>
      <c r="AM15" s="124">
        <v>0.9</v>
      </c>
      <c r="AN15" s="124">
        <v>2.7</v>
      </c>
      <c r="AO15" s="124">
        <v>4.0999999999999996</v>
      </c>
      <c r="AP15" s="124">
        <v>1.7</v>
      </c>
      <c r="AQ15" s="124">
        <v>-0.6</v>
      </c>
      <c r="AR15" s="124">
        <v>-2.2000000000000002</v>
      </c>
      <c r="AS15" s="124">
        <v>10.4</v>
      </c>
      <c r="AT15" s="124">
        <v>2.5</v>
      </c>
      <c r="AU15" s="63" t="s">
        <v>48</v>
      </c>
    </row>
    <row r="16" spans="1:47" ht="12" customHeight="1" x14ac:dyDescent="0.2">
      <c r="B16" s="195" t="s">
        <v>50</v>
      </c>
      <c r="C16" s="186">
        <v>3.9</v>
      </c>
      <c r="D16" s="45">
        <v>2.7</v>
      </c>
      <c r="E16" s="45">
        <v>3</v>
      </c>
      <c r="F16" s="45">
        <v>3.1</v>
      </c>
      <c r="G16" s="45">
        <v>3.7</v>
      </c>
      <c r="H16" s="45">
        <v>4.0999999999999996</v>
      </c>
      <c r="I16" s="45">
        <v>3.6</v>
      </c>
      <c r="J16" s="45">
        <v>0.9</v>
      </c>
      <c r="K16" s="45">
        <v>-3.8</v>
      </c>
      <c r="L16" s="398">
        <v>0.2</v>
      </c>
      <c r="M16" s="398">
        <v>-0.8</v>
      </c>
      <c r="N16" s="398">
        <v>-3</v>
      </c>
      <c r="O16" s="398">
        <v>-1.4</v>
      </c>
      <c r="P16" s="398">
        <v>1.4</v>
      </c>
      <c r="Q16" s="398">
        <v>3.8</v>
      </c>
      <c r="R16" s="398">
        <v>3</v>
      </c>
      <c r="S16" s="398">
        <v>3</v>
      </c>
      <c r="T16" s="398">
        <v>2.2999999999999998</v>
      </c>
      <c r="U16" s="398">
        <v>2</v>
      </c>
      <c r="V16" s="398">
        <v>-11.2</v>
      </c>
      <c r="W16" s="563">
        <v>6.4</v>
      </c>
      <c r="X16" s="564">
        <v>5.8</v>
      </c>
      <c r="Y16" s="175">
        <v>-1.6</v>
      </c>
      <c r="Z16" s="175">
        <v>-0.1</v>
      </c>
      <c r="AA16" s="175">
        <v>1.4</v>
      </c>
      <c r="AB16" s="175">
        <v>2</v>
      </c>
      <c r="AC16" s="175">
        <v>0.5</v>
      </c>
      <c r="AD16" s="175">
        <v>3.6</v>
      </c>
      <c r="AE16" s="175">
        <v>2.2000000000000002</v>
      </c>
      <c r="AF16" s="175">
        <v>-7.2</v>
      </c>
      <c r="AG16" s="254">
        <v>-16.2</v>
      </c>
      <c r="AH16" s="252">
        <v>1</v>
      </c>
      <c r="AI16" s="252">
        <v>-1.9</v>
      </c>
      <c r="AJ16" s="252">
        <v>-6.6</v>
      </c>
      <c r="AK16" s="254">
        <v>-2</v>
      </c>
      <c r="AL16" s="254">
        <v>1.4</v>
      </c>
      <c r="AM16" s="254">
        <v>3.4</v>
      </c>
      <c r="AN16" s="254">
        <v>1.6</v>
      </c>
      <c r="AO16" s="254">
        <v>3</v>
      </c>
      <c r="AP16" s="254">
        <v>0.7</v>
      </c>
      <c r="AQ16" s="254">
        <v>0.4</v>
      </c>
      <c r="AR16" s="254">
        <v>-9.5</v>
      </c>
      <c r="AS16" s="254">
        <v>7.5</v>
      </c>
      <c r="AT16" s="254">
        <v>2.7</v>
      </c>
      <c r="AU16" s="260" t="s">
        <v>50</v>
      </c>
    </row>
    <row r="17" spans="2:47" ht="12" customHeight="1" x14ac:dyDescent="0.2">
      <c r="B17" s="63" t="s">
        <v>52</v>
      </c>
      <c r="C17" s="161">
        <v>2</v>
      </c>
      <c r="D17" s="124">
        <v>1.1000000000000001</v>
      </c>
      <c r="E17" s="124">
        <v>0.8</v>
      </c>
      <c r="F17" s="124">
        <v>2.8</v>
      </c>
      <c r="G17" s="124">
        <v>1.7</v>
      </c>
      <c r="H17" s="124">
        <v>2.4</v>
      </c>
      <c r="I17" s="124">
        <v>2.4</v>
      </c>
      <c r="J17" s="124">
        <v>0.3</v>
      </c>
      <c r="K17" s="124">
        <v>-2.9</v>
      </c>
      <c r="L17" s="560">
        <v>1.9</v>
      </c>
      <c r="M17" s="560">
        <v>2.2000000000000002</v>
      </c>
      <c r="N17" s="560">
        <v>0.3</v>
      </c>
      <c r="O17" s="560">
        <v>0.6</v>
      </c>
      <c r="P17" s="560">
        <v>1</v>
      </c>
      <c r="Q17" s="560">
        <v>1.1000000000000001</v>
      </c>
      <c r="R17" s="560">
        <v>1.1000000000000001</v>
      </c>
      <c r="S17" s="560">
        <v>2.2999999999999998</v>
      </c>
      <c r="T17" s="560">
        <v>1.9</v>
      </c>
      <c r="U17" s="560">
        <v>1.8</v>
      </c>
      <c r="V17" s="560">
        <v>-7.5</v>
      </c>
      <c r="W17" s="565">
        <v>6.4</v>
      </c>
      <c r="X17" s="566">
        <v>2.5</v>
      </c>
      <c r="Y17" s="124">
        <v>1.1000000000000001</v>
      </c>
      <c r="Z17" s="124">
        <v>-1.1000000000000001</v>
      </c>
      <c r="AA17" s="124">
        <v>-0.9</v>
      </c>
      <c r="AB17" s="124">
        <v>1.7</v>
      </c>
      <c r="AC17" s="124">
        <v>0.4</v>
      </c>
      <c r="AD17" s="124">
        <v>1.2</v>
      </c>
      <c r="AE17" s="124">
        <v>1.1000000000000001</v>
      </c>
      <c r="AF17" s="124">
        <v>-2.9</v>
      </c>
      <c r="AG17" s="124">
        <v>-12.6</v>
      </c>
      <c r="AH17" s="124">
        <v>4.4000000000000004</v>
      </c>
      <c r="AI17" s="124">
        <v>2.7</v>
      </c>
      <c r="AJ17" s="124">
        <v>-2.5</v>
      </c>
      <c r="AK17" s="124">
        <v>-0.2</v>
      </c>
      <c r="AL17" s="124">
        <v>-1</v>
      </c>
      <c r="AM17" s="124">
        <v>1.3</v>
      </c>
      <c r="AN17" s="124">
        <v>0.5</v>
      </c>
      <c r="AO17" s="124">
        <v>2.4</v>
      </c>
      <c r="AP17" s="124">
        <v>0.8</v>
      </c>
      <c r="AQ17" s="124">
        <v>0.5</v>
      </c>
      <c r="AR17" s="124">
        <v>-11</v>
      </c>
      <c r="AS17" s="124">
        <v>5.5</v>
      </c>
      <c r="AT17" s="124">
        <v>0</v>
      </c>
      <c r="AU17" s="63" t="s">
        <v>52</v>
      </c>
    </row>
    <row r="18" spans="2:47" ht="12" customHeight="1" x14ac:dyDescent="0.2">
      <c r="B18" s="195" t="s">
        <v>96</v>
      </c>
      <c r="C18" s="45">
        <v>3.1</v>
      </c>
      <c r="D18" s="45">
        <v>5.8</v>
      </c>
      <c r="E18" s="45">
        <v>5.6</v>
      </c>
      <c r="F18" s="45">
        <v>4.2</v>
      </c>
      <c r="G18" s="45">
        <v>4.3</v>
      </c>
      <c r="H18" s="45">
        <v>5.0999999999999996</v>
      </c>
      <c r="I18" s="45">
        <v>5.0999999999999996</v>
      </c>
      <c r="J18" s="45">
        <v>2</v>
      </c>
      <c r="K18" s="45">
        <v>-7.2</v>
      </c>
      <c r="L18" s="398">
        <v>-1.2</v>
      </c>
      <c r="M18" s="398">
        <v>-0.1</v>
      </c>
      <c r="N18" s="398">
        <v>-2.2999999999999998</v>
      </c>
      <c r="O18" s="398">
        <v>-0.3</v>
      </c>
      <c r="P18" s="398">
        <v>-0.3</v>
      </c>
      <c r="Q18" s="398">
        <v>2.5</v>
      </c>
      <c r="R18" s="398">
        <v>3.6</v>
      </c>
      <c r="S18" s="398">
        <v>3.4</v>
      </c>
      <c r="T18" s="398">
        <v>3</v>
      </c>
      <c r="U18" s="398">
        <v>3.4</v>
      </c>
      <c r="V18" s="398">
        <v>-8.5</v>
      </c>
      <c r="W18" s="398">
        <v>13</v>
      </c>
      <c r="X18" s="564">
        <v>7</v>
      </c>
      <c r="Y18" s="45">
        <v>6</v>
      </c>
      <c r="Z18" s="45">
        <v>4.9000000000000004</v>
      </c>
      <c r="AA18" s="45">
        <v>3.2</v>
      </c>
      <c r="AB18" s="45">
        <v>2.6</v>
      </c>
      <c r="AC18" s="45">
        <v>4.9000000000000004</v>
      </c>
      <c r="AD18" s="45">
        <v>4.2</v>
      </c>
      <c r="AE18" s="45">
        <v>5.3</v>
      </c>
      <c r="AF18" s="45">
        <v>0.7</v>
      </c>
      <c r="AG18" s="252">
        <v>-8.9</v>
      </c>
      <c r="AH18" s="252">
        <v>-1.6</v>
      </c>
      <c r="AI18" s="252">
        <v>-1.3</v>
      </c>
      <c r="AJ18" s="252">
        <v>-5.4</v>
      </c>
      <c r="AK18" s="252">
        <v>-1.6</v>
      </c>
      <c r="AL18" s="252">
        <v>1.1000000000000001</v>
      </c>
      <c r="AM18" s="252">
        <v>2.6</v>
      </c>
      <c r="AN18" s="252">
        <v>4.8</v>
      </c>
      <c r="AO18" s="252">
        <v>1.8</v>
      </c>
      <c r="AP18" s="252">
        <v>-0.7</v>
      </c>
      <c r="AQ18" s="252">
        <v>0.5</v>
      </c>
      <c r="AR18" s="252">
        <v>-3.3</v>
      </c>
      <c r="AS18" s="252">
        <v>6.3</v>
      </c>
      <c r="AT18" s="252">
        <v>1.6</v>
      </c>
      <c r="AU18" s="260" t="s">
        <v>96</v>
      </c>
    </row>
    <row r="19" spans="2:47" ht="12" customHeight="1" x14ac:dyDescent="0.2">
      <c r="B19" s="63" t="s">
        <v>56</v>
      </c>
      <c r="C19" s="124">
        <v>2</v>
      </c>
      <c r="D19" s="124">
        <v>0.3</v>
      </c>
      <c r="E19" s="124">
        <v>0.1</v>
      </c>
      <c r="F19" s="124">
        <v>1.4</v>
      </c>
      <c r="G19" s="124">
        <v>0.8</v>
      </c>
      <c r="H19" s="124">
        <v>1.8</v>
      </c>
      <c r="I19" s="124">
        <v>1.5</v>
      </c>
      <c r="J19" s="124">
        <v>-1</v>
      </c>
      <c r="K19" s="124">
        <v>-5.3</v>
      </c>
      <c r="L19" s="560">
        <v>1.7</v>
      </c>
      <c r="M19" s="560">
        <v>0.7</v>
      </c>
      <c r="N19" s="560">
        <v>-3</v>
      </c>
      <c r="O19" s="560">
        <v>-1.8</v>
      </c>
      <c r="P19" s="560">
        <v>0</v>
      </c>
      <c r="Q19" s="560">
        <v>0.8</v>
      </c>
      <c r="R19" s="560">
        <v>1.3</v>
      </c>
      <c r="S19" s="560">
        <v>1.7</v>
      </c>
      <c r="T19" s="560">
        <v>0.9</v>
      </c>
      <c r="U19" s="560">
        <v>0.5</v>
      </c>
      <c r="V19" s="560">
        <v>-9</v>
      </c>
      <c r="W19" s="560">
        <v>8.3000000000000007</v>
      </c>
      <c r="X19" s="561">
        <v>4</v>
      </c>
      <c r="Y19" s="124">
        <v>-1</v>
      </c>
      <c r="Z19" s="124">
        <v>-1.3</v>
      </c>
      <c r="AA19" s="124">
        <v>-0.8</v>
      </c>
      <c r="AB19" s="124">
        <v>-0.1</v>
      </c>
      <c r="AC19" s="124">
        <v>-0.8</v>
      </c>
      <c r="AD19" s="124">
        <v>3.6</v>
      </c>
      <c r="AE19" s="124">
        <v>1.8</v>
      </c>
      <c r="AF19" s="124">
        <v>-3.5</v>
      </c>
      <c r="AG19" s="124">
        <v>-18.7</v>
      </c>
      <c r="AH19" s="124">
        <v>6.6</v>
      </c>
      <c r="AI19" s="124">
        <v>1.3</v>
      </c>
      <c r="AJ19" s="124">
        <v>-6.3</v>
      </c>
      <c r="AK19" s="124">
        <v>-3.2</v>
      </c>
      <c r="AL19" s="124">
        <v>-0.6</v>
      </c>
      <c r="AM19" s="124">
        <v>1.2</v>
      </c>
      <c r="AN19" s="124">
        <v>1.9</v>
      </c>
      <c r="AO19" s="124">
        <v>3.6</v>
      </c>
      <c r="AP19" s="124">
        <v>0.9</v>
      </c>
      <c r="AQ19" s="124">
        <v>-1.1000000000000001</v>
      </c>
      <c r="AR19" s="124">
        <v>-11.4</v>
      </c>
      <c r="AS19" s="124">
        <v>12.2</v>
      </c>
      <c r="AT19" s="124">
        <v>0.3</v>
      </c>
      <c r="AU19" s="63" t="s">
        <v>56</v>
      </c>
    </row>
    <row r="20" spans="2:47" ht="12" customHeight="1" x14ac:dyDescent="0.2">
      <c r="B20" s="195" t="s">
        <v>38</v>
      </c>
      <c r="C20" s="45">
        <v>4</v>
      </c>
      <c r="D20" s="45">
        <v>3.7</v>
      </c>
      <c r="E20" s="45">
        <v>2.6</v>
      </c>
      <c r="F20" s="45">
        <v>5</v>
      </c>
      <c r="G20" s="45">
        <v>4.9000000000000004</v>
      </c>
      <c r="H20" s="45">
        <v>4.7</v>
      </c>
      <c r="I20" s="45">
        <v>5.0999999999999996</v>
      </c>
      <c r="J20" s="45">
        <v>3.6</v>
      </c>
      <c r="K20" s="45">
        <v>-2</v>
      </c>
      <c r="L20" s="398">
        <v>2.2999999999999998</v>
      </c>
      <c r="M20" s="398">
        <v>0.4</v>
      </c>
      <c r="N20" s="398">
        <v>-3.4</v>
      </c>
      <c r="O20" s="398">
        <v>-6.6</v>
      </c>
      <c r="P20" s="398">
        <v>-1.8</v>
      </c>
      <c r="Q20" s="398">
        <v>3.4</v>
      </c>
      <c r="R20" s="398">
        <v>6.6</v>
      </c>
      <c r="S20" s="398">
        <v>5.7</v>
      </c>
      <c r="T20" s="398">
        <v>5.6</v>
      </c>
      <c r="U20" s="398">
        <v>5.5</v>
      </c>
      <c r="V20" s="398">
        <v>-3.4</v>
      </c>
      <c r="W20" s="398">
        <v>9.9</v>
      </c>
      <c r="X20" s="564">
        <v>5.0999999999999996</v>
      </c>
      <c r="Y20" s="45">
        <v>5.0999999999999996</v>
      </c>
      <c r="Z20" s="45">
        <v>2</v>
      </c>
      <c r="AA20" s="45">
        <v>0.1</v>
      </c>
      <c r="AB20" s="45">
        <v>1.2</v>
      </c>
      <c r="AC20" s="45">
        <v>0.8</v>
      </c>
      <c r="AD20" s="45">
        <v>0.3</v>
      </c>
      <c r="AE20" s="45">
        <v>4.8</v>
      </c>
      <c r="AF20" s="252">
        <v>4.7</v>
      </c>
      <c r="AG20" s="252">
        <v>-9.1999999999999993</v>
      </c>
      <c r="AH20" s="252">
        <v>-2</v>
      </c>
      <c r="AI20" s="252">
        <v>-7.7</v>
      </c>
      <c r="AJ20" s="252">
        <v>-9.9</v>
      </c>
      <c r="AK20" s="252">
        <v>-13.1</v>
      </c>
      <c r="AL20" s="252">
        <v>-0.4</v>
      </c>
      <c r="AM20" s="252">
        <v>4.8</v>
      </c>
      <c r="AN20" s="252">
        <v>9.1999999999999993</v>
      </c>
      <c r="AO20" s="252">
        <v>8.6</v>
      </c>
      <c r="AP20" s="252">
        <v>7.4</v>
      </c>
      <c r="AQ20" s="252">
        <v>4.3</v>
      </c>
      <c r="AR20" s="252">
        <v>-7.3</v>
      </c>
      <c r="AS20" s="252">
        <v>6.4</v>
      </c>
      <c r="AT20" s="252">
        <v>3.2</v>
      </c>
      <c r="AU20" s="260" t="s">
        <v>38</v>
      </c>
    </row>
    <row r="21" spans="2:47" ht="12" customHeight="1" x14ac:dyDescent="0.2">
      <c r="B21" s="63" t="s">
        <v>60</v>
      </c>
      <c r="C21" s="124">
        <v>6.3</v>
      </c>
      <c r="D21" s="124">
        <v>7.1</v>
      </c>
      <c r="E21" s="124">
        <v>8.4</v>
      </c>
      <c r="F21" s="124">
        <v>8.3000000000000007</v>
      </c>
      <c r="G21" s="124">
        <v>10.7</v>
      </c>
      <c r="H21" s="124">
        <v>12</v>
      </c>
      <c r="I21" s="124">
        <v>9.9</v>
      </c>
      <c r="J21" s="124">
        <v>-3.2</v>
      </c>
      <c r="K21" s="124">
        <v>-14.3</v>
      </c>
      <c r="L21" s="560">
        <v>-4.5</v>
      </c>
      <c r="M21" s="560">
        <v>2.6</v>
      </c>
      <c r="N21" s="560">
        <v>7</v>
      </c>
      <c r="O21" s="560">
        <v>2</v>
      </c>
      <c r="P21" s="560">
        <v>1.9</v>
      </c>
      <c r="Q21" s="560">
        <v>3.9</v>
      </c>
      <c r="R21" s="560">
        <v>2.4</v>
      </c>
      <c r="S21" s="560">
        <v>3.3</v>
      </c>
      <c r="T21" s="560">
        <v>4</v>
      </c>
      <c r="U21" s="560">
        <v>0.6</v>
      </c>
      <c r="V21" s="560">
        <v>-3.5</v>
      </c>
      <c r="W21" s="560">
        <v>6.7</v>
      </c>
      <c r="X21" s="561">
        <v>3</v>
      </c>
      <c r="Y21" s="124">
        <v>10.8</v>
      </c>
      <c r="Z21" s="124">
        <v>7.1</v>
      </c>
      <c r="AA21" s="124">
        <v>8</v>
      </c>
      <c r="AB21" s="124">
        <v>6.3</v>
      </c>
      <c r="AC21" s="124">
        <v>7.6</v>
      </c>
      <c r="AD21" s="124">
        <v>6.5</v>
      </c>
      <c r="AE21" s="124">
        <v>1.2</v>
      </c>
      <c r="AF21" s="124">
        <v>-3.3</v>
      </c>
      <c r="AG21" s="124">
        <v>-17.899999999999999</v>
      </c>
      <c r="AH21" s="124">
        <v>14.4</v>
      </c>
      <c r="AI21" s="124">
        <v>8.8000000000000007</v>
      </c>
      <c r="AJ21" s="124">
        <v>6.2</v>
      </c>
      <c r="AK21" s="124">
        <v>-0.4</v>
      </c>
      <c r="AL21" s="124">
        <v>-0.9</v>
      </c>
      <c r="AM21" s="124">
        <v>3.4</v>
      </c>
      <c r="AN21" s="124">
        <v>4.7</v>
      </c>
      <c r="AO21" s="124">
        <v>8.6999999999999993</v>
      </c>
      <c r="AP21" s="124">
        <v>2</v>
      </c>
      <c r="AQ21" s="124">
        <v>0.8</v>
      </c>
      <c r="AR21" s="124">
        <v>-1.8</v>
      </c>
      <c r="AS21" s="124">
        <v>6.5</v>
      </c>
      <c r="AT21" s="124">
        <v>0.8</v>
      </c>
      <c r="AU21" s="63" t="s">
        <v>60</v>
      </c>
    </row>
    <row r="22" spans="2:47" ht="12" customHeight="1" x14ac:dyDescent="0.2">
      <c r="B22" s="195" t="s">
        <v>62</v>
      </c>
      <c r="C22" s="45">
        <v>6.5</v>
      </c>
      <c r="D22" s="45">
        <v>6.8</v>
      </c>
      <c r="E22" s="45">
        <v>10.6</v>
      </c>
      <c r="F22" s="45">
        <v>6.6</v>
      </c>
      <c r="G22" s="45">
        <v>7.7</v>
      </c>
      <c r="H22" s="45">
        <v>7.4</v>
      </c>
      <c r="I22" s="45">
        <v>11.1</v>
      </c>
      <c r="J22" s="45">
        <v>2.6</v>
      </c>
      <c r="K22" s="45">
        <v>-14.8</v>
      </c>
      <c r="L22" s="398">
        <v>1.7</v>
      </c>
      <c r="M22" s="398">
        <v>6</v>
      </c>
      <c r="N22" s="398">
        <v>3.8</v>
      </c>
      <c r="O22" s="398">
        <v>3.6</v>
      </c>
      <c r="P22" s="398">
        <v>3.5</v>
      </c>
      <c r="Q22" s="398">
        <v>2</v>
      </c>
      <c r="R22" s="398">
        <v>2.5</v>
      </c>
      <c r="S22" s="398">
        <v>4.3</v>
      </c>
      <c r="T22" s="398">
        <v>4</v>
      </c>
      <c r="U22" s="398">
        <v>4.7</v>
      </c>
      <c r="V22" s="398">
        <v>0</v>
      </c>
      <c r="W22" s="398">
        <v>6.3</v>
      </c>
      <c r="X22" s="562">
        <v>2.4</v>
      </c>
      <c r="Y22" s="45">
        <v>13</v>
      </c>
      <c r="Z22" s="45">
        <v>5.3</v>
      </c>
      <c r="AA22" s="45">
        <v>15.4</v>
      </c>
      <c r="AB22" s="45">
        <v>11.3</v>
      </c>
      <c r="AC22" s="45">
        <v>7.2</v>
      </c>
      <c r="AD22" s="45">
        <v>5.5</v>
      </c>
      <c r="AE22" s="45">
        <v>2.1</v>
      </c>
      <c r="AF22" s="252">
        <v>4.5</v>
      </c>
      <c r="AG22" s="252">
        <v>-14.1</v>
      </c>
      <c r="AH22" s="252">
        <v>5.9</v>
      </c>
      <c r="AI22" s="252">
        <v>6.1</v>
      </c>
      <c r="AJ22" s="252">
        <v>3.3</v>
      </c>
      <c r="AK22" s="252">
        <v>3.2</v>
      </c>
      <c r="AL22" s="252">
        <v>-0.3</v>
      </c>
      <c r="AM22" s="252">
        <v>4</v>
      </c>
      <c r="AN22" s="252">
        <v>2.2999999999999998</v>
      </c>
      <c r="AO22" s="252">
        <v>6.7</v>
      </c>
      <c r="AP22" s="252">
        <v>5.4</v>
      </c>
      <c r="AQ22" s="252">
        <v>3.2</v>
      </c>
      <c r="AR22" s="252">
        <v>-0.2</v>
      </c>
      <c r="AS22" s="252">
        <v>21.1</v>
      </c>
      <c r="AT22" s="252">
        <v>8.9</v>
      </c>
      <c r="AU22" s="260" t="s">
        <v>62</v>
      </c>
    </row>
    <row r="23" spans="2:47" ht="12" customHeight="1" x14ac:dyDescent="0.2">
      <c r="B23" s="63" t="s">
        <v>64</v>
      </c>
      <c r="C23" s="124">
        <v>3.1</v>
      </c>
      <c r="D23" s="124">
        <v>3.2</v>
      </c>
      <c r="E23" s="124">
        <v>2.6</v>
      </c>
      <c r="F23" s="124">
        <v>4.2</v>
      </c>
      <c r="G23" s="124">
        <v>2.5</v>
      </c>
      <c r="H23" s="124">
        <v>6</v>
      </c>
      <c r="I23" s="124">
        <v>8.1</v>
      </c>
      <c r="J23" s="124">
        <v>-0.3</v>
      </c>
      <c r="K23" s="124">
        <v>-3.2</v>
      </c>
      <c r="L23" s="560">
        <v>3.8</v>
      </c>
      <c r="M23" s="560">
        <v>1</v>
      </c>
      <c r="N23" s="560">
        <v>1.6</v>
      </c>
      <c r="O23" s="560">
        <v>3.2</v>
      </c>
      <c r="P23" s="560">
        <v>2.6</v>
      </c>
      <c r="Q23" s="560">
        <v>2.2999999999999998</v>
      </c>
      <c r="R23" s="560">
        <v>5</v>
      </c>
      <c r="S23" s="560">
        <v>1.3</v>
      </c>
      <c r="T23" s="560">
        <v>1.2</v>
      </c>
      <c r="U23" s="560">
        <v>2.9</v>
      </c>
      <c r="V23" s="560">
        <v>-0.9</v>
      </c>
      <c r="W23" s="560">
        <v>7.2</v>
      </c>
      <c r="X23" s="561">
        <v>1.4</v>
      </c>
      <c r="Y23" s="124">
        <v>5.0999999999999996</v>
      </c>
      <c r="Z23" s="124">
        <v>4.8</v>
      </c>
      <c r="AA23" s="124">
        <v>5.4</v>
      </c>
      <c r="AB23" s="124">
        <v>4.7</v>
      </c>
      <c r="AC23" s="124">
        <v>2.8</v>
      </c>
      <c r="AD23" s="124">
        <v>2.4</v>
      </c>
      <c r="AE23" s="124">
        <v>-0.2</v>
      </c>
      <c r="AF23" s="124">
        <v>-5.4</v>
      </c>
      <c r="AG23" s="124">
        <v>-15.9</v>
      </c>
      <c r="AH23" s="124">
        <v>8.6999999999999993</v>
      </c>
      <c r="AI23" s="124">
        <v>1.8</v>
      </c>
      <c r="AJ23" s="124">
        <v>-4.9000000000000004</v>
      </c>
      <c r="AK23" s="124">
        <v>-2.9</v>
      </c>
      <c r="AL23" s="124">
        <v>4.4000000000000004</v>
      </c>
      <c r="AM23" s="124">
        <v>1.1000000000000001</v>
      </c>
      <c r="AN23" s="124">
        <v>-0.5</v>
      </c>
      <c r="AO23" s="124">
        <v>3.9</v>
      </c>
      <c r="AP23" s="124">
        <v>-1.2</v>
      </c>
      <c r="AQ23" s="124">
        <v>-3.2</v>
      </c>
      <c r="AR23" s="124">
        <v>-10.8</v>
      </c>
      <c r="AS23" s="124">
        <v>8.3000000000000007</v>
      </c>
      <c r="AT23" s="124">
        <v>-1.3</v>
      </c>
      <c r="AU23" s="63" t="s">
        <v>64</v>
      </c>
    </row>
    <row r="24" spans="2:47" ht="12" customHeight="1" x14ac:dyDescent="0.2">
      <c r="B24" s="195" t="s">
        <v>58</v>
      </c>
      <c r="C24" s="45">
        <v>4.0999999999999996</v>
      </c>
      <c r="D24" s="45">
        <v>4.7</v>
      </c>
      <c r="E24" s="45">
        <v>4.0999999999999996</v>
      </c>
      <c r="F24" s="45">
        <v>5</v>
      </c>
      <c r="G24" s="45">
        <v>4.3</v>
      </c>
      <c r="H24" s="45">
        <v>3.9</v>
      </c>
      <c r="I24" s="45">
        <v>0.3</v>
      </c>
      <c r="J24" s="45">
        <v>1</v>
      </c>
      <c r="K24" s="45">
        <v>-6.6</v>
      </c>
      <c r="L24" s="398">
        <v>1.1000000000000001</v>
      </c>
      <c r="M24" s="398">
        <v>1.9</v>
      </c>
      <c r="N24" s="398">
        <v>-1.3</v>
      </c>
      <c r="O24" s="398">
        <v>1.8</v>
      </c>
      <c r="P24" s="398">
        <v>4.2</v>
      </c>
      <c r="Q24" s="398">
        <v>3.7</v>
      </c>
      <c r="R24" s="398">
        <v>2.2000000000000002</v>
      </c>
      <c r="S24" s="398">
        <v>4.3</v>
      </c>
      <c r="T24" s="398">
        <v>5.4</v>
      </c>
      <c r="U24" s="398">
        <v>4.9000000000000004</v>
      </c>
      <c r="V24" s="398">
        <v>-4.5</v>
      </c>
      <c r="W24" s="398">
        <v>7.1</v>
      </c>
      <c r="X24" s="562">
        <v>4.5999999999999996</v>
      </c>
      <c r="Y24" s="45">
        <v>3.9</v>
      </c>
      <c r="Z24" s="45">
        <v>3.3</v>
      </c>
      <c r="AA24" s="45">
        <v>6.5</v>
      </c>
      <c r="AB24" s="45">
        <v>7.1</v>
      </c>
      <c r="AC24" s="45">
        <v>7</v>
      </c>
      <c r="AD24" s="45">
        <v>10.6</v>
      </c>
      <c r="AE24" s="45">
        <v>8.1999999999999993</v>
      </c>
      <c r="AF24" s="252">
        <v>-0.8</v>
      </c>
      <c r="AG24" s="252">
        <v>-17.7</v>
      </c>
      <c r="AH24" s="252">
        <v>10.5</v>
      </c>
      <c r="AI24" s="252">
        <v>5.6</v>
      </c>
      <c r="AJ24" s="252">
        <v>-1.5</v>
      </c>
      <c r="AK24" s="252">
        <v>1.5</v>
      </c>
      <c r="AL24" s="252">
        <v>7.2</v>
      </c>
      <c r="AM24" s="252">
        <v>7</v>
      </c>
      <c r="AN24" s="252">
        <v>0.7</v>
      </c>
      <c r="AO24" s="252">
        <v>5.3</v>
      </c>
      <c r="AP24" s="252">
        <v>3.8</v>
      </c>
      <c r="AQ24" s="252">
        <v>5.7</v>
      </c>
      <c r="AR24" s="252">
        <v>-6.8</v>
      </c>
      <c r="AS24" s="252">
        <v>9.6</v>
      </c>
      <c r="AT24" s="252">
        <v>5.9</v>
      </c>
      <c r="AU24" s="260" t="s">
        <v>58</v>
      </c>
    </row>
    <row r="25" spans="2:47" ht="12" customHeight="1" x14ac:dyDescent="0.2">
      <c r="B25" s="63" t="s">
        <v>66</v>
      </c>
      <c r="C25" s="124">
        <v>-1.2</v>
      </c>
      <c r="D25" s="124">
        <v>2.6</v>
      </c>
      <c r="E25" s="124">
        <v>4.0999999999999996</v>
      </c>
      <c r="F25" s="124">
        <v>0.1</v>
      </c>
      <c r="G25" s="124">
        <v>3.4</v>
      </c>
      <c r="H25" s="124">
        <v>2.5</v>
      </c>
      <c r="I25" s="124">
        <v>4.8</v>
      </c>
      <c r="J25" s="124">
        <v>3.8</v>
      </c>
      <c r="K25" s="124">
        <v>-1.1000000000000001</v>
      </c>
      <c r="L25" s="560">
        <v>5.5</v>
      </c>
      <c r="M25" s="560">
        <v>0.5</v>
      </c>
      <c r="N25" s="560">
        <v>4.0999999999999996</v>
      </c>
      <c r="O25" s="560">
        <v>5.5</v>
      </c>
      <c r="P25" s="560">
        <v>7.6</v>
      </c>
      <c r="Q25" s="560">
        <v>9.6</v>
      </c>
      <c r="R25" s="560">
        <v>3.4</v>
      </c>
      <c r="S25" s="560">
        <v>10.9</v>
      </c>
      <c r="T25" s="560">
        <v>7.4</v>
      </c>
      <c r="U25" s="560">
        <v>7.1</v>
      </c>
      <c r="V25" s="560">
        <v>-8.1999999999999993</v>
      </c>
      <c r="W25" s="560">
        <v>12.5</v>
      </c>
      <c r="X25" s="566">
        <v>8.1</v>
      </c>
      <c r="Y25" s="124">
        <v>-6.6</v>
      </c>
      <c r="Z25" s="124">
        <v>0.3</v>
      </c>
      <c r="AA25" s="124">
        <v>4.8</v>
      </c>
      <c r="AB25" s="124">
        <v>-0.8</v>
      </c>
      <c r="AC25" s="124">
        <v>-5.5</v>
      </c>
      <c r="AD25" s="124">
        <v>7.3</v>
      </c>
      <c r="AE25" s="124">
        <v>7.2</v>
      </c>
      <c r="AF25" s="124">
        <v>-4.4000000000000004</v>
      </c>
      <c r="AG25" s="124">
        <v>-14.2</v>
      </c>
      <c r="AH25" s="124">
        <v>8.6</v>
      </c>
      <c r="AI25" s="124">
        <v>-0.1</v>
      </c>
      <c r="AJ25" s="124">
        <v>5.4</v>
      </c>
      <c r="AK25" s="124">
        <v>-5.2</v>
      </c>
      <c r="AL25" s="124">
        <v>-5.8</v>
      </c>
      <c r="AM25" s="124">
        <v>-0.2</v>
      </c>
      <c r="AN25" s="124">
        <v>-7.2</v>
      </c>
      <c r="AO25" s="124">
        <v>6.9</v>
      </c>
      <c r="AP25" s="124">
        <v>3.3</v>
      </c>
      <c r="AQ25" s="124">
        <v>2.9</v>
      </c>
      <c r="AR25" s="124">
        <v>1.2</v>
      </c>
      <c r="AS25" s="124">
        <v>-0.9</v>
      </c>
      <c r="AT25" s="185">
        <v>1.5</v>
      </c>
      <c r="AU25" s="63" t="s">
        <v>66</v>
      </c>
    </row>
    <row r="26" spans="2:47" ht="12" customHeight="1" x14ac:dyDescent="0.2">
      <c r="B26" s="195" t="s">
        <v>68</v>
      </c>
      <c r="C26" s="45">
        <v>2.2999999999999998</v>
      </c>
      <c r="D26" s="45">
        <v>0.2</v>
      </c>
      <c r="E26" s="45">
        <v>0.2</v>
      </c>
      <c r="F26" s="45">
        <v>2</v>
      </c>
      <c r="G26" s="45">
        <v>2.1</v>
      </c>
      <c r="H26" s="45">
        <v>3.5</v>
      </c>
      <c r="I26" s="45">
        <v>3.8</v>
      </c>
      <c r="J26" s="45">
        <v>2.2000000000000002</v>
      </c>
      <c r="K26" s="45">
        <v>-3.7</v>
      </c>
      <c r="L26" s="398">
        <v>1.3</v>
      </c>
      <c r="M26" s="398">
        <v>1.6</v>
      </c>
      <c r="N26" s="398">
        <v>-1</v>
      </c>
      <c r="O26" s="398">
        <v>-0.1</v>
      </c>
      <c r="P26" s="398">
        <v>1.4</v>
      </c>
      <c r="Q26" s="398">
        <v>2</v>
      </c>
      <c r="R26" s="398">
        <v>2.2000000000000002</v>
      </c>
      <c r="S26" s="398">
        <v>2.9</v>
      </c>
      <c r="T26" s="398">
        <v>2.4</v>
      </c>
      <c r="U26" s="398">
        <v>2</v>
      </c>
      <c r="V26" s="398">
        <v>-3.9</v>
      </c>
      <c r="W26" s="398">
        <v>6.2</v>
      </c>
      <c r="X26" s="562">
        <v>4.3</v>
      </c>
      <c r="Y26" s="45">
        <v>1.2</v>
      </c>
      <c r="Z26" s="45">
        <v>1.1000000000000001</v>
      </c>
      <c r="AA26" s="45">
        <v>-1.7</v>
      </c>
      <c r="AB26" s="45">
        <v>4.9000000000000004</v>
      </c>
      <c r="AC26" s="45">
        <v>0.4</v>
      </c>
      <c r="AD26" s="45">
        <v>1.9</v>
      </c>
      <c r="AE26" s="45">
        <v>4.3</v>
      </c>
      <c r="AF26" s="252">
        <v>0.6</v>
      </c>
      <c r="AG26" s="252">
        <v>-7.7</v>
      </c>
      <c r="AH26" s="252">
        <v>7.7</v>
      </c>
      <c r="AI26" s="252">
        <v>-0.7</v>
      </c>
      <c r="AJ26" s="252">
        <v>-0.5</v>
      </c>
      <c r="AK26" s="252">
        <v>0.5</v>
      </c>
      <c r="AL26" s="252">
        <v>-2.7</v>
      </c>
      <c r="AM26" s="252">
        <v>-3.5</v>
      </c>
      <c r="AN26" s="252">
        <v>1.2</v>
      </c>
      <c r="AO26" s="252">
        <v>1.4</v>
      </c>
      <c r="AP26" s="252">
        <v>1.7</v>
      </c>
      <c r="AQ26" s="252">
        <v>-1.6</v>
      </c>
      <c r="AR26" s="252">
        <v>-3.3</v>
      </c>
      <c r="AS26" s="252">
        <v>3.9</v>
      </c>
      <c r="AT26" s="252">
        <v>3.9</v>
      </c>
      <c r="AU26" s="260" t="s">
        <v>68</v>
      </c>
    </row>
    <row r="27" spans="2:47" ht="12" customHeight="1" x14ac:dyDescent="0.2">
      <c r="B27" s="63" t="s">
        <v>30</v>
      </c>
      <c r="C27" s="161">
        <v>1.3</v>
      </c>
      <c r="D27" s="124">
        <v>1.7</v>
      </c>
      <c r="E27" s="124">
        <v>0.9</v>
      </c>
      <c r="F27" s="124">
        <v>2.7</v>
      </c>
      <c r="G27" s="124">
        <v>2.2000000000000002</v>
      </c>
      <c r="H27" s="124">
        <v>3.5</v>
      </c>
      <c r="I27" s="124">
        <v>3.7</v>
      </c>
      <c r="J27" s="124">
        <v>1.5</v>
      </c>
      <c r="K27" s="124">
        <v>-3.8</v>
      </c>
      <c r="L27" s="560">
        <v>1.8</v>
      </c>
      <c r="M27" s="560">
        <v>2.9</v>
      </c>
      <c r="N27" s="560">
        <v>0.7</v>
      </c>
      <c r="O27" s="560">
        <v>0</v>
      </c>
      <c r="P27" s="560">
        <v>0.7</v>
      </c>
      <c r="Q27" s="560">
        <v>1</v>
      </c>
      <c r="R27" s="560">
        <v>2</v>
      </c>
      <c r="S27" s="560">
        <v>2.2999999999999998</v>
      </c>
      <c r="T27" s="560">
        <v>2.4</v>
      </c>
      <c r="U27" s="560">
        <v>1.5</v>
      </c>
      <c r="V27" s="560">
        <v>-6.6</v>
      </c>
      <c r="W27" s="560">
        <v>4.2</v>
      </c>
      <c r="X27" s="561">
        <v>4.8</v>
      </c>
      <c r="Y27" s="124">
        <v>3</v>
      </c>
      <c r="Z27" s="124">
        <v>0.7</v>
      </c>
      <c r="AA27" s="124">
        <v>1.9</v>
      </c>
      <c r="AB27" s="124">
        <v>6.2</v>
      </c>
      <c r="AC27" s="124">
        <v>4.5999999999999996</v>
      </c>
      <c r="AD27" s="124">
        <v>7.7</v>
      </c>
      <c r="AE27" s="124">
        <v>5.6</v>
      </c>
      <c r="AF27" s="124">
        <v>1.8</v>
      </c>
      <c r="AG27" s="124">
        <v>-11.7</v>
      </c>
      <c r="AH27" s="124">
        <v>6.7</v>
      </c>
      <c r="AI27" s="124">
        <v>6.3</v>
      </c>
      <c r="AJ27" s="124">
        <v>1.4</v>
      </c>
      <c r="AK27" s="124">
        <v>0.2</v>
      </c>
      <c r="AL27" s="124">
        <v>-0.1</v>
      </c>
      <c r="AM27" s="124">
        <v>1.8</v>
      </c>
      <c r="AN27" s="124">
        <v>2.1</v>
      </c>
      <c r="AO27" s="124">
        <v>5.8</v>
      </c>
      <c r="AP27" s="124">
        <v>5</v>
      </c>
      <c r="AQ27" s="124">
        <v>0</v>
      </c>
      <c r="AR27" s="124">
        <v>-6</v>
      </c>
      <c r="AS27" s="124">
        <v>11.3</v>
      </c>
      <c r="AT27" s="124">
        <v>4.9000000000000004</v>
      </c>
      <c r="AU27" s="63" t="s">
        <v>30</v>
      </c>
    </row>
    <row r="28" spans="2:47" ht="12" customHeight="1" x14ac:dyDescent="0.2">
      <c r="B28" s="195" t="s">
        <v>69</v>
      </c>
      <c r="C28" s="45">
        <v>1.3</v>
      </c>
      <c r="D28" s="45">
        <v>2</v>
      </c>
      <c r="E28" s="45">
        <v>3.5</v>
      </c>
      <c r="F28" s="45">
        <v>5</v>
      </c>
      <c r="G28" s="45">
        <v>3.5</v>
      </c>
      <c r="H28" s="45">
        <v>6.1</v>
      </c>
      <c r="I28" s="45">
        <v>7.1</v>
      </c>
      <c r="J28" s="45">
        <v>4.2</v>
      </c>
      <c r="K28" s="45">
        <v>2.8</v>
      </c>
      <c r="L28" s="398">
        <v>2.9</v>
      </c>
      <c r="M28" s="398">
        <v>5</v>
      </c>
      <c r="N28" s="398">
        <v>1.5</v>
      </c>
      <c r="O28" s="398">
        <v>0.9</v>
      </c>
      <c r="P28" s="398">
        <v>3.8</v>
      </c>
      <c r="Q28" s="398">
        <v>4.4000000000000004</v>
      </c>
      <c r="R28" s="398">
        <v>3</v>
      </c>
      <c r="S28" s="398">
        <v>5.0999999999999996</v>
      </c>
      <c r="T28" s="398">
        <v>5.9</v>
      </c>
      <c r="U28" s="398">
        <v>4.5</v>
      </c>
      <c r="V28" s="398">
        <v>-2</v>
      </c>
      <c r="W28" s="398">
        <v>6.9</v>
      </c>
      <c r="X28" s="562">
        <v>5.6</v>
      </c>
      <c r="Y28" s="45">
        <v>0.6</v>
      </c>
      <c r="Z28" s="45">
        <v>1.7</v>
      </c>
      <c r="AA28" s="45">
        <v>8.1</v>
      </c>
      <c r="AB28" s="45">
        <v>11.9</v>
      </c>
      <c r="AC28" s="45">
        <v>5.3</v>
      </c>
      <c r="AD28" s="45">
        <v>12.3</v>
      </c>
      <c r="AE28" s="252">
        <v>9.4</v>
      </c>
      <c r="AF28" s="252">
        <v>2.1</v>
      </c>
      <c r="AG28" s="252">
        <v>-4.2</v>
      </c>
      <c r="AH28" s="252">
        <v>11.3</v>
      </c>
      <c r="AI28" s="252">
        <v>7.2</v>
      </c>
      <c r="AJ28" s="252">
        <v>1.2</v>
      </c>
      <c r="AK28" s="252">
        <v>2.6</v>
      </c>
      <c r="AL28" s="252">
        <v>3.1</v>
      </c>
      <c r="AM28" s="252">
        <v>4.5999999999999996</v>
      </c>
      <c r="AN28" s="252">
        <v>3.1</v>
      </c>
      <c r="AO28" s="252">
        <v>6.8</v>
      </c>
      <c r="AP28" s="252">
        <v>5.8</v>
      </c>
      <c r="AQ28" s="252">
        <v>4.2</v>
      </c>
      <c r="AR28" s="252">
        <v>-1.9</v>
      </c>
      <c r="AS28" s="252">
        <v>14.8</v>
      </c>
      <c r="AT28" s="252">
        <v>10.6</v>
      </c>
      <c r="AU28" s="260" t="s">
        <v>69</v>
      </c>
    </row>
    <row r="29" spans="2:47" ht="12" customHeight="1" x14ac:dyDescent="0.2">
      <c r="B29" s="63" t="s">
        <v>71</v>
      </c>
      <c r="C29" s="124">
        <v>1.9</v>
      </c>
      <c r="D29" s="124">
        <v>0.8</v>
      </c>
      <c r="E29" s="124">
        <v>-0.9</v>
      </c>
      <c r="F29" s="124">
        <v>1.8</v>
      </c>
      <c r="G29" s="124">
        <v>0.8</v>
      </c>
      <c r="H29" s="124">
        <v>1.6</v>
      </c>
      <c r="I29" s="124">
        <v>2.5</v>
      </c>
      <c r="J29" s="124">
        <v>0.3</v>
      </c>
      <c r="K29" s="124">
        <v>-3.1</v>
      </c>
      <c r="L29" s="560">
        <v>1.7</v>
      </c>
      <c r="M29" s="560">
        <v>-1.7</v>
      </c>
      <c r="N29" s="560">
        <v>-4.0999999999999996</v>
      </c>
      <c r="O29" s="560">
        <v>-0.9</v>
      </c>
      <c r="P29" s="560">
        <v>0.8</v>
      </c>
      <c r="Q29" s="560">
        <v>1.8</v>
      </c>
      <c r="R29" s="560">
        <v>2</v>
      </c>
      <c r="S29" s="560">
        <v>3.5</v>
      </c>
      <c r="T29" s="560">
        <v>2.8</v>
      </c>
      <c r="U29" s="560">
        <v>2.7</v>
      </c>
      <c r="V29" s="560">
        <v>-8.3000000000000007</v>
      </c>
      <c r="W29" s="560">
        <v>5.7</v>
      </c>
      <c r="X29" s="566">
        <v>6.8</v>
      </c>
      <c r="Y29" s="124">
        <v>1.7</v>
      </c>
      <c r="Z29" s="124">
        <v>0.5</v>
      </c>
      <c r="AA29" s="124">
        <v>-1.1000000000000001</v>
      </c>
      <c r="AB29" s="124">
        <v>-4.2</v>
      </c>
      <c r="AC29" s="124">
        <v>13.2</v>
      </c>
      <c r="AD29" s="201">
        <v>-1.7</v>
      </c>
      <c r="AE29" s="202">
        <v>-2.2000000000000002</v>
      </c>
      <c r="AF29" s="124">
        <v>-6.1</v>
      </c>
      <c r="AG29" s="124">
        <v>-13.6</v>
      </c>
      <c r="AH29" s="124">
        <v>1.5</v>
      </c>
      <c r="AI29" s="124">
        <v>-1.5</v>
      </c>
      <c r="AJ29" s="124">
        <v>-5.4</v>
      </c>
      <c r="AK29" s="124">
        <v>1.6</v>
      </c>
      <c r="AL29" s="124">
        <v>1.7</v>
      </c>
      <c r="AM29" s="124">
        <v>2</v>
      </c>
      <c r="AN29" s="124">
        <v>1.6</v>
      </c>
      <c r="AO29" s="124">
        <v>2.2000000000000002</v>
      </c>
      <c r="AP29" s="124">
        <v>0.3</v>
      </c>
      <c r="AQ29" s="124">
        <v>-2.2000000000000002</v>
      </c>
      <c r="AR29" s="124">
        <v>-8.1</v>
      </c>
      <c r="AS29" s="124">
        <v>3.8</v>
      </c>
      <c r="AT29" s="124">
        <v>0.6</v>
      </c>
      <c r="AU29" s="63" t="s">
        <v>71</v>
      </c>
    </row>
    <row r="30" spans="2:47" ht="12" customHeight="1" x14ac:dyDescent="0.2">
      <c r="B30" s="195" t="s">
        <v>73</v>
      </c>
      <c r="C30" s="45">
        <v>5.2</v>
      </c>
      <c r="D30" s="45">
        <v>5.7</v>
      </c>
      <c r="E30" s="45">
        <v>2.2999999999999998</v>
      </c>
      <c r="F30" s="45">
        <v>10.4</v>
      </c>
      <c r="G30" s="45">
        <v>4.7</v>
      </c>
      <c r="H30" s="45">
        <v>8</v>
      </c>
      <c r="I30" s="45">
        <v>7.2</v>
      </c>
      <c r="J30" s="45">
        <v>9.3000000000000007</v>
      </c>
      <c r="K30" s="45">
        <v>-5.5</v>
      </c>
      <c r="L30" s="398">
        <v>-3.9</v>
      </c>
      <c r="M30" s="398">
        <v>4.5</v>
      </c>
      <c r="N30" s="398">
        <v>1.9</v>
      </c>
      <c r="O30" s="398">
        <v>0.3</v>
      </c>
      <c r="P30" s="398">
        <v>4.0999999999999996</v>
      </c>
      <c r="Q30" s="398">
        <v>3.2</v>
      </c>
      <c r="R30" s="398">
        <v>2.9</v>
      </c>
      <c r="S30" s="398">
        <v>8.1999999999999993</v>
      </c>
      <c r="T30" s="398">
        <v>6</v>
      </c>
      <c r="U30" s="398">
        <v>3.9</v>
      </c>
      <c r="V30" s="398">
        <v>-3.7</v>
      </c>
      <c r="W30" s="398">
        <v>5.7</v>
      </c>
      <c r="X30" s="564">
        <v>4.0999999999999996</v>
      </c>
      <c r="Y30" s="45">
        <v>4.2</v>
      </c>
      <c r="Z30" s="45">
        <v>0.2</v>
      </c>
      <c r="AA30" s="45">
        <v>-0.9</v>
      </c>
      <c r="AB30" s="45">
        <v>1.6</v>
      </c>
      <c r="AC30" s="45">
        <v>0.2</v>
      </c>
      <c r="AD30" s="45">
        <v>9.9</v>
      </c>
      <c r="AE30" s="45">
        <v>10.1</v>
      </c>
      <c r="AF30" s="45">
        <v>2.6</v>
      </c>
      <c r="AG30" s="252">
        <v>-5.5</v>
      </c>
      <c r="AH30" s="252">
        <v>4.9000000000000004</v>
      </c>
      <c r="AI30" s="252">
        <v>7.9</v>
      </c>
      <c r="AJ30" s="252">
        <v>2.9</v>
      </c>
      <c r="AK30" s="252">
        <v>7.8</v>
      </c>
      <c r="AL30" s="252">
        <v>6.3</v>
      </c>
      <c r="AM30" s="252">
        <v>2.7</v>
      </c>
      <c r="AN30" s="252">
        <v>2.9</v>
      </c>
      <c r="AO30" s="252">
        <v>8.6999999999999993</v>
      </c>
      <c r="AP30" s="252">
        <v>3.4</v>
      </c>
      <c r="AQ30" s="252">
        <v>-2.6</v>
      </c>
      <c r="AR30" s="252">
        <v>-9.1999999999999993</v>
      </c>
      <c r="AS30" s="252">
        <v>6.4</v>
      </c>
      <c r="AT30" s="252">
        <v>1</v>
      </c>
      <c r="AU30" s="260" t="s">
        <v>73</v>
      </c>
    </row>
    <row r="31" spans="2:47" ht="12" customHeight="1" x14ac:dyDescent="0.2">
      <c r="B31" s="63" t="s">
        <v>75</v>
      </c>
      <c r="C31" s="124">
        <v>3.2</v>
      </c>
      <c r="D31" s="124">
        <v>3.5</v>
      </c>
      <c r="E31" s="124">
        <v>3</v>
      </c>
      <c r="F31" s="124">
        <v>4.4000000000000004</v>
      </c>
      <c r="G31" s="124">
        <v>3.8</v>
      </c>
      <c r="H31" s="124">
        <v>5.7</v>
      </c>
      <c r="I31" s="124">
        <v>7</v>
      </c>
      <c r="J31" s="124">
        <v>3.5</v>
      </c>
      <c r="K31" s="124">
        <v>-7.5</v>
      </c>
      <c r="L31" s="560">
        <v>1.3</v>
      </c>
      <c r="M31" s="560">
        <v>0.9</v>
      </c>
      <c r="N31" s="560">
        <v>-2.6</v>
      </c>
      <c r="O31" s="560">
        <v>-1</v>
      </c>
      <c r="P31" s="560">
        <v>2.8</v>
      </c>
      <c r="Q31" s="560">
        <v>2.2000000000000002</v>
      </c>
      <c r="R31" s="560">
        <v>3.2</v>
      </c>
      <c r="S31" s="560">
        <v>4.8</v>
      </c>
      <c r="T31" s="560">
        <v>4.5</v>
      </c>
      <c r="U31" s="560">
        <v>3.5</v>
      </c>
      <c r="V31" s="560">
        <v>-4.2</v>
      </c>
      <c r="W31" s="560">
        <v>8.1999999999999993</v>
      </c>
      <c r="X31" s="561">
        <v>2.5</v>
      </c>
      <c r="Y31" s="124">
        <v>3.6</v>
      </c>
      <c r="Z31" s="124">
        <v>2.1</v>
      </c>
      <c r="AA31" s="124">
        <v>0.9</v>
      </c>
      <c r="AB31" s="124">
        <v>3.6</v>
      </c>
      <c r="AC31" s="124">
        <v>4.8</v>
      </c>
      <c r="AD31" s="124">
        <v>6.3</v>
      </c>
      <c r="AE31" s="124">
        <v>7.3</v>
      </c>
      <c r="AF31" s="124">
        <v>1.5</v>
      </c>
      <c r="AG31" s="124">
        <v>-17.600000000000001</v>
      </c>
      <c r="AH31" s="124">
        <v>7.3</v>
      </c>
      <c r="AI31" s="124">
        <v>1.7</v>
      </c>
      <c r="AJ31" s="124">
        <v>-1.1000000000000001</v>
      </c>
      <c r="AK31" s="124">
        <v>-1</v>
      </c>
      <c r="AL31" s="124">
        <v>2.2000000000000002</v>
      </c>
      <c r="AM31" s="124">
        <v>5.6</v>
      </c>
      <c r="AN31" s="124">
        <v>6.5</v>
      </c>
      <c r="AO31" s="124">
        <v>7.8</v>
      </c>
      <c r="AP31" s="124">
        <v>5.0999999999999996</v>
      </c>
      <c r="AQ31" s="124">
        <v>3.1</v>
      </c>
      <c r="AR31" s="124">
        <v>-5.2</v>
      </c>
      <c r="AS31" s="124">
        <v>10.1</v>
      </c>
      <c r="AT31" s="124">
        <v>1.2</v>
      </c>
      <c r="AU31" s="63" t="s">
        <v>75</v>
      </c>
    </row>
    <row r="32" spans="2:47" ht="12" customHeight="1" x14ac:dyDescent="0.2">
      <c r="B32" s="195" t="s">
        <v>79</v>
      </c>
      <c r="C32" s="45">
        <v>3.3</v>
      </c>
      <c r="D32" s="45">
        <v>4.5</v>
      </c>
      <c r="E32" s="45">
        <v>5.5</v>
      </c>
      <c r="F32" s="45">
        <v>5.3</v>
      </c>
      <c r="G32" s="45">
        <v>6.6</v>
      </c>
      <c r="H32" s="45">
        <v>8.5</v>
      </c>
      <c r="I32" s="45">
        <v>10.8</v>
      </c>
      <c r="J32" s="45">
        <v>5.6</v>
      </c>
      <c r="K32" s="45">
        <v>-5.5</v>
      </c>
      <c r="L32" s="398">
        <v>6.7</v>
      </c>
      <c r="M32" s="398">
        <v>2.7</v>
      </c>
      <c r="N32" s="398">
        <v>1.3</v>
      </c>
      <c r="O32" s="398">
        <v>0.6</v>
      </c>
      <c r="P32" s="398">
        <v>2.7</v>
      </c>
      <c r="Q32" s="398">
        <v>5.2</v>
      </c>
      <c r="R32" s="398">
        <v>1.9</v>
      </c>
      <c r="S32" s="398">
        <v>2.9</v>
      </c>
      <c r="T32" s="398">
        <v>4</v>
      </c>
      <c r="U32" s="398">
        <v>2.5</v>
      </c>
      <c r="V32" s="398">
        <v>-3.3</v>
      </c>
      <c r="W32" s="398">
        <v>4.8</v>
      </c>
      <c r="X32" s="562">
        <v>1.9</v>
      </c>
      <c r="Y32" s="45">
        <v>3.7</v>
      </c>
      <c r="Z32" s="45">
        <v>7.1</v>
      </c>
      <c r="AA32" s="45">
        <v>15.3</v>
      </c>
      <c r="AB32" s="45">
        <v>3.5</v>
      </c>
      <c r="AC32" s="45">
        <v>-0.6</v>
      </c>
      <c r="AD32" s="45">
        <v>15.7</v>
      </c>
      <c r="AE32" s="45">
        <v>16.8</v>
      </c>
      <c r="AF32" s="45">
        <v>40.799999999999997</v>
      </c>
      <c r="AG32" s="252">
        <v>-14.6</v>
      </c>
      <c r="AH32" s="252">
        <v>16.399999999999999</v>
      </c>
      <c r="AI32" s="252">
        <v>4</v>
      </c>
      <c r="AJ32" s="252">
        <v>8.9</v>
      </c>
      <c r="AK32" s="252">
        <v>-0.7</v>
      </c>
      <c r="AL32" s="252">
        <v>3.2</v>
      </c>
      <c r="AM32" s="252">
        <v>5.2</v>
      </c>
      <c r="AN32" s="252">
        <v>0.6</v>
      </c>
      <c r="AO32" s="252">
        <v>1.5</v>
      </c>
      <c r="AP32" s="252">
        <v>-3.4</v>
      </c>
      <c r="AQ32" s="252">
        <v>-6.2</v>
      </c>
      <c r="AR32" s="252">
        <v>-9</v>
      </c>
      <c r="AS32" s="252">
        <v>10.9</v>
      </c>
      <c r="AT32" s="252">
        <v>-4.4000000000000004</v>
      </c>
      <c r="AU32" s="260" t="s">
        <v>79</v>
      </c>
    </row>
    <row r="33" spans="2:47" ht="12" customHeight="1" x14ac:dyDescent="0.2">
      <c r="B33" s="63" t="s">
        <v>54</v>
      </c>
      <c r="C33" s="124">
        <v>2.6</v>
      </c>
      <c r="D33" s="124">
        <v>1.7</v>
      </c>
      <c r="E33" s="124">
        <v>2</v>
      </c>
      <c r="F33" s="124">
        <v>4</v>
      </c>
      <c r="G33" s="124">
        <v>2.8</v>
      </c>
      <c r="H33" s="124">
        <v>4</v>
      </c>
      <c r="I33" s="124">
        <v>5.3</v>
      </c>
      <c r="J33" s="124">
        <v>0.8</v>
      </c>
      <c r="K33" s="124">
        <v>-8.1</v>
      </c>
      <c r="L33" s="560">
        <v>3.2</v>
      </c>
      <c r="M33" s="560">
        <v>2.5</v>
      </c>
      <c r="N33" s="560">
        <v>-1.4</v>
      </c>
      <c r="O33" s="560">
        <v>-0.9</v>
      </c>
      <c r="P33" s="560">
        <v>-0.4</v>
      </c>
      <c r="Q33" s="560">
        <v>0.5</v>
      </c>
      <c r="R33" s="560">
        <v>2.8</v>
      </c>
      <c r="S33" s="560">
        <v>3.2</v>
      </c>
      <c r="T33" s="560">
        <v>1.1000000000000001</v>
      </c>
      <c r="U33" s="560">
        <v>1.2</v>
      </c>
      <c r="V33" s="560">
        <v>-2.4</v>
      </c>
      <c r="W33" s="560">
        <v>2.8</v>
      </c>
      <c r="X33" s="561">
        <v>1.3</v>
      </c>
      <c r="Y33" s="124">
        <v>-0.1</v>
      </c>
      <c r="Z33" s="124">
        <v>1.5</v>
      </c>
      <c r="AA33" s="124">
        <v>-0.1</v>
      </c>
      <c r="AB33" s="124">
        <v>5.0999999999999996</v>
      </c>
      <c r="AC33" s="124">
        <v>-0.5</v>
      </c>
      <c r="AD33" s="124">
        <v>10</v>
      </c>
      <c r="AE33" s="124">
        <v>4.5</v>
      </c>
      <c r="AF33" s="124">
        <v>0.9</v>
      </c>
      <c r="AG33" s="124">
        <v>-17.8</v>
      </c>
      <c r="AH33" s="124">
        <v>5.7</v>
      </c>
      <c r="AI33" s="124">
        <v>1.8</v>
      </c>
      <c r="AJ33" s="124">
        <v>-2.2999999999999998</v>
      </c>
      <c r="AK33" s="124">
        <v>-3</v>
      </c>
      <c r="AL33" s="124">
        <v>-1.9</v>
      </c>
      <c r="AM33" s="124">
        <v>-0.9</v>
      </c>
      <c r="AN33" s="124">
        <v>4.0999999999999996</v>
      </c>
      <c r="AO33" s="124">
        <v>3.4</v>
      </c>
      <c r="AP33" s="124">
        <v>3.4</v>
      </c>
      <c r="AQ33" s="124">
        <v>1.6</v>
      </c>
      <c r="AR33" s="124">
        <v>-3.2</v>
      </c>
      <c r="AS33" s="124">
        <v>4.2</v>
      </c>
      <c r="AT33" s="124">
        <v>3.8</v>
      </c>
      <c r="AU33" s="63" t="s">
        <v>54</v>
      </c>
    </row>
    <row r="34" spans="2:47" ht="12" customHeight="1" x14ac:dyDescent="0.2">
      <c r="B34" s="198" t="s">
        <v>77</v>
      </c>
      <c r="C34" s="125">
        <v>1.4</v>
      </c>
      <c r="D34" s="125">
        <v>2.2999999999999998</v>
      </c>
      <c r="E34" s="125">
        <v>1.9</v>
      </c>
      <c r="F34" s="125">
        <v>4.2</v>
      </c>
      <c r="G34" s="125">
        <v>2.8</v>
      </c>
      <c r="H34" s="125">
        <v>4.7</v>
      </c>
      <c r="I34" s="125">
        <v>3.2</v>
      </c>
      <c r="J34" s="125">
        <v>-0.9</v>
      </c>
      <c r="K34" s="125">
        <v>-4.3</v>
      </c>
      <c r="L34" s="399">
        <v>5.8</v>
      </c>
      <c r="M34" s="399">
        <v>3.2</v>
      </c>
      <c r="N34" s="399">
        <v>-0.4</v>
      </c>
      <c r="O34" s="399">
        <v>1.1000000000000001</v>
      </c>
      <c r="P34" s="399">
        <v>2.2999999999999998</v>
      </c>
      <c r="Q34" s="399">
        <v>4.4000000000000004</v>
      </c>
      <c r="R34" s="399">
        <v>2.2999999999999998</v>
      </c>
      <c r="S34" s="399">
        <v>1.8</v>
      </c>
      <c r="T34" s="399">
        <v>1.9</v>
      </c>
      <c r="U34" s="399">
        <v>2.5</v>
      </c>
      <c r="V34" s="399">
        <v>-2</v>
      </c>
      <c r="W34" s="399">
        <v>5.9</v>
      </c>
      <c r="X34" s="567">
        <v>1.5</v>
      </c>
      <c r="Y34" s="45">
        <v>-0.6</v>
      </c>
      <c r="Z34" s="45">
        <v>0.2</v>
      </c>
      <c r="AA34" s="45">
        <v>1.6</v>
      </c>
      <c r="AB34" s="45">
        <v>4.5</v>
      </c>
      <c r="AC34" s="45">
        <v>2.4</v>
      </c>
      <c r="AD34" s="45">
        <v>3.6</v>
      </c>
      <c r="AE34" s="45">
        <v>3.9</v>
      </c>
      <c r="AF34" s="252">
        <v>-2.9</v>
      </c>
      <c r="AG34" s="252">
        <v>-17.5</v>
      </c>
      <c r="AH34" s="252">
        <v>8.6999999999999993</v>
      </c>
      <c r="AI34" s="252">
        <v>2.5</v>
      </c>
      <c r="AJ34" s="252">
        <v>-1.3</v>
      </c>
      <c r="AK34" s="252">
        <v>-4.5999999999999996</v>
      </c>
      <c r="AL34" s="252">
        <v>-1.6</v>
      </c>
      <c r="AM34" s="252">
        <v>2.8</v>
      </c>
      <c r="AN34" s="252">
        <v>1.6</v>
      </c>
      <c r="AO34" s="252">
        <v>4.8</v>
      </c>
      <c r="AP34" s="252">
        <v>2.6</v>
      </c>
      <c r="AQ34" s="252">
        <v>2.4</v>
      </c>
      <c r="AR34" s="252">
        <v>-4.9000000000000004</v>
      </c>
      <c r="AS34" s="252">
        <v>7</v>
      </c>
      <c r="AT34" s="252">
        <v>2</v>
      </c>
      <c r="AU34" s="260" t="s">
        <v>77</v>
      </c>
    </row>
    <row r="35" spans="2:47" ht="12" customHeight="1" x14ac:dyDescent="0.2">
      <c r="B35" s="63" t="s">
        <v>83</v>
      </c>
      <c r="C35" s="124">
        <v>4</v>
      </c>
      <c r="D35" s="124">
        <v>0.6</v>
      </c>
      <c r="E35" s="124">
        <v>2.1</v>
      </c>
      <c r="F35" s="124">
        <v>7.8</v>
      </c>
      <c r="G35" s="124">
        <v>6.1</v>
      </c>
      <c r="H35" s="124">
        <v>6.3</v>
      </c>
      <c r="I35" s="124">
        <v>8.5</v>
      </c>
      <c r="J35" s="124">
        <v>2.2000000000000002</v>
      </c>
      <c r="K35" s="124">
        <v>-7.7</v>
      </c>
      <c r="L35" s="560">
        <v>-2.8</v>
      </c>
      <c r="M35" s="560">
        <v>1.8</v>
      </c>
      <c r="N35" s="560">
        <v>1.1000000000000001</v>
      </c>
      <c r="O35" s="560">
        <v>4.5999999999999996</v>
      </c>
      <c r="P35" s="560">
        <v>1.7</v>
      </c>
      <c r="Q35" s="560">
        <v>4.4000000000000004</v>
      </c>
      <c r="R35" s="560">
        <v>6.3</v>
      </c>
      <c r="S35" s="560">
        <v>4.2</v>
      </c>
      <c r="T35" s="560">
        <v>4.9000000000000004</v>
      </c>
      <c r="U35" s="560">
        <v>1.9</v>
      </c>
      <c r="V35" s="560">
        <v>-6.9</v>
      </c>
      <c r="W35" s="560">
        <v>5.0999999999999996</v>
      </c>
      <c r="X35" s="561">
        <v>8.9</v>
      </c>
      <c r="Y35" s="292">
        <v>18.032786885245898</v>
      </c>
      <c r="Z35" s="292">
        <v>4.6296296296296333</v>
      </c>
      <c r="AA35" s="292">
        <v>-3.3185840707964616</v>
      </c>
      <c r="AB35" s="292">
        <v>9.153318077803192</v>
      </c>
      <c r="AC35" s="292">
        <v>12.368972746331238</v>
      </c>
      <c r="AD35" s="292">
        <v>16.791044776119406</v>
      </c>
      <c r="AE35" s="292">
        <v>0.63897763578275146</v>
      </c>
      <c r="AF35" s="292">
        <v>35.555555555555571</v>
      </c>
      <c r="AG35" s="292">
        <v>3.7470725995315917</v>
      </c>
      <c r="AH35" s="292">
        <v>12.858193566924967</v>
      </c>
      <c r="AI35" s="292">
        <v>12.113400000000013</v>
      </c>
      <c r="AJ35" s="292">
        <v>4.4663706568528028</v>
      </c>
      <c r="AK35" s="292">
        <v>-4.021232778464622</v>
      </c>
      <c r="AL35" s="292">
        <v>1.0956883778444677</v>
      </c>
      <c r="AM35" s="292">
        <v>9.425233021033705</v>
      </c>
      <c r="AN35" s="292">
        <v>-9.0090900000000005</v>
      </c>
      <c r="AO35" s="292">
        <v>0.88535217418970547</v>
      </c>
      <c r="AP35" s="292">
        <v>1.848357644834195</v>
      </c>
      <c r="AQ35" s="292"/>
      <c r="AR35" s="292"/>
      <c r="AS35" s="292"/>
      <c r="AT35" s="292"/>
      <c r="AU35" s="162" t="s">
        <v>83</v>
      </c>
    </row>
    <row r="36" spans="2:47" ht="12" customHeight="1" x14ac:dyDescent="0.2">
      <c r="B36" s="195" t="s">
        <v>90</v>
      </c>
      <c r="C36" s="45">
        <v>2.1</v>
      </c>
      <c r="D36" s="45">
        <v>1.4</v>
      </c>
      <c r="E36" s="45">
        <v>0.9</v>
      </c>
      <c r="F36" s="45">
        <v>4</v>
      </c>
      <c r="G36" s="45">
        <v>2.7</v>
      </c>
      <c r="H36" s="45">
        <v>2.5</v>
      </c>
      <c r="I36" s="45">
        <v>2.9</v>
      </c>
      <c r="J36" s="45">
        <v>0.5</v>
      </c>
      <c r="K36" s="45">
        <v>-1.9</v>
      </c>
      <c r="L36" s="398">
        <v>0.8</v>
      </c>
      <c r="M36" s="398">
        <v>1.1000000000000001</v>
      </c>
      <c r="N36" s="398">
        <v>2.7</v>
      </c>
      <c r="O36" s="398">
        <v>1</v>
      </c>
      <c r="P36" s="398">
        <v>2</v>
      </c>
      <c r="Q36" s="398">
        <v>1.9</v>
      </c>
      <c r="R36" s="398">
        <v>1.2</v>
      </c>
      <c r="S36" s="398">
        <v>2.5</v>
      </c>
      <c r="T36" s="398">
        <v>0.8</v>
      </c>
      <c r="U36" s="398">
        <v>1.1000000000000001</v>
      </c>
      <c r="V36" s="398">
        <v>-1.3</v>
      </c>
      <c r="W36" s="398">
        <v>3.9</v>
      </c>
      <c r="X36" s="562">
        <v>3</v>
      </c>
      <c r="Y36" s="45">
        <v>-4.5999999999999996</v>
      </c>
      <c r="Z36" s="45">
        <v>4.7</v>
      </c>
      <c r="AA36" s="45">
        <v>4</v>
      </c>
      <c r="AB36" s="45">
        <v>-2.2000000000000002</v>
      </c>
      <c r="AC36" s="45">
        <v>-2.4</v>
      </c>
      <c r="AD36" s="45">
        <v>-1.1000000000000001</v>
      </c>
      <c r="AE36" s="45">
        <v>-0.8</v>
      </c>
      <c r="AF36" s="45">
        <v>0.2</v>
      </c>
      <c r="AG36" s="252">
        <v>-3.6</v>
      </c>
      <c r="AH36" s="252">
        <v>-6.3</v>
      </c>
      <c r="AI36" s="252">
        <v>-6.1</v>
      </c>
      <c r="AJ36" s="252">
        <v>1.6</v>
      </c>
      <c r="AK36" s="252">
        <v>-2.1</v>
      </c>
      <c r="AL36" s="252">
        <v>2.4</v>
      </c>
      <c r="AM36" s="252">
        <v>1.1000000000000001</v>
      </c>
      <c r="AN36" s="252">
        <v>-1.4</v>
      </c>
      <c r="AO36" s="252">
        <v>-0.2</v>
      </c>
      <c r="AP36" s="252">
        <v>-1.8</v>
      </c>
      <c r="AQ36" s="252">
        <v>-4</v>
      </c>
      <c r="AR36" s="252">
        <v>6</v>
      </c>
      <c r="AS36" s="252">
        <v>2.5</v>
      </c>
      <c r="AT36" s="252">
        <v>-0.4</v>
      </c>
      <c r="AU36" s="260" t="s">
        <v>90</v>
      </c>
    </row>
    <row r="37" spans="2:47" ht="12" customHeight="1" x14ac:dyDescent="0.2">
      <c r="B37" s="196" t="s">
        <v>93</v>
      </c>
      <c r="C37" s="126">
        <v>1.6</v>
      </c>
      <c r="D37" s="126">
        <v>-0.1</v>
      </c>
      <c r="E37" s="126">
        <v>0</v>
      </c>
      <c r="F37" s="126">
        <v>2.7</v>
      </c>
      <c r="G37" s="126">
        <v>2.7</v>
      </c>
      <c r="H37" s="126">
        <v>4.0999999999999996</v>
      </c>
      <c r="I37" s="126">
        <v>3.9</v>
      </c>
      <c r="J37" s="126">
        <v>2.8</v>
      </c>
      <c r="K37" s="126">
        <v>-2.2999999999999998</v>
      </c>
      <c r="L37" s="568">
        <v>3.2</v>
      </c>
      <c r="M37" s="568">
        <v>1.8</v>
      </c>
      <c r="N37" s="568">
        <v>1.2</v>
      </c>
      <c r="O37" s="568">
        <v>1.8</v>
      </c>
      <c r="P37" s="568">
        <v>2.2999999999999998</v>
      </c>
      <c r="Q37" s="568">
        <v>1.6</v>
      </c>
      <c r="R37" s="568">
        <v>2.1</v>
      </c>
      <c r="S37" s="568">
        <v>1.4</v>
      </c>
      <c r="T37" s="568">
        <v>2.9</v>
      </c>
      <c r="U37" s="568">
        <v>1.1000000000000001</v>
      </c>
      <c r="V37" s="568">
        <v>-2.1</v>
      </c>
      <c r="W37" s="568">
        <v>5.4</v>
      </c>
      <c r="X37" s="568">
        <v>2.6</v>
      </c>
      <c r="Y37" s="323"/>
      <c r="Z37" s="126"/>
      <c r="AA37" s="126"/>
      <c r="AB37" s="126"/>
      <c r="AC37" s="126"/>
      <c r="AD37" s="126"/>
      <c r="AE37" s="126"/>
      <c r="AF37" s="126"/>
      <c r="AG37" s="126"/>
      <c r="AH37" s="126"/>
      <c r="AI37" s="126"/>
      <c r="AJ37" s="126">
        <v>1.8</v>
      </c>
      <c r="AK37" s="126">
        <v>2</v>
      </c>
      <c r="AL37" s="126">
        <v>1.5</v>
      </c>
      <c r="AM37" s="126">
        <v>-1.9</v>
      </c>
      <c r="AN37" s="126">
        <v>0.5</v>
      </c>
      <c r="AO37" s="126">
        <v>5.8</v>
      </c>
      <c r="AP37" s="126">
        <v>5.9</v>
      </c>
      <c r="AQ37" s="126">
        <v>4.5</v>
      </c>
      <c r="AR37" s="126">
        <v>-3.9</v>
      </c>
      <c r="AS37" s="126">
        <v>8.8000000000000007</v>
      </c>
      <c r="AT37" s="126">
        <v>6.4</v>
      </c>
      <c r="AU37" s="196" t="s">
        <v>93</v>
      </c>
    </row>
    <row r="38" spans="2:47" s="47" customFormat="1" ht="12" customHeight="1" x14ac:dyDescent="0.2">
      <c r="B38" s="477" t="s">
        <v>232</v>
      </c>
      <c r="C38" s="45">
        <v>2.4</v>
      </c>
      <c r="D38" s="45">
        <v>5</v>
      </c>
      <c r="E38" s="45">
        <v>3.9</v>
      </c>
      <c r="F38" s="45">
        <v>6.3</v>
      </c>
      <c r="G38" s="45">
        <v>3.9</v>
      </c>
      <c r="H38" s="45">
        <v>5.4</v>
      </c>
      <c r="I38" s="45">
        <v>5.9</v>
      </c>
      <c r="J38" s="45">
        <v>5.4</v>
      </c>
      <c r="K38" s="45">
        <v>-3</v>
      </c>
      <c r="L38" s="45">
        <v>0.9</v>
      </c>
      <c r="M38" s="45">
        <v>1</v>
      </c>
      <c r="N38" s="45">
        <v>-0.8</v>
      </c>
      <c r="O38" s="45">
        <v>2.2999999999999998</v>
      </c>
      <c r="P38" s="45">
        <v>1.2</v>
      </c>
      <c r="Q38" s="45">
        <v>4.3</v>
      </c>
      <c r="R38" s="45">
        <v>3.2</v>
      </c>
      <c r="S38" s="45">
        <v>3.2</v>
      </c>
      <c r="T38" s="45">
        <v>3.8</v>
      </c>
      <c r="U38" s="45">
        <v>2.9</v>
      </c>
      <c r="V38" s="45">
        <v>-3</v>
      </c>
      <c r="W38" s="45">
        <v>7.4</v>
      </c>
      <c r="X38" s="45">
        <v>4.2</v>
      </c>
      <c r="Y38" s="186"/>
      <c r="Z38" s="45"/>
      <c r="AA38" s="45"/>
      <c r="AB38" s="45"/>
      <c r="AC38" s="45"/>
      <c r="AD38" s="123"/>
      <c r="AE38" s="123">
        <v>7</v>
      </c>
      <c r="AF38" s="123">
        <v>11.2</v>
      </c>
      <c r="AG38" s="123">
        <v>-5.9</v>
      </c>
      <c r="AH38" s="123">
        <v>4.3</v>
      </c>
      <c r="AI38" s="123">
        <v>2.2999999999999998</v>
      </c>
      <c r="AJ38" s="123">
        <v>-3.7</v>
      </c>
      <c r="AK38" s="123">
        <v>5.2</v>
      </c>
      <c r="AL38" s="123">
        <v>0.1</v>
      </c>
      <c r="AM38" s="123">
        <v>2.9</v>
      </c>
      <c r="AN38" s="123">
        <v>4.3</v>
      </c>
      <c r="AO38" s="123">
        <v>3.2</v>
      </c>
      <c r="AP38" s="45">
        <v>1.7</v>
      </c>
      <c r="AQ38" s="45">
        <v>-5.5</v>
      </c>
      <c r="AR38" s="45">
        <v>-6.5</v>
      </c>
      <c r="AS38" s="45">
        <v>9.6</v>
      </c>
      <c r="AT38" s="45">
        <v>1</v>
      </c>
      <c r="AU38" s="44" t="s">
        <v>232</v>
      </c>
    </row>
    <row r="39" spans="2:47" ht="12" customHeight="1" x14ac:dyDescent="0.2">
      <c r="B39" s="216" t="s">
        <v>170</v>
      </c>
      <c r="C39" s="217"/>
      <c r="D39" s="217"/>
      <c r="E39" s="217"/>
      <c r="F39" s="217"/>
      <c r="G39" s="217"/>
      <c r="H39" s="217"/>
      <c r="I39" s="217">
        <v>6.8</v>
      </c>
      <c r="J39" s="217">
        <v>7.2</v>
      </c>
      <c r="K39" s="217">
        <v>-5.8</v>
      </c>
      <c r="L39" s="217">
        <v>2.7</v>
      </c>
      <c r="M39" s="217">
        <v>3.2</v>
      </c>
      <c r="N39" s="217">
        <v>-2.7</v>
      </c>
      <c r="O39" s="217">
        <v>3.5</v>
      </c>
      <c r="P39" s="217">
        <v>1.8</v>
      </c>
      <c r="Q39" s="217">
        <v>3.4</v>
      </c>
      <c r="R39" s="217">
        <v>2.9</v>
      </c>
      <c r="S39" s="217">
        <v>4.7</v>
      </c>
      <c r="T39" s="217">
        <v>5.0999999999999996</v>
      </c>
      <c r="U39" s="217">
        <v>4.0999999999999996</v>
      </c>
      <c r="V39" s="217">
        <v>-15.3</v>
      </c>
      <c r="W39" s="217">
        <v>13</v>
      </c>
      <c r="X39" s="217">
        <v>6.4</v>
      </c>
      <c r="Y39" s="324">
        <v>-1.1000000000000001</v>
      </c>
      <c r="Z39" s="217">
        <v>1</v>
      </c>
      <c r="AA39" s="217">
        <v>2.5</v>
      </c>
      <c r="AB39" s="217">
        <v>14.5</v>
      </c>
      <c r="AC39" s="217">
        <v>-2.2000000000000002</v>
      </c>
      <c r="AD39" s="217">
        <v>-0.6</v>
      </c>
      <c r="AE39" s="217">
        <v>-0.2</v>
      </c>
      <c r="AF39" s="217">
        <v>-1.5</v>
      </c>
      <c r="AG39" s="217">
        <v>-32.200000000000003</v>
      </c>
      <c r="AH39" s="217">
        <v>17</v>
      </c>
      <c r="AI39" s="217">
        <v>-9.9</v>
      </c>
      <c r="AJ39" s="217">
        <v>-7.2</v>
      </c>
      <c r="AK39" s="217">
        <v>10.8</v>
      </c>
      <c r="AL39" s="217">
        <v>-11.5</v>
      </c>
      <c r="AM39" s="217">
        <v>8.5</v>
      </c>
      <c r="AN39" s="217">
        <v>-3</v>
      </c>
      <c r="AO39" s="217">
        <v>-4.2</v>
      </c>
      <c r="AP39" s="217">
        <v>22.1</v>
      </c>
      <c r="AQ39" s="217">
        <v>-6</v>
      </c>
      <c r="AR39" s="217">
        <v>-1.1000000000000001</v>
      </c>
      <c r="AS39" s="217">
        <v>4.7</v>
      </c>
      <c r="AT39" s="217">
        <v>-2.8</v>
      </c>
      <c r="AU39" s="181" t="s">
        <v>170</v>
      </c>
    </row>
    <row r="40" spans="2:47" s="47" customFormat="1" ht="12" customHeight="1" x14ac:dyDescent="0.2">
      <c r="B40" s="477" t="s">
        <v>236</v>
      </c>
      <c r="C40" s="45">
        <v>6.1000004128626273</v>
      </c>
      <c r="D40" s="45">
        <v>7.7999996414997099</v>
      </c>
      <c r="E40" s="45">
        <v>6.6000000377681971</v>
      </c>
      <c r="F40" s="45">
        <v>7.3999996899107146</v>
      </c>
      <c r="G40" s="45">
        <v>7.5000001386691366</v>
      </c>
      <c r="H40" s="45">
        <v>4.799999850094764</v>
      </c>
      <c r="I40" s="45">
        <v>3.0000002396945575</v>
      </c>
      <c r="J40" s="45">
        <v>7.8000001446595348</v>
      </c>
      <c r="K40" s="45">
        <v>-6.000000289389078</v>
      </c>
      <c r="L40" s="45">
        <v>7.1000000837927502</v>
      </c>
      <c r="M40" s="45">
        <v>5.8181662188940635</v>
      </c>
      <c r="N40" s="45">
        <v>-0.58973396301644243</v>
      </c>
      <c r="O40" s="45">
        <v>9.0438655701199337</v>
      </c>
      <c r="P40" s="45">
        <v>4.9996259230775451</v>
      </c>
      <c r="Q40" s="45">
        <v>-0.33823555865556898</v>
      </c>
      <c r="R40" s="45">
        <v>4.4088867087336467</v>
      </c>
      <c r="S40" s="45">
        <v>4.6907936764986999</v>
      </c>
      <c r="T40" s="45">
        <v>4.0999999999999996</v>
      </c>
      <c r="U40" s="45">
        <v>3.6</v>
      </c>
      <c r="V40" s="45">
        <v>-8.3000000000000007</v>
      </c>
      <c r="W40" s="45">
        <v>13.944589600636561</v>
      </c>
      <c r="X40" s="45">
        <v>-5</v>
      </c>
      <c r="Y40" s="186">
        <v>13.7</v>
      </c>
      <c r="Z40" s="45">
        <v>10.8</v>
      </c>
      <c r="AA40" s="45">
        <v>15.6</v>
      </c>
      <c r="AB40" s="45">
        <v>8.1999999999999993</v>
      </c>
      <c r="AC40" s="45">
        <v>7</v>
      </c>
      <c r="AD40" s="45">
        <v>-4.8</v>
      </c>
      <c r="AE40" s="45">
        <v>-1.3</v>
      </c>
      <c r="AF40" s="45">
        <v>1.5</v>
      </c>
      <c r="AG40" s="45">
        <v>-21.1</v>
      </c>
      <c r="AH40" s="45">
        <v>9.3000000000000007</v>
      </c>
      <c r="AI40" s="45">
        <v>9.5</v>
      </c>
      <c r="AJ40" s="45">
        <v>-1.9</v>
      </c>
      <c r="AK40" s="45">
        <v>6.8</v>
      </c>
      <c r="AL40" s="45">
        <v>7.3</v>
      </c>
      <c r="AM40" s="45">
        <v>1.1000000000000001</v>
      </c>
      <c r="AN40" s="45">
        <v>0.8</v>
      </c>
      <c r="AO40" s="45">
        <v>3.2</v>
      </c>
      <c r="AP40" s="45">
        <v>8.4</v>
      </c>
      <c r="AQ40" s="45">
        <v>2</v>
      </c>
      <c r="AR40" s="45">
        <v>-5.5</v>
      </c>
      <c r="AS40" s="45">
        <v>12.1</v>
      </c>
      <c r="AT40" s="45">
        <v>-5.0999999999999996</v>
      </c>
      <c r="AU40" s="195" t="s">
        <v>236</v>
      </c>
    </row>
    <row r="41" spans="2:47" ht="12" customHeight="1" x14ac:dyDescent="0.2">
      <c r="B41" s="216" t="s">
        <v>98</v>
      </c>
      <c r="C41" s="217">
        <v>-3.1</v>
      </c>
      <c r="D41" s="217">
        <v>1.5</v>
      </c>
      <c r="E41" s="217">
        <v>2.2000000000000002</v>
      </c>
      <c r="F41" s="217">
        <v>4.7</v>
      </c>
      <c r="G41" s="217">
        <v>4.7</v>
      </c>
      <c r="H41" s="217">
        <v>5.0999999999999996</v>
      </c>
      <c r="I41" s="217">
        <v>6.5</v>
      </c>
      <c r="J41" s="217">
        <v>5.5</v>
      </c>
      <c r="K41" s="217">
        <v>-0.4</v>
      </c>
      <c r="L41" s="217">
        <v>3.4</v>
      </c>
      <c r="M41" s="217">
        <v>2.2999999999999998</v>
      </c>
      <c r="N41" s="217">
        <v>-0.5</v>
      </c>
      <c r="O41" s="217">
        <v>2.9</v>
      </c>
      <c r="P41" s="217">
        <v>3.6</v>
      </c>
      <c r="Q41" s="217">
        <v>3.9</v>
      </c>
      <c r="R41" s="217">
        <v>2.8</v>
      </c>
      <c r="S41" s="217">
        <v>1.1000000000000001</v>
      </c>
      <c r="T41" s="217">
        <v>2.9</v>
      </c>
      <c r="U41" s="217">
        <v>3.9</v>
      </c>
      <c r="V41" s="217">
        <v>-4.7</v>
      </c>
      <c r="W41" s="475">
        <v>4.5</v>
      </c>
      <c r="X41" s="217">
        <v>2.2000000000000002</v>
      </c>
      <c r="Y41" s="324">
        <v>-3.1</v>
      </c>
      <c r="Z41" s="217">
        <v>-5.2</v>
      </c>
      <c r="AA41" s="217">
        <v>4.7</v>
      </c>
      <c r="AB41" s="217">
        <v>-2.2000000000000002</v>
      </c>
      <c r="AC41" s="217">
        <v>7</v>
      </c>
      <c r="AD41" s="217">
        <v>5.9</v>
      </c>
      <c r="AE41" s="217">
        <v>3.8</v>
      </c>
      <c r="AF41" s="217">
        <v>5.2</v>
      </c>
      <c r="AG41" s="217">
        <v>-8.6999999999999993</v>
      </c>
      <c r="AH41" s="217">
        <v>-4.8</v>
      </c>
      <c r="AI41" s="217">
        <v>7</v>
      </c>
      <c r="AJ41" s="217">
        <v>-2.7</v>
      </c>
      <c r="AK41" s="217">
        <v>3.2</v>
      </c>
      <c r="AL41" s="217">
        <v>4.8</v>
      </c>
      <c r="AM41" s="217">
        <v>4.9000000000000004</v>
      </c>
      <c r="AN41" s="217">
        <v>3.3</v>
      </c>
      <c r="AO41" s="217">
        <v>0.2</v>
      </c>
      <c r="AP41" s="217">
        <v>5.4</v>
      </c>
      <c r="AQ41" s="217">
        <v>3.7</v>
      </c>
      <c r="AR41" s="217">
        <v>-9.5</v>
      </c>
      <c r="AS41" s="217">
        <v>1.4</v>
      </c>
      <c r="AT41" s="217">
        <v>-0.2</v>
      </c>
      <c r="AU41" s="181" t="s">
        <v>98</v>
      </c>
    </row>
    <row r="42" spans="2:47" s="47" customFormat="1" ht="12" customHeight="1" x14ac:dyDescent="0.2">
      <c r="B42" s="195" t="s">
        <v>253</v>
      </c>
      <c r="C42" s="45">
        <v>4.8072986724369855</v>
      </c>
      <c r="D42" s="45">
        <v>5.4740248870040773</v>
      </c>
      <c r="E42" s="45">
        <v>11.057031002010362</v>
      </c>
      <c r="F42" s="45">
        <v>5.7926829268292579</v>
      </c>
      <c r="G42" s="45">
        <v>9.5911383285302634</v>
      </c>
      <c r="H42" s="45">
        <v>9.4214808118990874</v>
      </c>
      <c r="I42" s="45">
        <v>12.575569824640453</v>
      </c>
      <c r="J42" s="45">
        <v>2.4216144096064056</v>
      </c>
      <c r="K42" s="45">
        <v>-3.6507522959682177</v>
      </c>
      <c r="L42" s="45">
        <v>6.246408653033626</v>
      </c>
      <c r="M42" s="45">
        <v>7.9343365253077991</v>
      </c>
      <c r="N42" s="45">
        <v>6.5788310195419513</v>
      </c>
      <c r="O42" s="45">
        <v>5.1328853120938192</v>
      </c>
      <c r="P42" s="45">
        <v>4.0904905958174282</v>
      </c>
      <c r="Q42" s="45">
        <v>3.3510235026535327</v>
      </c>
      <c r="R42" s="45">
        <v>3.4502151799687084</v>
      </c>
      <c r="S42" s="45">
        <v>5.1599026165882691</v>
      </c>
      <c r="T42" s="45">
        <v>6.0620364126770028</v>
      </c>
      <c r="U42" s="45">
        <v>5.3807192658995149</v>
      </c>
      <c r="V42" s="45">
        <v>-6.2904717853839003</v>
      </c>
      <c r="W42" s="45">
        <v>10.644233658096923</v>
      </c>
      <c r="X42" s="45">
        <v>10.95853213856239</v>
      </c>
      <c r="Y42" s="186">
        <v>-5</v>
      </c>
      <c r="Z42" s="45">
        <v>15.8</v>
      </c>
      <c r="AA42" s="45">
        <v>18</v>
      </c>
      <c r="AB42" s="45">
        <v>2.1</v>
      </c>
      <c r="AC42" s="45">
        <v>30.6</v>
      </c>
      <c r="AD42" s="45">
        <v>29</v>
      </c>
      <c r="AE42" s="45">
        <v>6.5</v>
      </c>
      <c r="AF42" s="45">
        <v>-4.5999999999999996</v>
      </c>
      <c r="AG42" s="45">
        <v>-10.6</v>
      </c>
      <c r="AH42" s="45">
        <v>14.6</v>
      </c>
      <c r="AI42" s="45">
        <v>21.5</v>
      </c>
      <c r="AJ42" s="45">
        <v>5.6</v>
      </c>
      <c r="AK42" s="45">
        <v>0.6</v>
      </c>
      <c r="AL42" s="45">
        <v>4.5999999999999996</v>
      </c>
      <c r="AM42" s="45">
        <v>7.7</v>
      </c>
      <c r="AN42" s="45">
        <v>3.3</v>
      </c>
      <c r="AO42" s="45">
        <v>3.3</v>
      </c>
      <c r="AP42" s="45">
        <v>-10.199999999999999</v>
      </c>
      <c r="AQ42" s="45">
        <v>4</v>
      </c>
      <c r="AR42" s="45">
        <v>-3.2</v>
      </c>
      <c r="AS42" s="45">
        <v>22.3</v>
      </c>
      <c r="AT42" s="45">
        <v>17.899999999999999</v>
      </c>
      <c r="AU42" s="195" t="s">
        <v>253</v>
      </c>
    </row>
    <row r="43" spans="2:47" ht="12" customHeight="1" x14ac:dyDescent="0.2">
      <c r="B43" s="216" t="s">
        <v>178</v>
      </c>
      <c r="C43" s="217">
        <v>8.3000000000000007</v>
      </c>
      <c r="D43" s="217">
        <v>4.5</v>
      </c>
      <c r="E43" s="217">
        <v>5.5</v>
      </c>
      <c r="F43" s="217">
        <v>5.5</v>
      </c>
      <c r="G43" s="217">
        <v>5.5</v>
      </c>
      <c r="H43" s="217">
        <v>5.9</v>
      </c>
      <c r="I43" s="217">
        <v>6</v>
      </c>
      <c r="J43" s="217">
        <v>7.5</v>
      </c>
      <c r="K43" s="217">
        <v>3.4</v>
      </c>
      <c r="L43" s="217">
        <v>3.7</v>
      </c>
      <c r="M43" s="217">
        <v>2.5</v>
      </c>
      <c r="N43" s="217">
        <v>1.4</v>
      </c>
      <c r="O43" s="217">
        <v>1</v>
      </c>
      <c r="P43" s="217">
        <v>1.8</v>
      </c>
      <c r="Q43" s="217">
        <v>2.2000000000000002</v>
      </c>
      <c r="R43" s="217">
        <v>3.3</v>
      </c>
      <c r="S43" s="217">
        <v>3.8</v>
      </c>
      <c r="T43" s="217">
        <v>4</v>
      </c>
      <c r="U43" s="217">
        <v>2.1</v>
      </c>
      <c r="V43" s="217">
        <v>-3.3</v>
      </c>
      <c r="W43" s="217">
        <v>8.9</v>
      </c>
      <c r="X43" s="475">
        <v>4.9000000000000004</v>
      </c>
      <c r="Y43" s="324">
        <v>-20</v>
      </c>
      <c r="Z43" s="217">
        <v>11</v>
      </c>
      <c r="AA43" s="217">
        <v>8</v>
      </c>
      <c r="AB43" s="217">
        <v>2</v>
      </c>
      <c r="AC43" s="217">
        <v>-0.2</v>
      </c>
      <c r="AD43" s="217">
        <v>10.6</v>
      </c>
      <c r="AE43" s="217">
        <v>11.4</v>
      </c>
      <c r="AF43" s="217">
        <v>16.8</v>
      </c>
      <c r="AG43" s="217">
        <v>7.2</v>
      </c>
      <c r="AH43" s="217">
        <v>37.5</v>
      </c>
      <c r="AI43" s="217">
        <v>27.1</v>
      </c>
      <c r="AJ43" s="217">
        <v>12.9</v>
      </c>
      <c r="AK43" s="217">
        <v>20.399999999999999</v>
      </c>
      <c r="AL43" s="217">
        <v>3.1</v>
      </c>
      <c r="AM43" s="217">
        <v>-9.1999999999999993</v>
      </c>
      <c r="AN43" s="217">
        <v>-19.600000000000001</v>
      </c>
      <c r="AO43" s="217">
        <v>8.6</v>
      </c>
      <c r="AP43" s="217">
        <v>2.1</v>
      </c>
      <c r="AQ43" s="217">
        <v>5.5</v>
      </c>
      <c r="AR43" s="217">
        <v>-10</v>
      </c>
      <c r="AS43" s="217">
        <v>22.4</v>
      </c>
      <c r="AT43" s="217">
        <v>7.3</v>
      </c>
      <c r="AU43" s="216" t="s">
        <v>178</v>
      </c>
    </row>
    <row r="44" spans="2:47" s="47" customFormat="1" ht="12" customHeight="1" x14ac:dyDescent="0.2">
      <c r="B44" s="195" t="s">
        <v>176</v>
      </c>
      <c r="C44" s="45">
        <v>6.9</v>
      </c>
      <c r="D44" s="45">
        <v>6.4</v>
      </c>
      <c r="E44" s="45">
        <v>4.4000000000000004</v>
      </c>
      <c r="F44" s="45">
        <v>9</v>
      </c>
      <c r="G44" s="45">
        <v>5.5</v>
      </c>
      <c r="H44" s="45">
        <v>5.0999999999999996</v>
      </c>
      <c r="I44" s="45">
        <v>6.4</v>
      </c>
      <c r="J44" s="45">
        <v>5.7</v>
      </c>
      <c r="K44" s="45">
        <v>-2.7</v>
      </c>
      <c r="L44" s="45">
        <v>0.7</v>
      </c>
      <c r="M44" s="45">
        <v>2</v>
      </c>
      <c r="N44" s="45">
        <v>-0.7</v>
      </c>
      <c r="O44" s="45">
        <v>2.9</v>
      </c>
      <c r="P44" s="45">
        <v>-1.6</v>
      </c>
      <c r="Q44" s="45">
        <v>1.8</v>
      </c>
      <c r="R44" s="45">
        <v>3.3</v>
      </c>
      <c r="S44" s="45">
        <v>2.1</v>
      </c>
      <c r="T44" s="45">
        <v>4.5</v>
      </c>
      <c r="U44" s="45">
        <v>4.3</v>
      </c>
      <c r="V44" s="45">
        <v>-0.9</v>
      </c>
      <c r="W44" s="45">
        <v>7.7</v>
      </c>
      <c r="X44" s="175">
        <v>2.5</v>
      </c>
      <c r="Y44" s="186">
        <v>0.8</v>
      </c>
      <c r="Z44" s="45">
        <v>1.7</v>
      </c>
      <c r="AA44" s="45">
        <v>-3.1</v>
      </c>
      <c r="AB44" s="45">
        <v>6.2</v>
      </c>
      <c r="AC44" s="45">
        <v>1.2</v>
      </c>
      <c r="AD44" s="45">
        <v>4.2</v>
      </c>
      <c r="AE44" s="45">
        <v>4</v>
      </c>
      <c r="AF44" s="45">
        <v>1.1000000000000001</v>
      </c>
      <c r="AG44" s="45">
        <v>-12.4</v>
      </c>
      <c r="AH44" s="45">
        <v>1.1000000000000001</v>
      </c>
      <c r="AI44" s="45">
        <v>2.5</v>
      </c>
      <c r="AJ44" s="45">
        <v>-2.2999999999999998</v>
      </c>
      <c r="AK44" s="45">
        <v>5.9</v>
      </c>
      <c r="AL44" s="45">
        <v>-7.6</v>
      </c>
      <c r="AM44" s="45">
        <v>7.5</v>
      </c>
      <c r="AN44" s="45">
        <v>4.7</v>
      </c>
      <c r="AO44" s="45">
        <v>4.4000000000000004</v>
      </c>
      <c r="AP44" s="45">
        <v>1.1000000000000001</v>
      </c>
      <c r="AQ44" s="45">
        <v>0.3</v>
      </c>
      <c r="AR44" s="45">
        <v>-0.7</v>
      </c>
      <c r="AS44" s="45">
        <v>7</v>
      </c>
      <c r="AT44" s="45">
        <v>1.9</v>
      </c>
      <c r="AU44" s="44" t="s">
        <v>176</v>
      </c>
    </row>
    <row r="45" spans="2:47" ht="12" customHeight="1" x14ac:dyDescent="0.2">
      <c r="B45" s="394" t="s">
        <v>99</v>
      </c>
      <c r="C45" s="217">
        <v>-5.8</v>
      </c>
      <c r="D45" s="217">
        <v>6.4</v>
      </c>
      <c r="E45" s="217">
        <v>5.8</v>
      </c>
      <c r="F45" s="217">
        <v>9.8000000000000007</v>
      </c>
      <c r="G45" s="217">
        <v>9</v>
      </c>
      <c r="H45" s="217">
        <v>6.9</v>
      </c>
      <c r="I45" s="217">
        <v>5</v>
      </c>
      <c r="J45" s="217">
        <v>0.8</v>
      </c>
      <c r="K45" s="217">
        <v>-4.8</v>
      </c>
      <c r="L45" s="217">
        <v>8.4</v>
      </c>
      <c r="M45" s="217">
        <v>11.2</v>
      </c>
      <c r="N45" s="217">
        <v>4.8</v>
      </c>
      <c r="O45" s="217">
        <v>8.5</v>
      </c>
      <c r="P45" s="217">
        <v>4.9000000000000004</v>
      </c>
      <c r="Q45" s="217">
        <v>6.1</v>
      </c>
      <c r="R45" s="217">
        <v>3.3</v>
      </c>
      <c r="S45" s="217">
        <v>7.5</v>
      </c>
      <c r="T45" s="217">
        <v>3</v>
      </c>
      <c r="U45" s="217">
        <v>0.8</v>
      </c>
      <c r="V45" s="217">
        <v>1.9</v>
      </c>
      <c r="W45" s="217">
        <v>11.4</v>
      </c>
      <c r="X45" s="217">
        <v>5.5</v>
      </c>
      <c r="Y45" s="324">
        <v>-8.4</v>
      </c>
      <c r="Z45" s="217">
        <v>9.1</v>
      </c>
      <c r="AA45" s="217">
        <v>9</v>
      </c>
      <c r="AB45" s="217">
        <v>9.1</v>
      </c>
      <c r="AC45" s="217">
        <v>14.6</v>
      </c>
      <c r="AD45" s="217">
        <v>7.3</v>
      </c>
      <c r="AE45" s="217">
        <v>8.5</v>
      </c>
      <c r="AF45" s="217">
        <v>-1</v>
      </c>
      <c r="AG45" s="217">
        <v>-10.7</v>
      </c>
      <c r="AH45" s="217">
        <v>13.7</v>
      </c>
      <c r="AI45" s="217">
        <v>14.8</v>
      </c>
      <c r="AJ45" s="217">
        <v>4.0999999999999996</v>
      </c>
      <c r="AK45" s="217">
        <v>7.3</v>
      </c>
      <c r="AL45" s="217">
        <v>5.6</v>
      </c>
      <c r="AM45" s="217">
        <v>5.7</v>
      </c>
      <c r="AN45" s="217">
        <v>3.5</v>
      </c>
      <c r="AO45" s="217">
        <v>8.9</v>
      </c>
      <c r="AP45" s="217">
        <v>1.3</v>
      </c>
      <c r="AQ45" s="217">
        <v>-0.5</v>
      </c>
      <c r="AR45" s="217">
        <v>1.6</v>
      </c>
      <c r="AS45" s="217">
        <v>17.5</v>
      </c>
      <c r="AT45" s="217">
        <v>4.4000000000000004</v>
      </c>
      <c r="AU45" s="181" t="s">
        <v>99</v>
      </c>
    </row>
    <row r="46" spans="2:47" s="47" customFormat="1" ht="12" customHeight="1" x14ac:dyDescent="0.2">
      <c r="B46" s="397" t="s">
        <v>233</v>
      </c>
      <c r="C46" s="125">
        <v>8.8000000036722241</v>
      </c>
      <c r="D46" s="125">
        <v>5.339647207190751</v>
      </c>
      <c r="E46" s="125">
        <v>9.5166098643636445</v>
      </c>
      <c r="F46" s="125">
        <v>11.795352528113611</v>
      </c>
      <c r="G46" s="125">
        <v>3.0712303924520938</v>
      </c>
      <c r="H46" s="125">
        <v>7.5714207632296677</v>
      </c>
      <c r="I46" s="125">
        <v>8.2158444516571478</v>
      </c>
      <c r="J46" s="125">
        <v>2.2434915962828796</v>
      </c>
      <c r="K46" s="125">
        <v>-15.136467910150159</v>
      </c>
      <c r="L46" s="125">
        <v>4.0920043666808681</v>
      </c>
      <c r="M46" s="125">
        <v>5.4452808104847605</v>
      </c>
      <c r="N46" s="125">
        <v>0.15231496720065252</v>
      </c>
      <c r="O46" s="125">
        <v>4.5439094492707E-2</v>
      </c>
      <c r="P46" s="125">
        <v>-10.078894984095271</v>
      </c>
      <c r="Q46" s="125">
        <v>-9.772987212867605</v>
      </c>
      <c r="R46" s="125">
        <v>2.4409819449206651</v>
      </c>
      <c r="S46" s="125">
        <v>2.35997228099491</v>
      </c>
      <c r="T46" s="125">
        <v>3.4883623402265869</v>
      </c>
      <c r="U46" s="125">
        <v>3.199503863541338</v>
      </c>
      <c r="V46" s="125">
        <v>-3.7528040999494863</v>
      </c>
      <c r="W46" s="125">
        <v>3.4000000000000057</v>
      </c>
      <c r="X46" s="125">
        <v>-29.1</v>
      </c>
      <c r="Y46" s="325">
        <v>14.2</v>
      </c>
      <c r="Z46" s="125">
        <v>7</v>
      </c>
      <c r="AA46" s="125">
        <v>15.8</v>
      </c>
      <c r="AB46" s="125">
        <v>12.5</v>
      </c>
      <c r="AC46" s="125">
        <v>3.1</v>
      </c>
      <c r="AD46" s="125">
        <v>6.2</v>
      </c>
      <c r="AE46" s="125">
        <v>7.1</v>
      </c>
      <c r="AF46" s="125">
        <v>-5</v>
      </c>
      <c r="AG46" s="125">
        <v>-20.6</v>
      </c>
      <c r="AH46" s="125">
        <v>12</v>
      </c>
      <c r="AI46" s="125">
        <v>8</v>
      </c>
      <c r="AJ46" s="125">
        <v>-0.7</v>
      </c>
      <c r="AK46" s="125">
        <v>-4.3</v>
      </c>
      <c r="AL46" s="125"/>
      <c r="AM46" s="125">
        <v>-13</v>
      </c>
      <c r="AN46" s="125">
        <v>2.8</v>
      </c>
      <c r="AO46" s="125">
        <v>0.4</v>
      </c>
      <c r="AP46" s="125">
        <v>5.7</v>
      </c>
      <c r="AQ46" s="125">
        <v>-0.5</v>
      </c>
      <c r="AR46" s="125">
        <v>-4.5</v>
      </c>
      <c r="AS46" s="125">
        <v>1.9</v>
      </c>
      <c r="AT46" s="125">
        <v>-36.700000000000003</v>
      </c>
      <c r="AU46" s="46" t="s">
        <v>233</v>
      </c>
    </row>
    <row r="47" spans="2:47" ht="12.75" customHeight="1" x14ac:dyDescent="0.2">
      <c r="B47" s="395" t="s">
        <v>81</v>
      </c>
      <c r="C47" s="383">
        <v>2.1574281778483169</v>
      </c>
      <c r="D47" s="383">
        <v>1.7707652987726874</v>
      </c>
      <c r="E47" s="383">
        <v>3.1230533125868902</v>
      </c>
      <c r="F47" s="383">
        <v>2.3449714816166107</v>
      </c>
      <c r="G47" s="383">
        <v>2.66833765676094</v>
      </c>
      <c r="H47" s="383">
        <v>2.1604053205911242</v>
      </c>
      <c r="I47" s="383">
        <v>2.5634604605010907</v>
      </c>
      <c r="J47" s="383">
        <v>-0.15434431470650622</v>
      </c>
      <c r="K47" s="383">
        <v>-4.5104856001178462</v>
      </c>
      <c r="L47" s="383">
        <v>2.4300728950270383</v>
      </c>
      <c r="M47" s="383">
        <v>1.0676109140365782</v>
      </c>
      <c r="N47" s="383">
        <v>1.4484567568850508</v>
      </c>
      <c r="O47" s="383">
        <v>1.8198633746836776</v>
      </c>
      <c r="P47" s="383">
        <v>3.1997026261480102</v>
      </c>
      <c r="Q47" s="383">
        <v>2.3931031839859997</v>
      </c>
      <c r="R47" s="383">
        <v>2.1652062105218306</v>
      </c>
      <c r="S47" s="383">
        <v>2.4435704698798588</v>
      </c>
      <c r="T47" s="383">
        <v>1.705021022329035</v>
      </c>
      <c r="U47" s="383">
        <v>1.6043086478739923</v>
      </c>
      <c r="V47" s="383">
        <v>-10.4</v>
      </c>
      <c r="W47" s="383">
        <v>8.6999999999999993</v>
      </c>
      <c r="X47" s="383">
        <v>4.3</v>
      </c>
      <c r="Y47" s="396">
        <v>-1.6</v>
      </c>
      <c r="Z47" s="383">
        <v>-1.3</v>
      </c>
      <c r="AA47" s="383">
        <v>-0.7</v>
      </c>
      <c r="AB47" s="383">
        <v>0.4</v>
      </c>
      <c r="AC47" s="383">
        <v>-0.1</v>
      </c>
      <c r="AD47" s="383">
        <v>0.5</v>
      </c>
      <c r="AE47" s="383">
        <v>0.1</v>
      </c>
      <c r="AF47" s="383">
        <v>-2.8</v>
      </c>
      <c r="AG47" s="383">
        <v>-8.5</v>
      </c>
      <c r="AH47" s="383">
        <v>3.6</v>
      </c>
      <c r="AI47" s="383">
        <v>0.1</v>
      </c>
      <c r="AJ47" s="383">
        <v>-2.7</v>
      </c>
      <c r="AK47" s="383">
        <v>-0.8</v>
      </c>
      <c r="AL47" s="383">
        <v>1.3</v>
      </c>
      <c r="AM47" s="383">
        <v>0.4</v>
      </c>
      <c r="AN47" s="383">
        <v>1.6</v>
      </c>
      <c r="AO47" s="383">
        <v>2.2999999999999998</v>
      </c>
      <c r="AP47" s="383">
        <v>0.8</v>
      </c>
      <c r="AQ47" s="383">
        <v>-1.1000000000000001</v>
      </c>
      <c r="AR47" s="569">
        <v>2.2999999999999998</v>
      </c>
      <c r="AS47" s="383">
        <v>-3.9</v>
      </c>
      <c r="AT47" s="383">
        <v>-3.8</v>
      </c>
      <c r="AU47" s="183" t="s">
        <v>81</v>
      </c>
    </row>
    <row r="48" spans="2:47" ht="6" customHeight="1" x14ac:dyDescent="0.2">
      <c r="B48" s="704"/>
      <c r="C48" s="704"/>
      <c r="D48" s="704"/>
      <c r="E48" s="704"/>
      <c r="F48" s="704"/>
      <c r="G48" s="704"/>
      <c r="H48" s="704"/>
      <c r="I48" s="704"/>
      <c r="J48" s="704"/>
      <c r="K48" s="704"/>
      <c r="L48" s="704"/>
      <c r="M48" s="704"/>
      <c r="N48" s="704"/>
      <c r="O48" s="704"/>
      <c r="P48" s="704"/>
      <c r="Q48" s="704"/>
      <c r="R48" s="704"/>
      <c r="S48" s="704"/>
      <c r="T48" s="704"/>
      <c r="U48" s="704"/>
      <c r="V48" s="704"/>
      <c r="W48" s="704"/>
      <c r="X48" s="704"/>
      <c r="Y48" s="704"/>
      <c r="Z48" s="704"/>
      <c r="AA48" s="704"/>
      <c r="AB48" s="704"/>
      <c r="AC48" s="704"/>
      <c r="AD48" s="704"/>
      <c r="AE48" s="704"/>
      <c r="AF48" s="704"/>
      <c r="AG48" s="704"/>
      <c r="AH48" s="704"/>
      <c r="AI48" s="704"/>
      <c r="AJ48" s="704"/>
      <c r="AK48" s="704"/>
      <c r="AL48" s="704"/>
      <c r="AM48" s="704"/>
      <c r="AN48" s="704"/>
      <c r="AO48" s="704"/>
      <c r="AP48" s="704"/>
      <c r="AQ48" s="704"/>
      <c r="AR48" s="704"/>
      <c r="AS48" s="704"/>
      <c r="AT48" s="704"/>
      <c r="AU48" s="704"/>
    </row>
    <row r="49" spans="2:47" ht="13.5" customHeight="1" x14ac:dyDescent="0.2">
      <c r="B49" s="705" t="s">
        <v>264</v>
      </c>
      <c r="C49" s="706"/>
      <c r="D49" s="706"/>
      <c r="E49" s="706"/>
      <c r="F49" s="706"/>
      <c r="G49" s="706"/>
      <c r="H49" s="706"/>
      <c r="I49" s="706"/>
      <c r="J49" s="706"/>
      <c r="K49" s="706"/>
      <c r="L49" s="706"/>
      <c r="M49" s="706"/>
      <c r="N49" s="706"/>
      <c r="O49" s="706"/>
      <c r="P49" s="706"/>
      <c r="Q49" s="706"/>
      <c r="R49" s="706"/>
      <c r="S49" s="706"/>
      <c r="T49" s="706"/>
      <c r="U49" s="706"/>
      <c r="V49" s="706"/>
      <c r="W49" s="706"/>
      <c r="X49" s="706"/>
      <c r="Y49" s="706"/>
      <c r="Z49" s="706"/>
      <c r="AA49" s="706"/>
      <c r="AB49" s="706"/>
      <c r="AC49" s="706"/>
      <c r="AD49" s="706"/>
      <c r="AE49" s="706"/>
      <c r="AF49" s="706"/>
      <c r="AG49" s="706"/>
      <c r="AH49" s="706"/>
      <c r="AI49" s="706"/>
      <c r="AJ49" s="706"/>
      <c r="AK49" s="706"/>
      <c r="AL49" s="706"/>
      <c r="AM49" s="706"/>
      <c r="AN49" s="706"/>
      <c r="AO49" s="706"/>
      <c r="AP49" s="706"/>
      <c r="AQ49" s="706"/>
      <c r="AR49" s="706"/>
      <c r="AS49" s="706"/>
      <c r="AT49" s="706"/>
      <c r="AU49" s="706"/>
    </row>
    <row r="50" spans="2:47" ht="15" customHeight="1" x14ac:dyDescent="0.2">
      <c r="B50" s="707" t="s">
        <v>225</v>
      </c>
      <c r="C50" s="707"/>
      <c r="D50" s="707"/>
      <c r="E50" s="707"/>
      <c r="F50" s="707"/>
      <c r="G50" s="707"/>
      <c r="H50" s="707"/>
      <c r="I50" s="705"/>
      <c r="J50" s="705"/>
      <c r="K50" s="705"/>
      <c r="L50" s="705"/>
      <c r="M50" s="705"/>
      <c r="N50" s="705"/>
      <c r="O50" s="705"/>
      <c r="P50" s="705"/>
      <c r="Q50" s="705"/>
      <c r="R50" s="705"/>
      <c r="S50" s="705"/>
      <c r="T50" s="705"/>
      <c r="U50" s="705"/>
      <c r="V50" s="705"/>
      <c r="W50" s="705"/>
      <c r="X50" s="705"/>
      <c r="Y50" s="705"/>
      <c r="Z50" s="705"/>
      <c r="AA50" s="705"/>
      <c r="AB50" s="705"/>
      <c r="AC50" s="705"/>
      <c r="AD50" s="705"/>
      <c r="AE50" s="705"/>
      <c r="AF50" s="705"/>
      <c r="AG50" s="705"/>
      <c r="AH50" s="705"/>
      <c r="AI50" s="705"/>
      <c r="AJ50" s="705"/>
      <c r="AK50" s="705"/>
      <c r="AL50" s="705"/>
      <c r="AM50" s="705"/>
      <c r="AN50" s="705"/>
      <c r="AO50" s="705"/>
      <c r="AP50" s="705"/>
      <c r="AQ50" s="705"/>
      <c r="AR50" s="705"/>
      <c r="AS50" s="705"/>
      <c r="AT50" s="705"/>
      <c r="AU50" s="705"/>
    </row>
    <row r="51" spans="2:47" ht="16.5" customHeight="1" x14ac:dyDescent="0.2">
      <c r="B51" s="703" t="s">
        <v>191</v>
      </c>
      <c r="C51" s="703"/>
      <c r="D51" s="703"/>
      <c r="E51" s="703"/>
      <c r="F51" s="703"/>
      <c r="G51" s="703"/>
      <c r="H51" s="703"/>
      <c r="I51" s="703"/>
      <c r="J51" s="703"/>
      <c r="K51" s="703"/>
      <c r="L51" s="703"/>
      <c r="M51" s="703"/>
      <c r="N51" s="703"/>
      <c r="O51" s="703"/>
      <c r="P51" s="703"/>
      <c r="Q51" s="703"/>
      <c r="R51" s="703"/>
      <c r="S51" s="703"/>
      <c r="T51" s="703"/>
      <c r="U51" s="703"/>
      <c r="V51" s="703"/>
      <c r="W51" s="703"/>
      <c r="X51" s="703"/>
      <c r="Y51" s="703"/>
      <c r="Z51" s="703"/>
      <c r="AA51" s="703"/>
      <c r="AB51" s="703"/>
      <c r="AC51" s="703"/>
      <c r="AD51" s="703"/>
      <c r="AE51" s="703"/>
      <c r="AF51" s="703"/>
      <c r="AG51" s="703"/>
      <c r="AH51" s="703"/>
      <c r="AI51" s="703"/>
      <c r="AJ51" s="703"/>
      <c r="AK51" s="703"/>
      <c r="AL51" s="703"/>
      <c r="AM51" s="703"/>
      <c r="AN51" s="703"/>
      <c r="AO51" s="703"/>
      <c r="AP51" s="703"/>
      <c r="AQ51" s="703"/>
      <c r="AR51" s="703"/>
      <c r="AS51" s="703"/>
      <c r="AT51" s="703"/>
      <c r="AU51" s="703"/>
    </row>
    <row r="52" spans="2:47" ht="12.75" customHeight="1" x14ac:dyDescent="0.2">
      <c r="B52" s="668" t="s">
        <v>238</v>
      </c>
      <c r="C52" s="668"/>
      <c r="D52" s="668"/>
      <c r="E52" s="668"/>
      <c r="F52" s="668"/>
      <c r="G52" s="668"/>
      <c r="H52" s="668"/>
      <c r="I52" s="668"/>
      <c r="J52" s="668"/>
      <c r="K52" s="668"/>
      <c r="L52" s="668"/>
      <c r="M52" s="668"/>
      <c r="N52" s="668"/>
      <c r="O52" s="668"/>
      <c r="P52" s="668"/>
      <c r="Q52" s="668"/>
      <c r="R52" s="668"/>
      <c r="S52" s="668"/>
      <c r="T52" s="668"/>
      <c r="U52" s="668"/>
      <c r="V52" s="668"/>
      <c r="W52" s="668"/>
      <c r="X52" s="668"/>
      <c r="Y52" s="668"/>
      <c r="Z52" s="668"/>
      <c r="AA52" s="668"/>
      <c r="AB52" s="668"/>
      <c r="AC52" s="668"/>
      <c r="AD52" s="668"/>
      <c r="AE52" s="668"/>
      <c r="AF52" s="668"/>
      <c r="AG52" s="668"/>
      <c r="AH52" s="668"/>
      <c r="AI52" s="668"/>
      <c r="AJ52" s="668"/>
      <c r="AK52" s="668"/>
      <c r="AL52" s="668"/>
      <c r="AM52" s="668"/>
      <c r="AN52" s="668"/>
      <c r="AO52" s="668"/>
      <c r="AP52" s="668"/>
      <c r="AQ52" s="668"/>
      <c r="AR52" s="668"/>
      <c r="AS52" s="668"/>
      <c r="AT52" s="668"/>
      <c r="AU52" s="668"/>
    </row>
    <row r="53" spans="2:47" x14ac:dyDescent="0.2">
      <c r="B53" s="49"/>
      <c r="C53" s="49"/>
      <c r="D53" s="49"/>
      <c r="E53" s="49"/>
      <c r="F53" s="49"/>
      <c r="G53" s="49"/>
      <c r="H53" s="49"/>
      <c r="I53" s="49"/>
      <c r="J53" s="49"/>
      <c r="K53" s="49"/>
      <c r="L53" s="49"/>
      <c r="M53" s="49"/>
      <c r="N53" s="49"/>
      <c r="O53" s="49"/>
      <c r="P53" s="49"/>
      <c r="Q53" s="49"/>
      <c r="R53" s="49"/>
      <c r="S53" s="49"/>
      <c r="T53" s="49"/>
      <c r="U53" s="49"/>
      <c r="V53" s="49"/>
      <c r="W53" s="49"/>
      <c r="X53" s="49"/>
      <c r="Y53" s="49"/>
      <c r="Z53" s="49"/>
      <c r="AA53" s="49"/>
      <c r="AB53" s="49"/>
      <c r="AC53" s="49"/>
      <c r="AD53" s="49"/>
      <c r="AE53" s="49"/>
      <c r="AF53" s="49"/>
      <c r="AG53" s="49"/>
      <c r="AH53" s="49"/>
      <c r="AI53" s="49"/>
      <c r="AJ53" s="49"/>
      <c r="AK53" s="49"/>
      <c r="AL53" s="49"/>
      <c r="AM53" s="49"/>
      <c r="AN53" s="49"/>
      <c r="AO53" s="49"/>
      <c r="AP53" s="49"/>
      <c r="AQ53" s="49"/>
      <c r="AR53" s="49"/>
      <c r="AS53" s="49"/>
      <c r="AT53" s="49"/>
      <c r="AU53" s="49"/>
    </row>
    <row r="54" spans="2:47" x14ac:dyDescent="0.2">
      <c r="B54" s="49"/>
      <c r="C54" s="49"/>
      <c r="D54" s="49"/>
      <c r="E54" s="49"/>
      <c r="F54" s="49"/>
      <c r="G54" s="49"/>
      <c r="H54" s="49"/>
      <c r="I54" s="49"/>
      <c r="J54" s="49"/>
      <c r="K54" s="49"/>
      <c r="L54" s="49"/>
      <c r="M54" s="49"/>
      <c r="N54" s="49"/>
      <c r="O54" s="49"/>
      <c r="P54" s="49"/>
      <c r="Q54" s="49"/>
      <c r="R54" s="49"/>
      <c r="S54" s="49"/>
      <c r="T54" s="49"/>
      <c r="U54" s="49"/>
      <c r="V54" s="49"/>
      <c r="W54" s="49"/>
      <c r="X54" s="49"/>
      <c r="Y54" s="49"/>
      <c r="Z54" s="49"/>
      <c r="AA54" s="49"/>
      <c r="AB54" s="49"/>
      <c r="AC54" s="49"/>
      <c r="AD54" s="49"/>
      <c r="AE54" s="49"/>
      <c r="AF54" s="49"/>
      <c r="AG54" s="49"/>
      <c r="AH54" s="49"/>
      <c r="AI54" s="49"/>
      <c r="AJ54" s="49"/>
      <c r="AK54" s="49"/>
      <c r="AL54" s="49"/>
      <c r="AM54" s="49"/>
      <c r="AN54" s="49"/>
      <c r="AO54" s="49"/>
      <c r="AP54" s="49"/>
      <c r="AQ54" s="49"/>
      <c r="AR54" s="49"/>
      <c r="AS54" s="49"/>
      <c r="AT54" s="49"/>
      <c r="AU54" s="49"/>
    </row>
    <row r="55" spans="2:47" x14ac:dyDescent="0.2">
      <c r="B55" s="49"/>
      <c r="C55" s="49"/>
      <c r="D55" s="49"/>
      <c r="E55" s="49"/>
      <c r="F55" s="49"/>
      <c r="G55" s="49"/>
      <c r="H55" s="49"/>
      <c r="I55" s="49"/>
      <c r="J55" s="49"/>
      <c r="K55" s="49"/>
      <c r="L55" s="49"/>
      <c r="M55" s="49"/>
      <c r="N55" s="49"/>
      <c r="O55" s="49"/>
      <c r="P55" s="49"/>
      <c r="Q55" s="49"/>
      <c r="R55" s="49"/>
      <c r="S55" s="49"/>
      <c r="T55" s="49"/>
      <c r="U55" s="49"/>
      <c r="V55" s="49"/>
      <c r="W55" s="49"/>
      <c r="X55" s="49"/>
      <c r="Y55" s="49"/>
      <c r="Z55" s="49"/>
      <c r="AA55" s="49"/>
      <c r="AB55" s="49"/>
      <c r="AC55" s="49"/>
      <c r="AD55" s="49"/>
      <c r="AE55" s="49"/>
      <c r="AF55" s="49"/>
      <c r="AG55" s="49"/>
      <c r="AH55" s="49"/>
      <c r="AI55" s="49"/>
      <c r="AJ55" s="49"/>
      <c r="AK55" s="49"/>
      <c r="AL55" s="49"/>
      <c r="AM55" s="49"/>
      <c r="AN55" s="49"/>
      <c r="AO55" s="49"/>
      <c r="AS55"/>
      <c r="AT55"/>
      <c r="AU55"/>
    </row>
    <row r="56" spans="2:47" x14ac:dyDescent="0.2">
      <c r="B56" s="49"/>
      <c r="C56" s="49"/>
      <c r="D56" s="49"/>
      <c r="E56" s="49"/>
      <c r="F56" s="49"/>
      <c r="G56" s="49"/>
      <c r="H56" s="49"/>
      <c r="I56" s="49"/>
      <c r="J56" s="49"/>
      <c r="K56" s="49"/>
      <c r="L56" s="49"/>
      <c r="M56" s="49"/>
      <c r="N56" s="49"/>
      <c r="O56" s="49"/>
      <c r="P56" s="49"/>
      <c r="Q56" s="49"/>
      <c r="R56" s="49"/>
      <c r="S56" s="49"/>
      <c r="T56" s="49"/>
      <c r="U56" s="49"/>
      <c r="V56" s="49"/>
      <c r="W56" s="49"/>
      <c r="X56" s="49"/>
      <c r="Y56" s="49"/>
      <c r="Z56" s="49"/>
      <c r="AA56" s="49"/>
      <c r="AB56" s="49"/>
      <c r="AC56" s="49"/>
      <c r="AD56" s="49"/>
      <c r="AE56" s="49"/>
      <c r="AF56" s="49"/>
      <c r="AG56" s="49"/>
      <c r="AH56" s="49"/>
      <c r="AI56" s="49"/>
      <c r="AJ56" s="49"/>
      <c r="AK56" s="49"/>
      <c r="AL56" s="49"/>
      <c r="AM56" s="49"/>
      <c r="AN56" s="49"/>
      <c r="AO56" s="49"/>
      <c r="AS56"/>
      <c r="AT56"/>
      <c r="AU56"/>
    </row>
    <row r="57" spans="2:47" x14ac:dyDescent="0.2">
      <c r="B57" s="49"/>
      <c r="C57" s="49"/>
      <c r="D57" s="49"/>
      <c r="E57" s="49"/>
      <c r="F57" s="49"/>
      <c r="G57" s="49"/>
      <c r="H57" s="49"/>
      <c r="I57" s="49"/>
      <c r="J57" s="49"/>
      <c r="K57" s="49"/>
      <c r="L57" s="49"/>
      <c r="M57" s="49"/>
      <c r="N57" s="49"/>
      <c r="O57" s="49"/>
      <c r="P57" s="49"/>
      <c r="Q57" s="49"/>
      <c r="R57" s="49"/>
      <c r="S57" s="49"/>
      <c r="T57" s="49"/>
      <c r="U57" s="49"/>
      <c r="V57" s="49"/>
      <c r="W57" s="49"/>
      <c r="X57" s="49"/>
      <c r="Y57" s="49"/>
      <c r="Z57" s="49"/>
      <c r="AA57" s="49"/>
      <c r="AB57" s="49"/>
      <c r="AC57" s="49"/>
      <c r="AD57" s="49"/>
      <c r="AE57" s="49"/>
      <c r="AF57" s="49"/>
      <c r="AG57" s="49"/>
      <c r="AH57" s="49"/>
      <c r="AI57" s="49"/>
      <c r="AJ57" s="49"/>
      <c r="AK57" s="49"/>
      <c r="AL57" s="49"/>
      <c r="AM57" s="49"/>
      <c r="AN57" s="49"/>
      <c r="AO57" s="49"/>
      <c r="AS57"/>
      <c r="AT57"/>
      <c r="AU57"/>
    </row>
    <row r="58" spans="2:47" x14ac:dyDescent="0.2">
      <c r="AS58"/>
      <c r="AT58"/>
      <c r="AU58"/>
    </row>
    <row r="59" spans="2:47" x14ac:dyDescent="0.2">
      <c r="AS59"/>
      <c r="AT59"/>
      <c r="AU59"/>
    </row>
    <row r="60" spans="2:47" x14ac:dyDescent="0.2">
      <c r="AS60"/>
      <c r="AT60"/>
      <c r="AU60"/>
    </row>
    <row r="61" spans="2:47" x14ac:dyDescent="0.2">
      <c r="AB61" s="218"/>
      <c r="AS61"/>
      <c r="AT61"/>
      <c r="AU61"/>
    </row>
    <row r="62" spans="2:47" x14ac:dyDescent="0.2">
      <c r="AA62" s="221"/>
      <c r="AB62" s="221"/>
      <c r="AC62" s="221"/>
      <c r="AD62" s="221"/>
      <c r="AE62" s="221"/>
      <c r="AF62" s="221"/>
      <c r="AG62" s="221"/>
      <c r="AH62" s="221"/>
      <c r="AI62" s="221"/>
      <c r="AS62"/>
      <c r="AT62"/>
      <c r="AU62"/>
    </row>
    <row r="63" spans="2:47" x14ac:dyDescent="0.2">
      <c r="P63" s="49"/>
      <c r="Q63" s="49"/>
      <c r="R63" s="49"/>
      <c r="S63" s="49"/>
      <c r="AS63"/>
      <c r="AT63"/>
      <c r="AU63"/>
    </row>
    <row r="64" spans="2:47" x14ac:dyDescent="0.2">
      <c r="AA64" s="219"/>
      <c r="AB64" s="219"/>
      <c r="AC64" s="219"/>
      <c r="AD64" s="219"/>
      <c r="AE64" s="219"/>
      <c r="AF64" s="219"/>
      <c r="AG64" s="219"/>
      <c r="AH64" s="219"/>
      <c r="AI64" s="219"/>
      <c r="AS64"/>
      <c r="AT64"/>
      <c r="AU64"/>
    </row>
    <row r="65" spans="4:47" x14ac:dyDescent="0.2">
      <c r="AS65"/>
      <c r="AT65"/>
      <c r="AU65"/>
    </row>
    <row r="66" spans="4:47" x14ac:dyDescent="0.2">
      <c r="AS66"/>
      <c r="AT66"/>
      <c r="AU66"/>
    </row>
    <row r="67" spans="4:47" x14ac:dyDescent="0.2">
      <c r="AS67"/>
      <c r="AT67"/>
      <c r="AU67"/>
    </row>
    <row r="68" spans="4:47" x14ac:dyDescent="0.2">
      <c r="AS68"/>
      <c r="AT68"/>
      <c r="AU68"/>
    </row>
    <row r="69" spans="4:47" x14ac:dyDescent="0.2">
      <c r="AS69"/>
      <c r="AT69"/>
      <c r="AU69"/>
    </row>
    <row r="70" spans="4:47" x14ac:dyDescent="0.2">
      <c r="AS70"/>
      <c r="AT70"/>
      <c r="AU70"/>
    </row>
    <row r="71" spans="4:47" x14ac:dyDescent="0.2">
      <c r="D71" s="282"/>
      <c r="AS71"/>
      <c r="AT71"/>
      <c r="AU71"/>
    </row>
    <row r="72" spans="4:47" x14ac:dyDescent="0.2">
      <c r="AS72"/>
      <c r="AT72"/>
      <c r="AU72"/>
    </row>
    <row r="73" spans="4:47" x14ac:dyDescent="0.2">
      <c r="AS73"/>
      <c r="AT73"/>
      <c r="AU73"/>
    </row>
    <row r="74" spans="4:47" x14ac:dyDescent="0.2">
      <c r="AS74"/>
      <c r="AT74"/>
      <c r="AU74"/>
    </row>
    <row r="75" spans="4:47" x14ac:dyDescent="0.2">
      <c r="AS75"/>
      <c r="AT75"/>
      <c r="AU75"/>
    </row>
    <row r="76" spans="4:47" x14ac:dyDescent="0.2">
      <c r="AQ76" s="49"/>
      <c r="AR76" s="49"/>
      <c r="AS76" s="49"/>
      <c r="AT76" s="49"/>
      <c r="AU76" s="49"/>
    </row>
    <row r="77" spans="4:47" x14ac:dyDescent="0.2">
      <c r="AQ77" s="49"/>
      <c r="AR77" s="49"/>
      <c r="AS77" s="49"/>
      <c r="AT77" s="49"/>
      <c r="AU77" s="49"/>
    </row>
    <row r="78" spans="4:47" x14ac:dyDescent="0.2">
      <c r="AQ78" s="49"/>
      <c r="AR78" s="49"/>
      <c r="AS78" s="49"/>
      <c r="AT78" s="49"/>
      <c r="AU78" s="49"/>
    </row>
    <row r="79" spans="4:47" x14ac:dyDescent="0.2">
      <c r="AQ79" s="49"/>
      <c r="AR79" s="49"/>
      <c r="AS79" s="49"/>
      <c r="AT79" s="49"/>
      <c r="AU79" s="49"/>
    </row>
    <row r="80" spans="4:47" x14ac:dyDescent="0.2">
      <c r="D80" s="282"/>
      <c r="AQ80" s="49"/>
      <c r="AR80" s="49"/>
      <c r="AS80" s="49"/>
      <c r="AT80" s="49"/>
      <c r="AU80" s="49"/>
    </row>
    <row r="81" spans="43:47" x14ac:dyDescent="0.2">
      <c r="AQ81" s="49"/>
      <c r="AR81" s="49"/>
      <c r="AS81" s="49"/>
      <c r="AT81" s="49"/>
      <c r="AU81" s="49"/>
    </row>
    <row r="82" spans="43:47" x14ac:dyDescent="0.2">
      <c r="AQ82" s="49"/>
      <c r="AR82" s="49"/>
      <c r="AS82" s="49"/>
      <c r="AT82" s="49"/>
      <c r="AU82" s="49"/>
    </row>
    <row r="83" spans="43:47" x14ac:dyDescent="0.2">
      <c r="AQ83" s="49"/>
      <c r="AR83" s="49"/>
      <c r="AS83" s="49"/>
      <c r="AT83" s="49"/>
      <c r="AU83" s="49"/>
    </row>
    <row r="84" spans="43:47" x14ac:dyDescent="0.2">
      <c r="AQ84" s="49"/>
      <c r="AR84" s="49"/>
      <c r="AS84" s="49"/>
      <c r="AT84" s="49"/>
      <c r="AU84" s="49"/>
    </row>
    <row r="85" spans="43:47" x14ac:dyDescent="0.2">
      <c r="AQ85" s="49"/>
      <c r="AR85" s="49"/>
      <c r="AS85" s="49"/>
      <c r="AT85" s="49"/>
      <c r="AU85" s="49"/>
    </row>
    <row r="86" spans="43:47" x14ac:dyDescent="0.2">
      <c r="AQ86" s="49"/>
      <c r="AR86" s="49"/>
      <c r="AS86" s="49"/>
      <c r="AT86" s="49"/>
      <c r="AU86" s="49"/>
    </row>
    <row r="87" spans="43:47" x14ac:dyDescent="0.2">
      <c r="AQ87" s="49"/>
      <c r="AR87" s="49"/>
      <c r="AS87" s="49"/>
      <c r="AT87" s="49"/>
      <c r="AU87" s="49"/>
    </row>
    <row r="88" spans="43:47" x14ac:dyDescent="0.2">
      <c r="AQ88" s="49"/>
      <c r="AR88" s="49"/>
      <c r="AS88" s="49"/>
      <c r="AT88" s="49"/>
      <c r="AU88" s="49"/>
    </row>
    <row r="89" spans="43:47" x14ac:dyDescent="0.2">
      <c r="AQ89" s="49"/>
      <c r="AR89" s="49"/>
      <c r="AS89" s="49"/>
      <c r="AT89" s="49"/>
      <c r="AU89" s="49"/>
    </row>
    <row r="90" spans="43:47" x14ac:dyDescent="0.2">
      <c r="AQ90" s="49"/>
      <c r="AR90" s="49"/>
      <c r="AS90" s="49"/>
      <c r="AT90" s="49"/>
      <c r="AU90" s="49"/>
    </row>
    <row r="91" spans="43:47" x14ac:dyDescent="0.2">
      <c r="AQ91" s="49"/>
      <c r="AR91" s="49"/>
      <c r="AS91" s="49"/>
      <c r="AT91" s="49"/>
      <c r="AU91" s="49"/>
    </row>
    <row r="92" spans="43:47" x14ac:dyDescent="0.2">
      <c r="AQ92" s="49"/>
      <c r="AR92" s="49"/>
      <c r="AS92" s="49"/>
      <c r="AT92" s="49"/>
      <c r="AU92" s="49"/>
    </row>
    <row r="93" spans="43:47" x14ac:dyDescent="0.2">
      <c r="AQ93" s="49"/>
      <c r="AR93" s="49"/>
      <c r="AS93" s="49"/>
      <c r="AT93" s="49"/>
      <c r="AU93" s="49"/>
    </row>
    <row r="94" spans="43:47" x14ac:dyDescent="0.2">
      <c r="AQ94" s="49"/>
      <c r="AR94" s="49"/>
      <c r="AS94" s="49"/>
      <c r="AT94" s="49"/>
      <c r="AU94" s="49"/>
    </row>
    <row r="95" spans="43:47" x14ac:dyDescent="0.2">
      <c r="AQ95" s="49"/>
      <c r="AR95" s="49"/>
      <c r="AS95" s="49"/>
      <c r="AT95" s="49"/>
      <c r="AU95" s="49"/>
    </row>
    <row r="96" spans="43:47" x14ac:dyDescent="0.2">
      <c r="AQ96" s="49"/>
      <c r="AR96" s="49"/>
      <c r="AS96" s="49"/>
      <c r="AT96" s="49"/>
      <c r="AU96" s="49"/>
    </row>
    <row r="97" spans="43:47" x14ac:dyDescent="0.2">
      <c r="AQ97" s="49"/>
      <c r="AR97" s="49"/>
      <c r="AS97" s="49"/>
      <c r="AT97" s="49"/>
      <c r="AU97" s="49"/>
    </row>
    <row r="98" spans="43:47" x14ac:dyDescent="0.2">
      <c r="AQ98" s="49"/>
      <c r="AR98" s="49"/>
      <c r="AS98" s="49"/>
      <c r="AT98" s="49"/>
      <c r="AU98" s="49"/>
    </row>
    <row r="99" spans="43:47" x14ac:dyDescent="0.2">
      <c r="AQ99" s="49"/>
      <c r="AR99" s="49"/>
      <c r="AS99" s="49"/>
      <c r="AT99" s="49"/>
      <c r="AU99" s="49"/>
    </row>
    <row r="100" spans="43:47" x14ac:dyDescent="0.2">
      <c r="AQ100" s="49"/>
      <c r="AR100" s="49"/>
      <c r="AS100" s="49"/>
      <c r="AT100" s="49"/>
      <c r="AU100" s="49"/>
    </row>
    <row r="101" spans="43:47" x14ac:dyDescent="0.2">
      <c r="AQ101" s="49"/>
      <c r="AR101" s="49"/>
      <c r="AS101" s="49"/>
      <c r="AT101" s="49"/>
      <c r="AU101" s="49"/>
    </row>
    <row r="102" spans="43:47" x14ac:dyDescent="0.2">
      <c r="AQ102" s="49"/>
      <c r="AR102" s="49"/>
      <c r="AS102" s="49"/>
      <c r="AT102" s="49"/>
      <c r="AU102" s="49"/>
    </row>
    <row r="103" spans="43:47" x14ac:dyDescent="0.2">
      <c r="AQ103" s="49"/>
      <c r="AR103" s="49"/>
      <c r="AS103" s="49"/>
      <c r="AT103" s="49"/>
      <c r="AU103" s="49"/>
    </row>
    <row r="104" spans="43:47" x14ac:dyDescent="0.2">
      <c r="AQ104" s="49"/>
      <c r="AR104" s="49"/>
      <c r="AS104" s="49"/>
      <c r="AT104" s="49"/>
      <c r="AU104" s="49"/>
    </row>
    <row r="105" spans="43:47" x14ac:dyDescent="0.2">
      <c r="AQ105" s="49"/>
      <c r="AR105" s="49"/>
      <c r="AS105" s="49"/>
      <c r="AT105" s="49"/>
      <c r="AU105" s="49"/>
    </row>
    <row r="106" spans="43:47" x14ac:dyDescent="0.2">
      <c r="AQ106" s="49"/>
      <c r="AR106" s="49"/>
      <c r="AS106" s="49"/>
      <c r="AT106" s="49"/>
      <c r="AU106" s="49"/>
    </row>
    <row r="107" spans="43:47" x14ac:dyDescent="0.2">
      <c r="AQ107" s="49"/>
      <c r="AR107" s="49"/>
      <c r="AS107" s="49"/>
      <c r="AT107" s="49"/>
      <c r="AU107" s="49"/>
    </row>
    <row r="108" spans="43:47" x14ac:dyDescent="0.2">
      <c r="AQ108" s="49"/>
      <c r="AR108" s="49"/>
      <c r="AS108" s="49"/>
      <c r="AT108" s="49"/>
      <c r="AU108" s="49"/>
    </row>
    <row r="109" spans="43:47" x14ac:dyDescent="0.2">
      <c r="AQ109" s="49"/>
      <c r="AR109" s="49"/>
      <c r="AS109" s="49"/>
      <c r="AT109" s="49"/>
      <c r="AU109" s="49"/>
    </row>
    <row r="110" spans="43:47" x14ac:dyDescent="0.2">
      <c r="AQ110" s="49"/>
      <c r="AR110" s="49"/>
      <c r="AS110" s="49"/>
      <c r="AT110" s="49"/>
      <c r="AU110" s="49"/>
    </row>
    <row r="111" spans="43:47" x14ac:dyDescent="0.2">
      <c r="AQ111" s="49"/>
      <c r="AR111" s="49"/>
      <c r="AS111" s="49"/>
      <c r="AT111" s="49"/>
      <c r="AU111" s="49"/>
    </row>
    <row r="112" spans="43:47" x14ac:dyDescent="0.2">
      <c r="AQ112" s="49"/>
      <c r="AR112" s="49"/>
      <c r="AS112" s="49"/>
      <c r="AT112" s="49"/>
      <c r="AU112" s="49"/>
    </row>
    <row r="113" spans="43:47" x14ac:dyDescent="0.2">
      <c r="AQ113" s="49"/>
      <c r="AR113" s="49"/>
      <c r="AS113" s="49"/>
      <c r="AT113" s="49"/>
      <c r="AU113" s="49"/>
    </row>
    <row r="114" spans="43:47" x14ac:dyDescent="0.2">
      <c r="AQ114" s="49"/>
      <c r="AR114" s="49"/>
      <c r="AS114" s="49"/>
      <c r="AT114" s="49"/>
      <c r="AU114" s="49"/>
    </row>
    <row r="115" spans="43:47" x14ac:dyDescent="0.2">
      <c r="AQ115" s="49"/>
      <c r="AR115" s="49"/>
      <c r="AS115" s="49"/>
      <c r="AT115" s="49"/>
      <c r="AU115" s="49"/>
    </row>
    <row r="116" spans="43:47" x14ac:dyDescent="0.2">
      <c r="AQ116" s="49"/>
      <c r="AR116" s="49"/>
      <c r="AS116" s="49"/>
      <c r="AT116" s="49"/>
      <c r="AU116" s="49"/>
    </row>
    <row r="117" spans="43:47" x14ac:dyDescent="0.2">
      <c r="AQ117" s="49"/>
      <c r="AR117" s="49"/>
      <c r="AS117" s="49"/>
      <c r="AT117" s="49"/>
      <c r="AU117" s="49"/>
    </row>
    <row r="118" spans="43:47" x14ac:dyDescent="0.2">
      <c r="AQ118" s="49"/>
      <c r="AR118" s="49"/>
      <c r="AS118" s="49"/>
      <c r="AT118" s="49"/>
      <c r="AU118" s="49"/>
    </row>
    <row r="119" spans="43:47" x14ac:dyDescent="0.2">
      <c r="AQ119" s="49"/>
      <c r="AR119" s="49"/>
      <c r="AS119" s="49"/>
      <c r="AT119" s="49"/>
      <c r="AU119" s="49"/>
    </row>
    <row r="120" spans="43:47" x14ac:dyDescent="0.2">
      <c r="AQ120" s="49"/>
      <c r="AR120" s="49"/>
      <c r="AS120" s="49"/>
      <c r="AT120" s="49"/>
      <c r="AU120" s="49"/>
    </row>
    <row r="121" spans="43:47" x14ac:dyDescent="0.2">
      <c r="AQ121" s="49"/>
      <c r="AR121" s="49"/>
      <c r="AS121" s="49"/>
      <c r="AT121" s="49"/>
      <c r="AU121" s="49"/>
    </row>
    <row r="122" spans="43:47" x14ac:dyDescent="0.2">
      <c r="AQ122" s="49"/>
      <c r="AR122" s="49"/>
      <c r="AS122" s="49"/>
      <c r="AT122" s="49"/>
      <c r="AU122" s="49"/>
    </row>
    <row r="123" spans="43:47" x14ac:dyDescent="0.2">
      <c r="AQ123" s="49"/>
      <c r="AR123" s="49"/>
      <c r="AS123" s="49"/>
      <c r="AT123" s="49"/>
      <c r="AU123" s="49"/>
    </row>
    <row r="124" spans="43:47" x14ac:dyDescent="0.2">
      <c r="AQ124" s="49"/>
      <c r="AR124" s="49"/>
      <c r="AS124" s="49"/>
      <c r="AT124" s="49"/>
      <c r="AU124" s="49"/>
    </row>
    <row r="125" spans="43:47" x14ac:dyDescent="0.2">
      <c r="AQ125" s="49"/>
      <c r="AR125" s="49"/>
      <c r="AS125" s="49"/>
      <c r="AT125" s="49"/>
      <c r="AU125" s="49"/>
    </row>
    <row r="126" spans="43:47" x14ac:dyDescent="0.2">
      <c r="AQ126" s="49"/>
      <c r="AR126" s="49"/>
      <c r="AS126" s="49"/>
      <c r="AT126" s="49"/>
      <c r="AU126" s="49"/>
    </row>
    <row r="127" spans="43:47" x14ac:dyDescent="0.2">
      <c r="AQ127" s="49"/>
      <c r="AR127" s="49"/>
      <c r="AS127" s="49"/>
      <c r="AT127" s="49"/>
      <c r="AU127" s="49"/>
    </row>
    <row r="128" spans="43:47" x14ac:dyDescent="0.2">
      <c r="AQ128" s="49"/>
      <c r="AR128" s="49"/>
      <c r="AS128" s="49"/>
      <c r="AT128" s="49"/>
      <c r="AU128" s="49"/>
    </row>
    <row r="129" spans="43:47" x14ac:dyDescent="0.2">
      <c r="AQ129" s="49"/>
      <c r="AR129" s="49"/>
      <c r="AS129" s="49"/>
      <c r="AT129" s="49"/>
      <c r="AU129" s="49"/>
    </row>
    <row r="130" spans="43:47" x14ac:dyDescent="0.2">
      <c r="AQ130" s="49"/>
      <c r="AR130" s="49"/>
      <c r="AS130" s="49"/>
      <c r="AT130" s="49"/>
      <c r="AU130" s="49"/>
    </row>
    <row r="131" spans="43:47" x14ac:dyDescent="0.2">
      <c r="AQ131" s="49"/>
      <c r="AR131" s="49"/>
      <c r="AS131" s="49"/>
      <c r="AT131" s="49"/>
      <c r="AU131" s="49"/>
    </row>
    <row r="132" spans="43:47" x14ac:dyDescent="0.2">
      <c r="AQ132" s="49"/>
      <c r="AR132" s="49"/>
      <c r="AS132" s="49"/>
      <c r="AT132" s="49"/>
      <c r="AU132" s="49"/>
    </row>
    <row r="133" spans="43:47" x14ac:dyDescent="0.2">
      <c r="AQ133" s="49"/>
      <c r="AR133" s="49"/>
      <c r="AS133" s="49"/>
      <c r="AT133" s="49"/>
      <c r="AU133" s="49"/>
    </row>
    <row r="134" spans="43:47" x14ac:dyDescent="0.2">
      <c r="AQ134" s="49"/>
      <c r="AR134" s="49"/>
      <c r="AS134" s="49"/>
      <c r="AT134" s="49"/>
      <c r="AU134" s="49"/>
    </row>
    <row r="135" spans="43:47" x14ac:dyDescent="0.2">
      <c r="AQ135" s="49"/>
      <c r="AR135" s="49"/>
      <c r="AS135" s="49"/>
      <c r="AT135" s="49"/>
      <c r="AU135" s="49"/>
    </row>
    <row r="136" spans="43:47" x14ac:dyDescent="0.2">
      <c r="AQ136" s="49"/>
      <c r="AR136" s="49"/>
      <c r="AS136" s="49"/>
      <c r="AT136" s="49"/>
      <c r="AU136" s="49"/>
    </row>
    <row r="137" spans="43:47" x14ac:dyDescent="0.2">
      <c r="AQ137" s="49"/>
      <c r="AR137" s="49"/>
      <c r="AS137" s="49"/>
      <c r="AT137" s="49"/>
      <c r="AU137" s="49"/>
    </row>
    <row r="138" spans="43:47" x14ac:dyDescent="0.2">
      <c r="AQ138" s="49"/>
      <c r="AR138" s="49"/>
      <c r="AS138" s="49"/>
      <c r="AT138" s="49"/>
      <c r="AU138" s="49"/>
    </row>
    <row r="139" spans="43:47" x14ac:dyDescent="0.2">
      <c r="AQ139" s="49"/>
      <c r="AR139" s="49"/>
      <c r="AS139" s="49"/>
      <c r="AT139" s="49"/>
      <c r="AU139" s="49"/>
    </row>
    <row r="140" spans="43:47" x14ac:dyDescent="0.2">
      <c r="AQ140" s="49"/>
      <c r="AR140" s="49"/>
      <c r="AS140" s="49"/>
      <c r="AT140" s="49"/>
      <c r="AU140" s="49"/>
    </row>
    <row r="141" spans="43:47" x14ac:dyDescent="0.2">
      <c r="AQ141" s="49"/>
      <c r="AR141" s="49"/>
      <c r="AS141" s="49"/>
      <c r="AT141" s="49"/>
      <c r="AU141" s="49"/>
    </row>
    <row r="142" spans="43:47" x14ac:dyDescent="0.2">
      <c r="AQ142" s="49"/>
      <c r="AR142" s="49"/>
      <c r="AS142" s="49"/>
      <c r="AT142" s="49"/>
      <c r="AU142" s="49"/>
    </row>
    <row r="143" spans="43:47" x14ac:dyDescent="0.2">
      <c r="AQ143" s="49"/>
      <c r="AR143" s="49"/>
      <c r="AS143" s="49"/>
      <c r="AT143" s="49"/>
      <c r="AU143" s="49"/>
    </row>
    <row r="144" spans="43:47" x14ac:dyDescent="0.2">
      <c r="AQ144" s="49"/>
      <c r="AR144" s="49"/>
      <c r="AS144" s="49"/>
      <c r="AT144" s="49"/>
      <c r="AU144" s="49"/>
    </row>
    <row r="145" spans="43:47" x14ac:dyDescent="0.2">
      <c r="AQ145" s="49"/>
      <c r="AR145" s="49"/>
      <c r="AS145" s="49"/>
      <c r="AT145" s="49"/>
      <c r="AU145" s="49"/>
    </row>
    <row r="146" spans="43:47" x14ac:dyDescent="0.2">
      <c r="AQ146" s="49"/>
      <c r="AR146" s="49"/>
      <c r="AS146" s="49"/>
      <c r="AT146" s="49"/>
      <c r="AU146" s="49"/>
    </row>
    <row r="147" spans="43:47" x14ac:dyDescent="0.2">
      <c r="AQ147" s="49"/>
      <c r="AR147" s="49"/>
      <c r="AS147" s="49"/>
      <c r="AT147" s="49"/>
      <c r="AU147" s="49"/>
    </row>
    <row r="148" spans="43:47" x14ac:dyDescent="0.2">
      <c r="AQ148" s="49"/>
      <c r="AR148" s="49"/>
      <c r="AS148" s="49"/>
      <c r="AT148" s="49"/>
      <c r="AU148" s="49"/>
    </row>
    <row r="149" spans="43:47" x14ac:dyDescent="0.2">
      <c r="AQ149" s="49"/>
      <c r="AR149" s="49"/>
      <c r="AS149" s="49"/>
      <c r="AT149" s="49"/>
      <c r="AU149" s="49"/>
    </row>
    <row r="150" spans="43:47" x14ac:dyDescent="0.2">
      <c r="AQ150" s="49"/>
      <c r="AR150" s="49"/>
      <c r="AS150" s="49"/>
      <c r="AT150" s="49"/>
      <c r="AU150" s="49"/>
    </row>
    <row r="151" spans="43:47" x14ac:dyDescent="0.2">
      <c r="AQ151" s="49"/>
      <c r="AR151" s="49"/>
      <c r="AS151" s="49"/>
      <c r="AT151" s="49"/>
      <c r="AU151" s="49"/>
    </row>
    <row r="152" spans="43:47" x14ac:dyDescent="0.2">
      <c r="AQ152" s="49"/>
      <c r="AR152" s="49"/>
      <c r="AS152" s="49"/>
      <c r="AT152" s="49"/>
      <c r="AU152" s="49"/>
    </row>
    <row r="153" spans="43:47" x14ac:dyDescent="0.2">
      <c r="AQ153" s="49"/>
      <c r="AR153" s="49"/>
      <c r="AS153" s="49"/>
      <c r="AT153" s="49"/>
      <c r="AU153" s="49"/>
    </row>
    <row r="154" spans="43:47" x14ac:dyDescent="0.2">
      <c r="AQ154" s="49"/>
      <c r="AR154" s="49"/>
      <c r="AS154" s="49"/>
      <c r="AT154" s="49"/>
      <c r="AU154" s="49"/>
    </row>
    <row r="155" spans="43:47" x14ac:dyDescent="0.2">
      <c r="AQ155" s="49"/>
      <c r="AR155" s="49"/>
      <c r="AS155" s="49"/>
      <c r="AT155" s="49"/>
      <c r="AU155" s="49"/>
    </row>
    <row r="156" spans="43:47" x14ac:dyDescent="0.2">
      <c r="AQ156" s="49"/>
      <c r="AR156" s="49"/>
      <c r="AS156" s="49"/>
      <c r="AT156" s="49"/>
      <c r="AU156" s="49"/>
    </row>
    <row r="157" spans="43:47" x14ac:dyDescent="0.2">
      <c r="AQ157" s="49"/>
      <c r="AR157" s="49"/>
      <c r="AS157" s="49"/>
      <c r="AT157" s="49"/>
      <c r="AU157" s="49"/>
    </row>
    <row r="158" spans="43:47" x14ac:dyDescent="0.2">
      <c r="AQ158" s="49"/>
      <c r="AR158" s="49"/>
      <c r="AS158" s="49"/>
      <c r="AT158" s="49"/>
      <c r="AU158" s="49"/>
    </row>
    <row r="159" spans="43:47" x14ac:dyDescent="0.2">
      <c r="AQ159" s="49"/>
      <c r="AR159" s="49"/>
      <c r="AS159" s="49"/>
      <c r="AT159" s="49"/>
      <c r="AU159" s="49"/>
    </row>
    <row r="160" spans="43:47" x14ac:dyDescent="0.2">
      <c r="AQ160" s="49"/>
      <c r="AR160" s="49"/>
      <c r="AS160" s="49"/>
      <c r="AT160" s="49"/>
      <c r="AU160" s="49"/>
    </row>
    <row r="161" spans="43:47" x14ac:dyDescent="0.2">
      <c r="AQ161" s="49"/>
      <c r="AR161" s="49"/>
      <c r="AS161" s="49"/>
      <c r="AT161" s="49"/>
      <c r="AU161" s="49"/>
    </row>
    <row r="162" spans="43:47" x14ac:dyDescent="0.2">
      <c r="AQ162" s="49"/>
      <c r="AR162" s="49"/>
      <c r="AS162" s="49"/>
      <c r="AT162" s="49"/>
      <c r="AU162" s="49"/>
    </row>
    <row r="163" spans="43:47" x14ac:dyDescent="0.2">
      <c r="AQ163" s="49"/>
      <c r="AR163" s="49"/>
      <c r="AS163" s="49"/>
      <c r="AT163" s="49"/>
      <c r="AU163" s="49"/>
    </row>
    <row r="164" spans="43:47" x14ac:dyDescent="0.2">
      <c r="AQ164" s="49"/>
      <c r="AR164" s="49"/>
      <c r="AS164" s="49"/>
      <c r="AT164" s="49"/>
      <c r="AU164" s="49"/>
    </row>
    <row r="165" spans="43:47" x14ac:dyDescent="0.2">
      <c r="AQ165" s="49"/>
      <c r="AR165" s="49"/>
      <c r="AS165" s="49"/>
      <c r="AT165" s="49"/>
      <c r="AU165" s="49"/>
    </row>
    <row r="166" spans="43:47" x14ac:dyDescent="0.2">
      <c r="AQ166" s="49"/>
      <c r="AR166" s="49"/>
      <c r="AS166" s="49"/>
      <c r="AT166" s="49"/>
      <c r="AU166" s="49"/>
    </row>
    <row r="167" spans="43:47" x14ac:dyDescent="0.2">
      <c r="AQ167" s="49"/>
      <c r="AR167" s="49"/>
      <c r="AS167" s="49"/>
      <c r="AT167" s="49"/>
      <c r="AU167" s="49"/>
    </row>
    <row r="168" spans="43:47" x14ac:dyDescent="0.2">
      <c r="AQ168" s="49"/>
      <c r="AR168" s="49"/>
      <c r="AS168" s="49"/>
      <c r="AT168" s="49"/>
      <c r="AU168" s="49"/>
    </row>
    <row r="169" spans="43:47" x14ac:dyDescent="0.2">
      <c r="AQ169" s="49"/>
      <c r="AR169" s="49"/>
      <c r="AS169" s="49"/>
      <c r="AT169" s="49"/>
      <c r="AU169" s="49"/>
    </row>
    <row r="170" spans="43:47" x14ac:dyDescent="0.2">
      <c r="AQ170" s="49"/>
      <c r="AR170" s="49"/>
      <c r="AS170" s="49"/>
      <c r="AT170" s="49"/>
      <c r="AU170" s="49"/>
    </row>
    <row r="171" spans="43:47" x14ac:dyDescent="0.2">
      <c r="AQ171" s="49"/>
      <c r="AR171" s="49"/>
      <c r="AS171" s="49"/>
      <c r="AT171" s="49"/>
      <c r="AU171" s="49"/>
    </row>
    <row r="172" spans="43:47" x14ac:dyDescent="0.2">
      <c r="AQ172" s="49"/>
      <c r="AR172" s="49"/>
      <c r="AS172" s="49"/>
      <c r="AT172" s="49"/>
      <c r="AU172" s="49"/>
    </row>
    <row r="173" spans="43:47" x14ac:dyDescent="0.2">
      <c r="AQ173" s="49"/>
      <c r="AR173" s="49"/>
      <c r="AS173" s="49"/>
      <c r="AT173" s="49"/>
      <c r="AU173" s="49"/>
    </row>
    <row r="174" spans="43:47" x14ac:dyDescent="0.2">
      <c r="AQ174" s="49"/>
      <c r="AR174" s="49"/>
      <c r="AS174" s="49"/>
      <c r="AT174" s="49"/>
      <c r="AU174" s="49"/>
    </row>
    <row r="175" spans="43:47" x14ac:dyDescent="0.2">
      <c r="AQ175" s="49"/>
      <c r="AR175" s="49"/>
      <c r="AS175" s="49"/>
      <c r="AT175" s="49"/>
      <c r="AU175" s="49"/>
    </row>
    <row r="176" spans="43:47" x14ac:dyDescent="0.2">
      <c r="AQ176" s="49"/>
      <c r="AR176" s="49"/>
      <c r="AS176" s="49"/>
      <c r="AT176" s="49"/>
      <c r="AU176" s="49"/>
    </row>
    <row r="177" spans="43:47" x14ac:dyDescent="0.2">
      <c r="AQ177" s="49"/>
      <c r="AR177" s="49"/>
      <c r="AS177" s="49"/>
      <c r="AT177" s="49"/>
      <c r="AU177" s="49"/>
    </row>
    <row r="178" spans="43:47" x14ac:dyDescent="0.2">
      <c r="AQ178" s="49"/>
      <c r="AR178" s="49"/>
      <c r="AS178" s="49"/>
      <c r="AT178" s="49"/>
      <c r="AU178" s="49"/>
    </row>
    <row r="179" spans="43:47" x14ac:dyDescent="0.2">
      <c r="AQ179" s="49"/>
      <c r="AR179" s="49"/>
      <c r="AS179" s="49"/>
      <c r="AT179" s="49"/>
      <c r="AU179" s="49"/>
    </row>
    <row r="180" spans="43:47" x14ac:dyDescent="0.2">
      <c r="AQ180" s="49"/>
      <c r="AR180" s="49"/>
      <c r="AS180" s="49"/>
      <c r="AT180" s="49"/>
      <c r="AU180" s="49"/>
    </row>
    <row r="181" spans="43:47" x14ac:dyDescent="0.2">
      <c r="AQ181" s="49"/>
      <c r="AR181" s="49"/>
      <c r="AS181" s="49"/>
      <c r="AT181" s="49"/>
      <c r="AU181" s="49"/>
    </row>
    <row r="182" spans="43:47" x14ac:dyDescent="0.2">
      <c r="AQ182" s="49"/>
      <c r="AR182" s="49"/>
      <c r="AS182" s="49"/>
      <c r="AT182" s="49"/>
      <c r="AU182" s="49"/>
    </row>
    <row r="183" spans="43:47" x14ac:dyDescent="0.2">
      <c r="AQ183" s="49"/>
      <c r="AR183" s="49"/>
      <c r="AS183" s="49"/>
      <c r="AT183" s="49"/>
      <c r="AU183" s="49"/>
    </row>
    <row r="184" spans="43:47" x14ac:dyDescent="0.2">
      <c r="AQ184" s="49"/>
      <c r="AR184" s="49"/>
      <c r="AS184" s="49"/>
      <c r="AT184" s="49"/>
      <c r="AU184" s="49"/>
    </row>
    <row r="185" spans="43:47" x14ac:dyDescent="0.2">
      <c r="AQ185" s="49"/>
      <c r="AR185" s="49"/>
      <c r="AS185" s="49"/>
      <c r="AT185" s="49"/>
      <c r="AU185" s="49"/>
    </row>
    <row r="186" spans="43:47" x14ac:dyDescent="0.2">
      <c r="AQ186" s="49"/>
      <c r="AR186" s="49"/>
      <c r="AS186" s="49"/>
      <c r="AT186" s="49"/>
      <c r="AU186" s="49"/>
    </row>
    <row r="187" spans="43:47" x14ac:dyDescent="0.2">
      <c r="AQ187" s="49"/>
      <c r="AR187" s="49"/>
      <c r="AS187" s="49"/>
      <c r="AT187" s="49"/>
      <c r="AU187" s="49"/>
    </row>
    <row r="188" spans="43:47" x14ac:dyDescent="0.2">
      <c r="AQ188" s="49"/>
      <c r="AR188" s="49"/>
      <c r="AS188" s="49"/>
      <c r="AT188" s="49"/>
      <c r="AU188" s="49"/>
    </row>
    <row r="189" spans="43:47" x14ac:dyDescent="0.2">
      <c r="AQ189" s="49"/>
      <c r="AR189" s="49"/>
      <c r="AS189" s="49"/>
      <c r="AT189" s="49"/>
      <c r="AU189" s="49"/>
    </row>
    <row r="190" spans="43:47" x14ac:dyDescent="0.2">
      <c r="AQ190" s="49"/>
      <c r="AR190" s="49"/>
      <c r="AS190" s="49"/>
      <c r="AT190" s="49"/>
      <c r="AU190" s="49"/>
    </row>
    <row r="191" spans="43:47" x14ac:dyDescent="0.2">
      <c r="AQ191" s="49"/>
      <c r="AR191" s="49"/>
      <c r="AS191" s="49"/>
      <c r="AT191" s="49"/>
      <c r="AU191" s="49"/>
    </row>
    <row r="192" spans="43:47" x14ac:dyDescent="0.2">
      <c r="AQ192" s="49"/>
      <c r="AR192" s="49"/>
      <c r="AS192" s="49"/>
      <c r="AT192" s="49"/>
      <c r="AU192" s="49"/>
    </row>
    <row r="193" spans="43:47" x14ac:dyDescent="0.2">
      <c r="AQ193" s="49"/>
      <c r="AR193" s="49"/>
      <c r="AS193" s="49"/>
      <c r="AT193" s="49"/>
      <c r="AU193" s="49"/>
    </row>
    <row r="194" spans="43:47" x14ac:dyDescent="0.2">
      <c r="AQ194" s="49"/>
      <c r="AR194" s="49"/>
      <c r="AS194" s="49"/>
      <c r="AT194" s="49"/>
      <c r="AU194" s="49"/>
    </row>
    <row r="195" spans="43:47" x14ac:dyDescent="0.2">
      <c r="AQ195" s="49"/>
      <c r="AR195" s="49"/>
      <c r="AS195" s="49"/>
      <c r="AT195" s="49"/>
      <c r="AU195" s="49"/>
    </row>
    <row r="196" spans="43:47" x14ac:dyDescent="0.2">
      <c r="AQ196" s="49"/>
      <c r="AR196" s="49"/>
      <c r="AS196" s="49"/>
      <c r="AT196" s="49"/>
      <c r="AU196" s="49"/>
    </row>
    <row r="197" spans="43:47" x14ac:dyDescent="0.2">
      <c r="AQ197" s="49"/>
      <c r="AR197" s="49"/>
      <c r="AS197" s="49"/>
      <c r="AT197" s="49"/>
      <c r="AU197" s="49"/>
    </row>
    <row r="198" spans="43:47" x14ac:dyDescent="0.2">
      <c r="AQ198" s="49"/>
      <c r="AR198" s="49"/>
      <c r="AS198" s="49"/>
      <c r="AT198" s="49"/>
      <c r="AU198" s="49"/>
    </row>
    <row r="199" spans="43:47" x14ac:dyDescent="0.2">
      <c r="AQ199" s="49"/>
      <c r="AR199" s="49"/>
      <c r="AS199" s="49"/>
      <c r="AT199" s="49"/>
      <c r="AU199" s="49"/>
    </row>
    <row r="200" spans="43:47" x14ac:dyDescent="0.2">
      <c r="AQ200" s="49"/>
      <c r="AR200" s="49"/>
      <c r="AS200" s="49"/>
      <c r="AT200" s="49"/>
      <c r="AU200" s="49"/>
    </row>
    <row r="201" spans="43:47" x14ac:dyDescent="0.2">
      <c r="AQ201" s="49"/>
      <c r="AR201" s="49"/>
      <c r="AS201" s="49"/>
      <c r="AT201" s="49"/>
      <c r="AU201" s="49"/>
    </row>
    <row r="202" spans="43:47" x14ac:dyDescent="0.2">
      <c r="AQ202" s="49"/>
      <c r="AR202" s="49"/>
      <c r="AS202" s="49"/>
      <c r="AT202" s="49"/>
      <c r="AU202" s="49"/>
    </row>
    <row r="203" spans="43:47" x14ac:dyDescent="0.2">
      <c r="AQ203" s="49"/>
      <c r="AR203" s="49"/>
      <c r="AS203" s="49"/>
      <c r="AT203" s="49"/>
      <c r="AU203" s="49"/>
    </row>
    <row r="204" spans="43:47" x14ac:dyDescent="0.2">
      <c r="AQ204" s="49"/>
      <c r="AR204" s="49"/>
      <c r="AS204" s="49"/>
      <c r="AT204" s="49"/>
      <c r="AU204" s="49"/>
    </row>
    <row r="205" spans="43:47" x14ac:dyDescent="0.2">
      <c r="AQ205" s="49"/>
      <c r="AR205" s="49"/>
      <c r="AS205" s="49"/>
      <c r="AT205" s="49"/>
      <c r="AU205" s="49"/>
    </row>
    <row r="206" spans="43:47" x14ac:dyDescent="0.2">
      <c r="AQ206" s="49"/>
      <c r="AR206" s="49"/>
      <c r="AS206" s="49"/>
      <c r="AT206" s="49"/>
      <c r="AU206" s="49"/>
    </row>
    <row r="207" spans="43:47" x14ac:dyDescent="0.2">
      <c r="AQ207" s="49"/>
      <c r="AR207" s="49"/>
      <c r="AS207" s="49"/>
      <c r="AT207" s="49"/>
      <c r="AU207" s="49"/>
    </row>
    <row r="208" spans="43:47" x14ac:dyDescent="0.2">
      <c r="AQ208" s="49"/>
      <c r="AR208" s="49"/>
      <c r="AS208" s="49"/>
      <c r="AT208" s="49"/>
      <c r="AU208" s="49"/>
    </row>
    <row r="209" spans="43:47" x14ac:dyDescent="0.2">
      <c r="AQ209" s="49"/>
      <c r="AR209" s="49"/>
      <c r="AS209" s="49"/>
      <c r="AT209" s="49"/>
      <c r="AU209" s="49"/>
    </row>
    <row r="210" spans="43:47" x14ac:dyDescent="0.2">
      <c r="AQ210" s="49"/>
      <c r="AR210" s="49"/>
      <c r="AS210" s="49"/>
      <c r="AT210" s="49"/>
      <c r="AU210" s="49"/>
    </row>
    <row r="211" spans="43:47" x14ac:dyDescent="0.2">
      <c r="AQ211" s="49"/>
      <c r="AR211" s="49"/>
      <c r="AS211" s="49"/>
      <c r="AT211" s="49"/>
      <c r="AU211" s="49"/>
    </row>
    <row r="212" spans="43:47" x14ac:dyDescent="0.2">
      <c r="AQ212" s="49"/>
      <c r="AR212" s="49"/>
      <c r="AS212" s="49"/>
      <c r="AT212" s="49"/>
      <c r="AU212" s="49"/>
    </row>
    <row r="213" spans="43:47" x14ac:dyDescent="0.2">
      <c r="AQ213" s="49"/>
      <c r="AR213" s="49"/>
      <c r="AS213" s="49"/>
      <c r="AT213" s="49"/>
      <c r="AU213" s="49"/>
    </row>
    <row r="214" spans="43:47" x14ac:dyDescent="0.2">
      <c r="AQ214" s="49"/>
      <c r="AR214" s="49"/>
      <c r="AS214" s="49"/>
      <c r="AT214" s="49"/>
      <c r="AU214" s="49"/>
    </row>
    <row r="215" spans="43:47" x14ac:dyDescent="0.2">
      <c r="AQ215" s="49"/>
      <c r="AR215" s="49"/>
      <c r="AS215" s="49"/>
      <c r="AT215" s="49"/>
      <c r="AU215" s="49"/>
    </row>
    <row r="216" spans="43:47" x14ac:dyDescent="0.2">
      <c r="AQ216" s="49"/>
      <c r="AR216" s="49"/>
      <c r="AS216" s="49"/>
      <c r="AT216" s="49"/>
      <c r="AU216" s="49"/>
    </row>
    <row r="217" spans="43:47" x14ac:dyDescent="0.2">
      <c r="AQ217" s="49"/>
      <c r="AR217" s="49"/>
      <c r="AS217" s="49"/>
      <c r="AT217" s="49"/>
      <c r="AU217" s="49"/>
    </row>
    <row r="218" spans="43:47" x14ac:dyDescent="0.2">
      <c r="AQ218" s="49"/>
      <c r="AR218" s="49"/>
      <c r="AS218" s="49"/>
      <c r="AT218" s="49"/>
      <c r="AU218" s="49"/>
    </row>
    <row r="219" spans="43:47" x14ac:dyDescent="0.2">
      <c r="AQ219" s="49"/>
      <c r="AR219" s="49"/>
      <c r="AS219" s="49"/>
      <c r="AT219" s="49"/>
      <c r="AU219" s="49"/>
    </row>
    <row r="220" spans="43:47" x14ac:dyDescent="0.2">
      <c r="AQ220" s="49"/>
      <c r="AR220" s="49"/>
      <c r="AS220" s="49"/>
      <c r="AT220" s="49"/>
      <c r="AU220" s="49"/>
    </row>
    <row r="221" spans="43:47" x14ac:dyDescent="0.2">
      <c r="AQ221" s="49"/>
      <c r="AR221" s="49"/>
      <c r="AS221" s="49"/>
      <c r="AT221" s="49"/>
      <c r="AU221" s="49"/>
    </row>
    <row r="222" spans="43:47" x14ac:dyDescent="0.2">
      <c r="AQ222" s="49"/>
      <c r="AR222" s="49"/>
      <c r="AS222" s="49"/>
      <c r="AT222" s="49"/>
      <c r="AU222" s="49"/>
    </row>
    <row r="223" spans="43:47" x14ac:dyDescent="0.2">
      <c r="AQ223" s="49"/>
      <c r="AR223" s="49"/>
      <c r="AS223" s="49"/>
      <c r="AT223" s="49"/>
      <c r="AU223" s="49"/>
    </row>
    <row r="224" spans="43:47" x14ac:dyDescent="0.2">
      <c r="AQ224" s="49"/>
      <c r="AR224" s="49"/>
      <c r="AS224" s="49"/>
      <c r="AT224" s="49"/>
      <c r="AU224" s="49"/>
    </row>
    <row r="225" spans="43:47" x14ac:dyDescent="0.2">
      <c r="AQ225" s="49"/>
      <c r="AR225" s="49"/>
      <c r="AS225" s="49"/>
      <c r="AT225" s="49"/>
      <c r="AU225" s="49"/>
    </row>
    <row r="226" spans="43:47" x14ac:dyDescent="0.2">
      <c r="AQ226" s="49"/>
      <c r="AR226" s="49"/>
      <c r="AS226" s="49"/>
      <c r="AT226" s="49"/>
      <c r="AU226" s="49"/>
    </row>
    <row r="227" spans="43:47" x14ac:dyDescent="0.2">
      <c r="AQ227" s="49"/>
      <c r="AR227" s="49"/>
      <c r="AS227" s="49"/>
      <c r="AT227" s="49"/>
      <c r="AU227" s="49"/>
    </row>
    <row r="228" spans="43:47" x14ac:dyDescent="0.2">
      <c r="AQ228" s="49"/>
      <c r="AR228" s="49"/>
      <c r="AS228" s="49"/>
      <c r="AT228" s="49"/>
      <c r="AU228" s="49"/>
    </row>
    <row r="229" spans="43:47" x14ac:dyDescent="0.2">
      <c r="AQ229" s="49"/>
      <c r="AR229" s="49"/>
      <c r="AS229" s="49"/>
      <c r="AT229" s="49"/>
      <c r="AU229" s="49"/>
    </row>
    <row r="230" spans="43:47" x14ac:dyDescent="0.2">
      <c r="AQ230" s="49"/>
      <c r="AR230" s="49"/>
      <c r="AS230" s="49"/>
      <c r="AT230" s="49"/>
      <c r="AU230" s="49"/>
    </row>
    <row r="231" spans="43:47" x14ac:dyDescent="0.2">
      <c r="AQ231" s="49"/>
      <c r="AR231" s="49"/>
      <c r="AS231" s="49"/>
      <c r="AT231" s="49"/>
      <c r="AU231" s="49"/>
    </row>
    <row r="232" spans="43:47" x14ac:dyDescent="0.2">
      <c r="AQ232" s="49"/>
      <c r="AR232" s="49"/>
      <c r="AS232" s="49"/>
      <c r="AT232" s="49"/>
      <c r="AU232" s="49"/>
    </row>
    <row r="233" spans="43:47" x14ac:dyDescent="0.2">
      <c r="AQ233" s="49"/>
      <c r="AR233" s="49"/>
      <c r="AS233" s="49"/>
      <c r="AT233" s="49"/>
      <c r="AU233" s="49"/>
    </row>
    <row r="234" spans="43:47" x14ac:dyDescent="0.2">
      <c r="AQ234" s="49"/>
      <c r="AR234" s="49"/>
      <c r="AS234" s="49"/>
      <c r="AT234" s="49"/>
      <c r="AU234" s="49"/>
    </row>
    <row r="235" spans="43:47" x14ac:dyDescent="0.2">
      <c r="AQ235" s="49"/>
      <c r="AR235" s="49"/>
      <c r="AS235" s="49"/>
      <c r="AT235" s="49"/>
      <c r="AU235" s="49"/>
    </row>
    <row r="236" spans="43:47" x14ac:dyDescent="0.2">
      <c r="AQ236" s="49"/>
      <c r="AR236" s="49"/>
      <c r="AS236" s="49"/>
      <c r="AT236" s="49"/>
      <c r="AU236" s="49"/>
    </row>
    <row r="237" spans="43:47" x14ac:dyDescent="0.2">
      <c r="AQ237" s="49"/>
      <c r="AR237" s="49"/>
      <c r="AS237" s="49"/>
      <c r="AT237" s="49"/>
      <c r="AU237" s="49"/>
    </row>
    <row r="238" spans="43:47" x14ac:dyDescent="0.2">
      <c r="AQ238" s="49"/>
      <c r="AR238" s="49"/>
      <c r="AS238" s="49"/>
      <c r="AT238" s="49"/>
      <c r="AU238" s="49"/>
    </row>
    <row r="239" spans="43:47" x14ac:dyDescent="0.2">
      <c r="AQ239" s="49"/>
      <c r="AR239" s="49"/>
      <c r="AS239" s="49"/>
      <c r="AT239" s="49"/>
      <c r="AU239" s="49"/>
    </row>
    <row r="240" spans="43:47" x14ac:dyDescent="0.2">
      <c r="AQ240" s="49"/>
      <c r="AR240" s="49"/>
      <c r="AS240" s="49"/>
      <c r="AT240" s="49"/>
      <c r="AU240" s="49"/>
    </row>
    <row r="241" spans="43:47" x14ac:dyDescent="0.2">
      <c r="AQ241" s="49"/>
      <c r="AR241" s="49"/>
      <c r="AS241" s="49"/>
      <c r="AT241" s="49"/>
      <c r="AU241" s="49"/>
    </row>
    <row r="242" spans="43:47" x14ac:dyDescent="0.2">
      <c r="AQ242" s="49"/>
      <c r="AR242" s="49"/>
      <c r="AS242" s="49"/>
      <c r="AT242" s="49"/>
      <c r="AU242" s="49"/>
    </row>
    <row r="243" spans="43:47" x14ac:dyDescent="0.2">
      <c r="AQ243" s="49"/>
      <c r="AR243" s="49"/>
      <c r="AS243" s="49"/>
      <c r="AT243" s="49"/>
      <c r="AU243" s="49"/>
    </row>
    <row r="244" spans="43:47" x14ac:dyDescent="0.2">
      <c r="AQ244" s="49"/>
      <c r="AR244" s="49"/>
      <c r="AS244" s="49"/>
      <c r="AT244" s="49"/>
      <c r="AU244" s="49"/>
    </row>
    <row r="245" spans="43:47" x14ac:dyDescent="0.2">
      <c r="AQ245" s="49"/>
      <c r="AR245" s="49"/>
      <c r="AS245" s="49"/>
      <c r="AT245" s="49"/>
      <c r="AU245" s="49"/>
    </row>
    <row r="246" spans="43:47" x14ac:dyDescent="0.2">
      <c r="AQ246" s="49"/>
      <c r="AR246" s="49"/>
      <c r="AS246" s="49"/>
      <c r="AT246" s="49"/>
      <c r="AU246" s="49"/>
    </row>
    <row r="247" spans="43:47" x14ac:dyDescent="0.2">
      <c r="AQ247" s="49"/>
      <c r="AR247" s="49"/>
      <c r="AS247" s="49"/>
      <c r="AT247" s="49"/>
      <c r="AU247" s="49"/>
    </row>
    <row r="248" spans="43:47" x14ac:dyDescent="0.2">
      <c r="AQ248" s="49"/>
      <c r="AR248" s="49"/>
      <c r="AS248" s="49"/>
      <c r="AT248" s="49"/>
      <c r="AU248" s="49"/>
    </row>
    <row r="249" spans="43:47" x14ac:dyDescent="0.2">
      <c r="AQ249" s="49"/>
      <c r="AR249" s="49"/>
      <c r="AS249" s="49"/>
      <c r="AT249" s="49"/>
      <c r="AU249" s="49"/>
    </row>
    <row r="250" spans="43:47" x14ac:dyDescent="0.2">
      <c r="AQ250" s="49"/>
      <c r="AR250" s="49"/>
      <c r="AS250" s="49"/>
      <c r="AT250" s="49"/>
      <c r="AU250" s="49"/>
    </row>
    <row r="251" spans="43:47" x14ac:dyDescent="0.2">
      <c r="AQ251" s="49"/>
      <c r="AR251" s="49"/>
      <c r="AS251" s="49"/>
      <c r="AT251" s="49"/>
      <c r="AU251" s="49"/>
    </row>
    <row r="252" spans="43:47" x14ac:dyDescent="0.2">
      <c r="AQ252" s="49"/>
      <c r="AR252" s="49"/>
      <c r="AS252" s="49"/>
      <c r="AT252" s="49"/>
      <c r="AU252" s="49"/>
    </row>
    <row r="253" spans="43:47" x14ac:dyDescent="0.2">
      <c r="AQ253" s="49"/>
      <c r="AR253" s="49"/>
      <c r="AS253" s="49"/>
      <c r="AT253" s="49"/>
      <c r="AU253" s="49"/>
    </row>
    <row r="254" spans="43:47" x14ac:dyDescent="0.2">
      <c r="AQ254" s="49"/>
      <c r="AR254" s="49"/>
      <c r="AS254" s="49"/>
      <c r="AT254" s="49"/>
      <c r="AU254" s="49"/>
    </row>
    <row r="255" spans="43:47" x14ac:dyDescent="0.2">
      <c r="AQ255" s="49"/>
      <c r="AR255" s="49"/>
      <c r="AS255" s="49"/>
      <c r="AT255" s="49"/>
      <c r="AU255" s="49"/>
    </row>
    <row r="256" spans="43:47" x14ac:dyDescent="0.2">
      <c r="AQ256" s="49"/>
      <c r="AR256" s="49"/>
      <c r="AS256" s="49"/>
      <c r="AT256" s="49"/>
      <c r="AU256" s="49"/>
    </row>
    <row r="257" spans="43:47" x14ac:dyDescent="0.2">
      <c r="AQ257" s="49"/>
      <c r="AR257" s="49"/>
      <c r="AS257" s="49"/>
      <c r="AT257" s="49"/>
      <c r="AU257" s="49"/>
    </row>
    <row r="258" spans="43:47" x14ac:dyDescent="0.2">
      <c r="AQ258" s="49"/>
      <c r="AR258" s="49"/>
      <c r="AS258" s="49"/>
      <c r="AT258" s="49"/>
      <c r="AU258" s="49"/>
    </row>
    <row r="259" spans="43:47" x14ac:dyDescent="0.2">
      <c r="AQ259" s="49"/>
      <c r="AR259" s="49"/>
      <c r="AS259" s="49"/>
      <c r="AT259" s="49"/>
      <c r="AU259" s="49"/>
    </row>
    <row r="260" spans="43:47" x14ac:dyDescent="0.2">
      <c r="AQ260" s="49"/>
      <c r="AR260" s="49"/>
      <c r="AS260" s="49"/>
      <c r="AT260" s="49"/>
      <c r="AU260" s="49"/>
    </row>
    <row r="261" spans="43:47" x14ac:dyDescent="0.2">
      <c r="AQ261" s="49"/>
      <c r="AR261" s="49"/>
      <c r="AS261" s="49"/>
      <c r="AT261" s="49"/>
      <c r="AU261" s="49"/>
    </row>
    <row r="262" spans="43:47" x14ac:dyDescent="0.2">
      <c r="AQ262" s="49"/>
      <c r="AR262" s="49"/>
      <c r="AS262" s="49"/>
      <c r="AT262" s="49"/>
      <c r="AU262" s="49"/>
    </row>
    <row r="263" spans="43:47" x14ac:dyDescent="0.2">
      <c r="AQ263" s="49"/>
      <c r="AR263" s="49"/>
      <c r="AS263" s="49"/>
      <c r="AT263" s="49"/>
      <c r="AU263" s="49"/>
    </row>
    <row r="264" spans="43:47" x14ac:dyDescent="0.2">
      <c r="AQ264" s="49"/>
      <c r="AR264" s="49"/>
      <c r="AS264" s="49"/>
      <c r="AT264" s="49"/>
      <c r="AU264" s="49"/>
    </row>
    <row r="265" spans="43:47" x14ac:dyDescent="0.2">
      <c r="AQ265" s="49"/>
      <c r="AR265" s="49"/>
      <c r="AS265" s="49"/>
      <c r="AT265" s="49"/>
      <c r="AU265" s="49"/>
    </row>
    <row r="266" spans="43:47" x14ac:dyDescent="0.2">
      <c r="AQ266" s="49"/>
      <c r="AR266" s="49"/>
      <c r="AS266" s="49"/>
      <c r="AT266" s="49"/>
      <c r="AU266" s="49"/>
    </row>
    <row r="267" spans="43:47" x14ac:dyDescent="0.2">
      <c r="AQ267" s="49"/>
      <c r="AR267" s="49"/>
      <c r="AS267" s="49"/>
      <c r="AT267" s="49"/>
      <c r="AU267" s="49"/>
    </row>
    <row r="268" spans="43:47" x14ac:dyDescent="0.2">
      <c r="AQ268" s="49"/>
      <c r="AR268" s="49"/>
      <c r="AS268" s="49"/>
      <c r="AT268" s="49"/>
      <c r="AU268" s="49"/>
    </row>
    <row r="269" spans="43:47" x14ac:dyDescent="0.2">
      <c r="AQ269" s="49"/>
      <c r="AR269" s="49"/>
      <c r="AS269" s="49"/>
      <c r="AT269" s="49"/>
      <c r="AU269" s="49"/>
    </row>
    <row r="270" spans="43:47" x14ac:dyDescent="0.2">
      <c r="AQ270" s="49"/>
      <c r="AR270" s="49"/>
      <c r="AS270" s="49"/>
      <c r="AT270" s="49"/>
      <c r="AU270" s="49"/>
    </row>
    <row r="271" spans="43:47" x14ac:dyDescent="0.2">
      <c r="AQ271" s="49"/>
      <c r="AR271" s="49"/>
      <c r="AS271" s="49"/>
      <c r="AT271" s="49"/>
      <c r="AU271" s="49"/>
    </row>
    <row r="272" spans="43:47" x14ac:dyDescent="0.2">
      <c r="AQ272" s="49"/>
      <c r="AR272" s="49"/>
      <c r="AS272" s="49"/>
      <c r="AT272" s="49"/>
      <c r="AU272" s="49"/>
    </row>
    <row r="273" spans="43:47" x14ac:dyDescent="0.2">
      <c r="AQ273" s="49"/>
      <c r="AR273" s="49"/>
      <c r="AS273" s="49"/>
      <c r="AT273" s="49"/>
      <c r="AU273" s="49"/>
    </row>
    <row r="274" spans="43:47" x14ac:dyDescent="0.2">
      <c r="AQ274" s="49"/>
      <c r="AR274" s="49"/>
      <c r="AS274" s="49"/>
      <c r="AT274" s="49"/>
      <c r="AU274" s="49"/>
    </row>
    <row r="275" spans="43:47" x14ac:dyDescent="0.2">
      <c r="AQ275" s="49"/>
      <c r="AR275" s="49"/>
      <c r="AS275" s="49"/>
      <c r="AT275" s="49"/>
      <c r="AU275" s="49"/>
    </row>
    <row r="276" spans="43:47" x14ac:dyDescent="0.2">
      <c r="AQ276" s="49"/>
      <c r="AR276" s="49"/>
      <c r="AS276" s="49"/>
      <c r="AT276" s="49"/>
      <c r="AU276" s="49"/>
    </row>
    <row r="277" spans="43:47" x14ac:dyDescent="0.2">
      <c r="AQ277" s="49"/>
      <c r="AR277" s="49"/>
      <c r="AS277" s="49"/>
      <c r="AT277" s="49"/>
      <c r="AU277" s="49"/>
    </row>
    <row r="278" spans="43:47" x14ac:dyDescent="0.2">
      <c r="AQ278" s="49"/>
      <c r="AR278" s="49"/>
      <c r="AS278" s="49"/>
      <c r="AT278" s="49"/>
      <c r="AU278" s="49"/>
    </row>
    <row r="279" spans="43:47" x14ac:dyDescent="0.2">
      <c r="AQ279" s="49"/>
      <c r="AR279" s="49"/>
      <c r="AS279" s="49"/>
      <c r="AT279" s="49"/>
      <c r="AU279" s="49"/>
    </row>
    <row r="280" spans="43:47" x14ac:dyDescent="0.2">
      <c r="AQ280" s="49"/>
      <c r="AR280" s="49"/>
      <c r="AS280" s="49"/>
      <c r="AT280" s="49"/>
      <c r="AU280" s="49"/>
    </row>
    <row r="281" spans="43:47" x14ac:dyDescent="0.2">
      <c r="AQ281" s="49"/>
      <c r="AR281" s="49"/>
      <c r="AS281" s="49"/>
      <c r="AT281" s="49"/>
      <c r="AU281" s="49"/>
    </row>
    <row r="282" spans="43:47" x14ac:dyDescent="0.2">
      <c r="AQ282" s="49"/>
      <c r="AR282" s="49"/>
      <c r="AS282" s="49"/>
      <c r="AT282" s="49"/>
      <c r="AU282" s="49"/>
    </row>
    <row r="283" spans="43:47" x14ac:dyDescent="0.2">
      <c r="AQ283" s="49"/>
      <c r="AR283" s="49"/>
      <c r="AS283" s="49"/>
      <c r="AT283" s="49"/>
      <c r="AU283" s="49"/>
    </row>
    <row r="284" spans="43:47" x14ac:dyDescent="0.2">
      <c r="AQ284" s="49"/>
      <c r="AR284" s="49"/>
      <c r="AS284" s="49"/>
      <c r="AT284" s="49"/>
      <c r="AU284" s="49"/>
    </row>
    <row r="285" spans="43:47" x14ac:dyDescent="0.2">
      <c r="AQ285" s="49"/>
      <c r="AR285" s="49"/>
      <c r="AS285" s="49"/>
      <c r="AT285" s="49"/>
      <c r="AU285" s="49"/>
    </row>
    <row r="286" spans="43:47" x14ac:dyDescent="0.2">
      <c r="AQ286" s="49"/>
      <c r="AR286" s="49"/>
      <c r="AS286" s="49"/>
      <c r="AT286" s="49"/>
      <c r="AU286" s="49"/>
    </row>
    <row r="287" spans="43:47" x14ac:dyDescent="0.2">
      <c r="AQ287" s="49"/>
      <c r="AR287" s="49"/>
      <c r="AS287" s="49"/>
      <c r="AT287" s="49"/>
      <c r="AU287" s="49"/>
    </row>
    <row r="288" spans="43:47" x14ac:dyDescent="0.2">
      <c r="AQ288" s="49"/>
      <c r="AR288" s="49"/>
      <c r="AS288" s="49"/>
      <c r="AT288" s="49"/>
      <c r="AU288" s="49"/>
    </row>
    <row r="289" spans="43:47" x14ac:dyDescent="0.2">
      <c r="AQ289" s="49"/>
      <c r="AR289" s="49"/>
      <c r="AS289" s="49"/>
      <c r="AT289" s="49"/>
      <c r="AU289" s="49"/>
    </row>
    <row r="290" spans="43:47" x14ac:dyDescent="0.2">
      <c r="AQ290" s="49"/>
      <c r="AR290" s="49"/>
      <c r="AS290" s="49"/>
      <c r="AT290" s="49"/>
      <c r="AU290" s="49"/>
    </row>
    <row r="291" spans="43:47" x14ac:dyDescent="0.2">
      <c r="AQ291" s="49"/>
      <c r="AR291" s="49"/>
      <c r="AS291" s="49"/>
      <c r="AT291" s="49"/>
      <c r="AU291" s="49"/>
    </row>
    <row r="292" spans="43:47" x14ac:dyDescent="0.2">
      <c r="AQ292" s="49"/>
      <c r="AR292" s="49"/>
      <c r="AS292" s="49"/>
      <c r="AT292" s="49"/>
      <c r="AU292" s="49"/>
    </row>
    <row r="293" spans="43:47" x14ac:dyDescent="0.2">
      <c r="AQ293" s="49"/>
      <c r="AR293" s="49"/>
      <c r="AS293" s="49"/>
      <c r="AT293" s="49"/>
      <c r="AU293" s="49"/>
    </row>
    <row r="294" spans="43:47" x14ac:dyDescent="0.2">
      <c r="AQ294" s="49"/>
      <c r="AR294" s="49"/>
      <c r="AS294" s="49"/>
      <c r="AT294" s="49"/>
      <c r="AU294" s="49"/>
    </row>
    <row r="295" spans="43:47" x14ac:dyDescent="0.2">
      <c r="AQ295" s="49"/>
      <c r="AR295" s="49"/>
      <c r="AS295" s="49"/>
      <c r="AT295" s="49"/>
      <c r="AU295" s="49"/>
    </row>
    <row r="296" spans="43:47" x14ac:dyDescent="0.2">
      <c r="AQ296" s="49"/>
      <c r="AR296" s="49"/>
      <c r="AS296" s="49"/>
      <c r="AT296" s="49"/>
      <c r="AU296" s="49"/>
    </row>
    <row r="297" spans="43:47" x14ac:dyDescent="0.2">
      <c r="AQ297" s="49"/>
      <c r="AR297" s="49"/>
      <c r="AS297" s="49"/>
      <c r="AT297" s="49"/>
      <c r="AU297" s="49"/>
    </row>
    <row r="298" spans="43:47" x14ac:dyDescent="0.2">
      <c r="AQ298" s="49"/>
      <c r="AR298" s="49"/>
      <c r="AS298" s="49"/>
      <c r="AT298" s="49"/>
      <c r="AU298" s="49"/>
    </row>
    <row r="299" spans="43:47" x14ac:dyDescent="0.2">
      <c r="AQ299" s="49"/>
      <c r="AR299" s="49"/>
      <c r="AS299" s="49"/>
      <c r="AT299" s="49"/>
      <c r="AU299" s="49"/>
    </row>
    <row r="300" spans="43:47" x14ac:dyDescent="0.2">
      <c r="AQ300" s="49"/>
      <c r="AR300" s="49"/>
      <c r="AS300" s="49"/>
      <c r="AT300" s="49"/>
      <c r="AU300" s="49"/>
    </row>
    <row r="301" spans="43:47" x14ac:dyDescent="0.2">
      <c r="AQ301" s="49"/>
      <c r="AR301" s="49"/>
      <c r="AS301" s="49"/>
      <c r="AT301" s="49"/>
      <c r="AU301" s="49"/>
    </row>
    <row r="302" spans="43:47" x14ac:dyDescent="0.2">
      <c r="AQ302" s="49"/>
      <c r="AR302" s="49"/>
      <c r="AS302" s="49"/>
      <c r="AT302" s="49"/>
      <c r="AU302" s="49"/>
    </row>
    <row r="303" spans="43:47" x14ac:dyDescent="0.2">
      <c r="AQ303" s="49"/>
      <c r="AR303" s="49"/>
      <c r="AS303" s="49"/>
      <c r="AT303" s="49"/>
      <c r="AU303" s="49"/>
    </row>
    <row r="304" spans="43:47" x14ac:dyDescent="0.2">
      <c r="AQ304" s="49"/>
      <c r="AR304" s="49"/>
      <c r="AS304" s="49"/>
      <c r="AT304" s="49"/>
      <c r="AU304" s="49"/>
    </row>
    <row r="305" spans="43:47" x14ac:dyDescent="0.2">
      <c r="AQ305" s="49"/>
      <c r="AR305" s="49"/>
      <c r="AS305" s="49"/>
      <c r="AT305" s="49"/>
      <c r="AU305" s="49"/>
    </row>
    <row r="306" spans="43:47" x14ac:dyDescent="0.2">
      <c r="AQ306" s="49"/>
      <c r="AR306" s="49"/>
      <c r="AS306" s="49"/>
      <c r="AT306" s="49"/>
      <c r="AU306" s="49"/>
    </row>
    <row r="307" spans="43:47" x14ac:dyDescent="0.2">
      <c r="AQ307" s="49"/>
      <c r="AR307" s="49"/>
      <c r="AS307" s="49"/>
      <c r="AT307" s="49"/>
      <c r="AU307" s="49"/>
    </row>
    <row r="308" spans="43:47" x14ac:dyDescent="0.2">
      <c r="AQ308" s="49"/>
      <c r="AR308" s="49"/>
      <c r="AS308" s="49"/>
      <c r="AT308" s="49"/>
      <c r="AU308" s="49"/>
    </row>
    <row r="309" spans="43:47" x14ac:dyDescent="0.2">
      <c r="AQ309" s="49"/>
      <c r="AR309" s="49"/>
      <c r="AS309" s="49"/>
      <c r="AT309" s="49"/>
      <c r="AU309" s="49"/>
    </row>
    <row r="310" spans="43:47" x14ac:dyDescent="0.2">
      <c r="AQ310" s="49"/>
      <c r="AR310" s="49"/>
      <c r="AS310" s="49"/>
      <c r="AT310" s="49"/>
      <c r="AU310" s="49"/>
    </row>
    <row r="311" spans="43:47" x14ac:dyDescent="0.2">
      <c r="AQ311" s="49"/>
      <c r="AR311" s="49"/>
      <c r="AS311" s="49"/>
      <c r="AT311" s="49"/>
      <c r="AU311" s="49"/>
    </row>
    <row r="312" spans="43:47" x14ac:dyDescent="0.2">
      <c r="AQ312" s="49"/>
      <c r="AR312" s="49"/>
      <c r="AS312" s="49"/>
      <c r="AT312" s="49"/>
      <c r="AU312" s="49"/>
    </row>
    <row r="313" spans="43:47" x14ac:dyDescent="0.2">
      <c r="AQ313" s="49"/>
      <c r="AR313" s="49"/>
      <c r="AS313" s="49"/>
      <c r="AT313" s="49"/>
      <c r="AU313" s="49"/>
    </row>
    <row r="314" spans="43:47" x14ac:dyDescent="0.2">
      <c r="AQ314" s="49"/>
      <c r="AR314" s="49"/>
      <c r="AS314" s="49"/>
      <c r="AT314" s="49"/>
      <c r="AU314" s="49"/>
    </row>
    <row r="315" spans="43:47" x14ac:dyDescent="0.2">
      <c r="AQ315" s="49"/>
      <c r="AR315" s="49"/>
      <c r="AS315" s="49"/>
      <c r="AT315" s="49"/>
      <c r="AU315" s="49"/>
    </row>
    <row r="316" spans="43:47" x14ac:dyDescent="0.2">
      <c r="AQ316" s="49"/>
      <c r="AR316" s="49"/>
      <c r="AS316" s="49"/>
      <c r="AT316" s="49"/>
      <c r="AU316" s="49"/>
    </row>
    <row r="317" spans="43:47" x14ac:dyDescent="0.2">
      <c r="AQ317" s="49"/>
      <c r="AR317" s="49"/>
      <c r="AS317" s="49"/>
      <c r="AT317" s="49"/>
      <c r="AU317" s="49"/>
    </row>
    <row r="318" spans="43:47" x14ac:dyDescent="0.2">
      <c r="AQ318" s="49"/>
      <c r="AR318" s="49"/>
      <c r="AS318" s="49"/>
      <c r="AT318" s="49"/>
      <c r="AU318" s="49"/>
    </row>
    <row r="319" spans="43:47" x14ac:dyDescent="0.2">
      <c r="AQ319" s="49"/>
      <c r="AR319" s="49"/>
      <c r="AS319" s="49"/>
      <c r="AT319" s="49"/>
      <c r="AU319" s="49"/>
    </row>
    <row r="320" spans="43:47" x14ac:dyDescent="0.2">
      <c r="AQ320" s="49"/>
      <c r="AR320" s="49"/>
      <c r="AS320" s="49"/>
      <c r="AT320" s="49"/>
      <c r="AU320" s="49"/>
    </row>
    <row r="321" spans="43:47" x14ac:dyDescent="0.2">
      <c r="AQ321" s="49"/>
      <c r="AR321" s="49"/>
      <c r="AS321" s="49"/>
      <c r="AT321" s="49"/>
      <c r="AU321" s="49"/>
    </row>
    <row r="322" spans="43:47" x14ac:dyDescent="0.2">
      <c r="AQ322" s="49"/>
      <c r="AR322" s="49"/>
      <c r="AS322" s="49"/>
      <c r="AT322" s="49"/>
      <c r="AU322" s="49"/>
    </row>
    <row r="323" spans="43:47" x14ac:dyDescent="0.2">
      <c r="AQ323" s="49"/>
      <c r="AR323" s="49"/>
      <c r="AS323" s="49"/>
      <c r="AT323" s="49"/>
      <c r="AU323" s="49"/>
    </row>
    <row r="324" spans="43:47" x14ac:dyDescent="0.2">
      <c r="AQ324" s="49"/>
      <c r="AR324" s="49"/>
      <c r="AS324" s="49"/>
      <c r="AT324" s="49"/>
      <c r="AU324" s="49"/>
    </row>
    <row r="325" spans="43:47" x14ac:dyDescent="0.2">
      <c r="AQ325" s="49"/>
      <c r="AR325" s="49"/>
      <c r="AS325" s="49"/>
      <c r="AT325" s="49"/>
      <c r="AU325" s="49"/>
    </row>
    <row r="326" spans="43:47" x14ac:dyDescent="0.2">
      <c r="AQ326" s="49"/>
      <c r="AR326" s="49"/>
      <c r="AS326" s="49"/>
      <c r="AT326" s="49"/>
      <c r="AU326" s="49"/>
    </row>
    <row r="327" spans="43:47" x14ac:dyDescent="0.2">
      <c r="AQ327" s="49"/>
      <c r="AR327" s="49"/>
      <c r="AS327" s="49"/>
      <c r="AT327" s="49"/>
      <c r="AU327" s="49"/>
    </row>
    <row r="328" spans="43:47" x14ac:dyDescent="0.2">
      <c r="AQ328" s="49"/>
      <c r="AR328" s="49"/>
      <c r="AS328" s="49"/>
      <c r="AT328" s="49"/>
      <c r="AU328" s="49"/>
    </row>
    <row r="329" spans="43:47" x14ac:dyDescent="0.2">
      <c r="AQ329" s="49"/>
      <c r="AR329" s="49"/>
      <c r="AS329" s="49"/>
      <c r="AT329" s="49"/>
      <c r="AU329" s="49"/>
    </row>
    <row r="330" spans="43:47" x14ac:dyDescent="0.2">
      <c r="AQ330" s="49"/>
      <c r="AR330" s="49"/>
      <c r="AS330" s="49"/>
      <c r="AT330" s="49"/>
      <c r="AU330" s="49"/>
    </row>
    <row r="331" spans="43:47" x14ac:dyDescent="0.2">
      <c r="AQ331" s="49"/>
      <c r="AR331" s="49"/>
      <c r="AS331" s="49"/>
      <c r="AT331" s="49"/>
      <c r="AU331" s="49"/>
    </row>
    <row r="332" spans="43:47" x14ac:dyDescent="0.2">
      <c r="AQ332" s="49"/>
      <c r="AR332" s="49"/>
      <c r="AS332" s="49"/>
      <c r="AT332" s="49"/>
      <c r="AU332" s="49"/>
    </row>
    <row r="333" spans="43:47" x14ac:dyDescent="0.2">
      <c r="AQ333" s="49"/>
      <c r="AR333" s="49"/>
      <c r="AS333" s="49"/>
      <c r="AT333" s="49"/>
      <c r="AU333" s="49"/>
    </row>
    <row r="334" spans="43:47" x14ac:dyDescent="0.2">
      <c r="AQ334" s="49"/>
      <c r="AR334" s="49"/>
      <c r="AS334" s="49"/>
      <c r="AT334" s="49"/>
      <c r="AU334" s="49"/>
    </row>
    <row r="335" spans="43:47" x14ac:dyDescent="0.2">
      <c r="AQ335" s="49"/>
      <c r="AR335" s="49"/>
      <c r="AS335" s="49"/>
      <c r="AT335" s="49"/>
      <c r="AU335" s="49"/>
    </row>
    <row r="336" spans="43:47" x14ac:dyDescent="0.2">
      <c r="AQ336" s="49"/>
      <c r="AR336" s="49"/>
      <c r="AS336" s="49"/>
      <c r="AT336" s="49"/>
      <c r="AU336" s="49"/>
    </row>
    <row r="337" spans="41:47" x14ac:dyDescent="0.2">
      <c r="AQ337" s="49"/>
      <c r="AR337" s="49"/>
      <c r="AS337" s="49"/>
      <c r="AT337" s="49"/>
      <c r="AU337" s="49"/>
    </row>
    <row r="338" spans="41:47" x14ac:dyDescent="0.2">
      <c r="AQ338" s="49"/>
      <c r="AR338" s="49"/>
      <c r="AS338" s="49"/>
      <c r="AT338" s="49"/>
      <c r="AU338" s="49"/>
    </row>
    <row r="339" spans="41:47" x14ac:dyDescent="0.2">
      <c r="AQ339" s="49"/>
      <c r="AR339" s="49"/>
      <c r="AS339" s="49"/>
      <c r="AT339" s="49"/>
      <c r="AU339" s="49"/>
    </row>
    <row r="340" spans="41:47" x14ac:dyDescent="0.2">
      <c r="AO340" s="49"/>
      <c r="AP340" s="49"/>
      <c r="AQ340" s="49"/>
      <c r="AR340" s="49"/>
      <c r="AS340" s="49"/>
      <c r="AT340" s="49"/>
      <c r="AU340" s="49"/>
    </row>
    <row r="341" spans="41:47" x14ac:dyDescent="0.2">
      <c r="AO341" s="49"/>
      <c r="AP341" s="49"/>
      <c r="AQ341" s="49"/>
      <c r="AR341" s="49"/>
      <c r="AS341" s="49"/>
      <c r="AT341" s="49"/>
      <c r="AU341" s="49"/>
    </row>
    <row r="342" spans="41:47" x14ac:dyDescent="0.2">
      <c r="AO342" s="49"/>
      <c r="AP342" s="49"/>
      <c r="AQ342" s="49"/>
      <c r="AR342" s="49"/>
      <c r="AS342" s="49"/>
      <c r="AT342" s="49"/>
      <c r="AU342" s="49"/>
    </row>
    <row r="343" spans="41:47" x14ac:dyDescent="0.2">
      <c r="AO343" s="49"/>
      <c r="AP343" s="49"/>
      <c r="AQ343" s="49"/>
      <c r="AR343" s="49"/>
      <c r="AS343" s="49"/>
      <c r="AT343" s="49"/>
      <c r="AU343" s="49"/>
    </row>
    <row r="344" spans="41:47" x14ac:dyDescent="0.2">
      <c r="AO344" s="49"/>
      <c r="AP344" s="49"/>
      <c r="AQ344" s="49"/>
      <c r="AR344" s="49"/>
      <c r="AS344" s="49"/>
      <c r="AT344" s="49"/>
      <c r="AU344" s="49"/>
    </row>
    <row r="345" spans="41:47" x14ac:dyDescent="0.2">
      <c r="AO345" s="49"/>
      <c r="AP345" s="49"/>
      <c r="AQ345" s="49"/>
      <c r="AR345" s="49"/>
      <c r="AS345" s="49"/>
      <c r="AT345" s="49"/>
      <c r="AU345" s="49"/>
    </row>
    <row r="346" spans="41:47" x14ac:dyDescent="0.2">
      <c r="AO346" s="49"/>
      <c r="AP346" s="49"/>
      <c r="AQ346" s="49"/>
      <c r="AR346" s="49"/>
      <c r="AS346" s="49"/>
      <c r="AT346" s="49"/>
      <c r="AU346" s="49"/>
    </row>
    <row r="347" spans="41:47" x14ac:dyDescent="0.2">
      <c r="AO347" s="49"/>
      <c r="AP347" s="49"/>
      <c r="AQ347" s="49"/>
      <c r="AR347" s="49"/>
      <c r="AS347" s="49"/>
      <c r="AT347" s="49"/>
      <c r="AU347" s="49"/>
    </row>
    <row r="348" spans="41:47" x14ac:dyDescent="0.2">
      <c r="AO348" s="49"/>
      <c r="AP348" s="49"/>
      <c r="AQ348" s="49"/>
      <c r="AR348" s="49"/>
      <c r="AS348" s="49"/>
      <c r="AT348" s="49"/>
      <c r="AU348" s="49"/>
    </row>
    <row r="349" spans="41:47" x14ac:dyDescent="0.2">
      <c r="AO349" s="49"/>
      <c r="AP349" s="49"/>
      <c r="AQ349" s="49"/>
      <c r="AR349" s="49"/>
      <c r="AS349" s="49"/>
      <c r="AT349" s="49"/>
      <c r="AU349" s="49"/>
    </row>
    <row r="350" spans="41:47" x14ac:dyDescent="0.2">
      <c r="AO350" s="49"/>
      <c r="AP350" s="49"/>
      <c r="AQ350" s="49"/>
      <c r="AR350" s="49"/>
      <c r="AS350" s="49"/>
      <c r="AT350" s="49"/>
      <c r="AU350" s="49"/>
    </row>
    <row r="351" spans="41:47" x14ac:dyDescent="0.2">
      <c r="AO351" s="49"/>
      <c r="AP351" s="49"/>
      <c r="AQ351" s="49"/>
      <c r="AR351" s="49"/>
      <c r="AS351" s="49"/>
      <c r="AT351" s="49"/>
      <c r="AU351" s="49"/>
    </row>
    <row r="352" spans="41:47" x14ac:dyDescent="0.2">
      <c r="AO352" s="49"/>
      <c r="AP352" s="49"/>
      <c r="AQ352" s="49"/>
      <c r="AR352" s="49"/>
      <c r="AS352" s="49"/>
      <c r="AT352" s="49"/>
      <c r="AU352" s="49"/>
    </row>
    <row r="353" spans="41:47" x14ac:dyDescent="0.2">
      <c r="AO353" s="49"/>
      <c r="AP353" s="49"/>
      <c r="AQ353" s="49"/>
      <c r="AR353" s="49"/>
      <c r="AS353" s="49"/>
      <c r="AT353" s="49"/>
      <c r="AU353" s="49"/>
    </row>
    <row r="354" spans="41:47" x14ac:dyDescent="0.2">
      <c r="AO354" s="49"/>
      <c r="AP354" s="49"/>
      <c r="AQ354" s="49"/>
      <c r="AR354" s="49"/>
      <c r="AS354" s="49"/>
      <c r="AT354" s="49"/>
      <c r="AU354" s="49"/>
    </row>
    <row r="355" spans="41:47" x14ac:dyDescent="0.2">
      <c r="AO355" s="49"/>
      <c r="AP355" s="49"/>
      <c r="AQ355" s="49"/>
      <c r="AR355" s="49"/>
      <c r="AS355" s="49"/>
      <c r="AT355" s="49"/>
      <c r="AU355" s="49"/>
    </row>
    <row r="356" spans="41:47" x14ac:dyDescent="0.2">
      <c r="AO356" s="49"/>
      <c r="AP356" s="49"/>
      <c r="AQ356" s="49"/>
      <c r="AR356" s="49"/>
      <c r="AS356" s="49"/>
      <c r="AT356" s="49"/>
      <c r="AU356" s="49"/>
    </row>
    <row r="357" spans="41:47" x14ac:dyDescent="0.2">
      <c r="AO357" s="49"/>
      <c r="AP357" s="49"/>
      <c r="AQ357" s="49"/>
      <c r="AR357" s="49"/>
      <c r="AS357" s="49"/>
      <c r="AT357" s="49"/>
      <c r="AU357" s="49"/>
    </row>
    <row r="358" spans="41:47" x14ac:dyDescent="0.2">
      <c r="AO358" s="49"/>
      <c r="AP358" s="49"/>
      <c r="AQ358" s="49"/>
      <c r="AR358" s="49"/>
      <c r="AS358" s="49"/>
      <c r="AT358" s="49"/>
      <c r="AU358" s="49"/>
    </row>
    <row r="359" spans="41:47" x14ac:dyDescent="0.2">
      <c r="AO359" s="49"/>
      <c r="AP359" s="49"/>
      <c r="AQ359" s="49"/>
      <c r="AR359" s="49"/>
      <c r="AS359" s="49"/>
      <c r="AT359" s="49"/>
      <c r="AU359" s="49"/>
    </row>
    <row r="360" spans="41:47" x14ac:dyDescent="0.2">
      <c r="AO360" s="49"/>
      <c r="AP360" s="49"/>
      <c r="AQ360" s="49"/>
      <c r="AR360" s="49"/>
      <c r="AS360" s="49"/>
      <c r="AT360" s="49"/>
      <c r="AU360" s="49"/>
    </row>
    <row r="361" spans="41:47" x14ac:dyDescent="0.2">
      <c r="AO361" s="49"/>
      <c r="AP361" s="49"/>
      <c r="AQ361" s="49"/>
      <c r="AR361" s="49"/>
      <c r="AS361" s="49"/>
      <c r="AT361" s="49"/>
      <c r="AU361" s="49"/>
    </row>
    <row r="362" spans="41:47" x14ac:dyDescent="0.2">
      <c r="AO362" s="49"/>
      <c r="AP362" s="49"/>
      <c r="AQ362" s="49"/>
      <c r="AR362" s="49"/>
      <c r="AS362" s="49"/>
      <c r="AT362" s="49"/>
      <c r="AU362" s="49"/>
    </row>
    <row r="363" spans="41:47" x14ac:dyDescent="0.2">
      <c r="AO363" s="49"/>
      <c r="AP363" s="49"/>
      <c r="AQ363" s="49"/>
      <c r="AR363" s="49"/>
      <c r="AS363" s="49"/>
      <c r="AT363" s="49"/>
      <c r="AU363" s="49"/>
    </row>
    <row r="364" spans="41:47" x14ac:dyDescent="0.2">
      <c r="AO364" s="49"/>
      <c r="AP364" s="49"/>
      <c r="AQ364" s="49"/>
      <c r="AR364" s="49"/>
      <c r="AS364" s="49"/>
      <c r="AT364" s="49"/>
      <c r="AU364" s="49"/>
    </row>
    <row r="365" spans="41:47" x14ac:dyDescent="0.2">
      <c r="AO365" s="49"/>
      <c r="AP365" s="49"/>
      <c r="AQ365" s="49"/>
      <c r="AR365" s="49"/>
      <c r="AS365" s="49"/>
      <c r="AT365" s="49"/>
      <c r="AU365" s="49"/>
    </row>
    <row r="366" spans="41:47" x14ac:dyDescent="0.2">
      <c r="AO366" s="49"/>
      <c r="AP366" s="49"/>
      <c r="AQ366" s="49"/>
      <c r="AR366" s="49"/>
      <c r="AS366" s="49"/>
      <c r="AT366" s="49"/>
      <c r="AU366" s="49"/>
    </row>
    <row r="367" spans="41:47" x14ac:dyDescent="0.2">
      <c r="AO367" s="49"/>
      <c r="AP367" s="49"/>
      <c r="AQ367" s="49"/>
      <c r="AR367" s="49"/>
      <c r="AS367" s="49"/>
      <c r="AT367" s="49"/>
      <c r="AU367" s="49"/>
    </row>
    <row r="368" spans="41:47" x14ac:dyDescent="0.2">
      <c r="AO368" s="49"/>
      <c r="AP368" s="49"/>
      <c r="AQ368" s="49"/>
      <c r="AR368" s="49"/>
      <c r="AS368" s="49"/>
      <c r="AT368" s="49"/>
      <c r="AU368" s="49"/>
    </row>
    <row r="369" spans="41:47" x14ac:dyDescent="0.2">
      <c r="AO369" s="49"/>
      <c r="AP369" s="49"/>
      <c r="AQ369" s="49"/>
      <c r="AR369" s="49"/>
      <c r="AS369" s="49"/>
      <c r="AT369" s="49"/>
      <c r="AU369" s="49"/>
    </row>
    <row r="370" spans="41:47" x14ac:dyDescent="0.2">
      <c r="AO370" s="49"/>
      <c r="AP370" s="49"/>
      <c r="AQ370" s="49"/>
      <c r="AR370" s="49"/>
      <c r="AS370" s="49"/>
      <c r="AT370" s="49"/>
      <c r="AU370" s="49"/>
    </row>
    <row r="371" spans="41:47" x14ac:dyDescent="0.2">
      <c r="AO371" s="49"/>
      <c r="AP371" s="49"/>
      <c r="AQ371" s="49"/>
      <c r="AR371" s="49"/>
      <c r="AS371" s="49"/>
      <c r="AT371" s="49"/>
      <c r="AU371" s="49"/>
    </row>
    <row r="372" spans="41:47" x14ac:dyDescent="0.2">
      <c r="AO372" s="49"/>
      <c r="AP372" s="49"/>
      <c r="AQ372" s="49"/>
      <c r="AR372" s="49"/>
      <c r="AS372" s="49"/>
      <c r="AT372" s="49"/>
      <c r="AU372" s="49"/>
    </row>
    <row r="373" spans="41:47" x14ac:dyDescent="0.2">
      <c r="AO373" s="49"/>
      <c r="AP373" s="49"/>
      <c r="AQ373" s="49"/>
      <c r="AR373" s="49"/>
      <c r="AS373" s="49"/>
      <c r="AT373" s="49"/>
      <c r="AU373" s="49"/>
    </row>
    <row r="374" spans="41:47" x14ac:dyDescent="0.2">
      <c r="AO374" s="49"/>
      <c r="AP374" s="49"/>
      <c r="AQ374" s="49"/>
      <c r="AR374" s="49"/>
      <c r="AS374" s="49"/>
      <c r="AT374" s="49"/>
      <c r="AU374" s="49"/>
    </row>
    <row r="375" spans="41:47" x14ac:dyDescent="0.2">
      <c r="AO375" s="49"/>
      <c r="AP375" s="49"/>
      <c r="AQ375" s="49"/>
      <c r="AR375" s="49"/>
      <c r="AS375" s="49"/>
      <c r="AT375" s="49"/>
      <c r="AU375" s="49"/>
    </row>
    <row r="376" spans="41:47" x14ac:dyDescent="0.2">
      <c r="AO376" s="49"/>
      <c r="AP376" s="49"/>
      <c r="AQ376" s="49"/>
      <c r="AR376" s="49"/>
      <c r="AS376" s="49"/>
      <c r="AT376" s="49"/>
      <c r="AU376" s="49"/>
    </row>
    <row r="377" spans="41:47" x14ac:dyDescent="0.2">
      <c r="AO377" s="49"/>
      <c r="AP377" s="49"/>
      <c r="AQ377" s="49"/>
      <c r="AR377" s="49"/>
      <c r="AS377" s="49"/>
      <c r="AT377" s="49"/>
      <c r="AU377" s="49"/>
    </row>
    <row r="378" spans="41:47" x14ac:dyDescent="0.2">
      <c r="AO378" s="49"/>
      <c r="AP378" s="49"/>
      <c r="AQ378" s="49"/>
      <c r="AR378" s="49"/>
      <c r="AS378" s="49"/>
      <c r="AT378" s="49"/>
      <c r="AU378" s="49"/>
    </row>
    <row r="379" spans="41:47" x14ac:dyDescent="0.2">
      <c r="AO379" s="49"/>
      <c r="AP379" s="49"/>
      <c r="AQ379" s="49"/>
      <c r="AR379" s="49"/>
      <c r="AS379" s="49"/>
      <c r="AT379" s="49"/>
      <c r="AU379" s="49"/>
    </row>
    <row r="380" spans="41:47" x14ac:dyDescent="0.2">
      <c r="AO380" s="49"/>
      <c r="AP380" s="49"/>
      <c r="AQ380" s="49"/>
      <c r="AR380" s="49"/>
      <c r="AS380" s="49"/>
      <c r="AT380" s="49"/>
      <c r="AU380" s="49"/>
    </row>
    <row r="381" spans="41:47" x14ac:dyDescent="0.2">
      <c r="AO381" s="49"/>
      <c r="AP381" s="49"/>
      <c r="AQ381" s="49"/>
      <c r="AR381" s="49"/>
      <c r="AS381" s="49"/>
      <c r="AT381" s="49"/>
      <c r="AU381" s="49"/>
    </row>
    <row r="382" spans="41:47" x14ac:dyDescent="0.2">
      <c r="AO382" s="49"/>
      <c r="AP382" s="49"/>
      <c r="AQ382" s="49"/>
      <c r="AR382" s="49"/>
      <c r="AS382" s="49"/>
      <c r="AT382" s="49"/>
      <c r="AU382" s="49"/>
    </row>
    <row r="383" spans="41:47" x14ac:dyDescent="0.2">
      <c r="AO383" s="49"/>
      <c r="AP383" s="49"/>
      <c r="AQ383" s="49"/>
      <c r="AR383" s="49"/>
      <c r="AS383" s="49"/>
      <c r="AT383" s="49"/>
      <c r="AU383" s="49"/>
    </row>
    <row r="384" spans="41:47" x14ac:dyDescent="0.2">
      <c r="AO384" s="49"/>
      <c r="AP384" s="49"/>
      <c r="AQ384" s="49"/>
      <c r="AR384" s="49"/>
      <c r="AS384" s="49"/>
      <c r="AT384" s="49"/>
      <c r="AU384" s="49"/>
    </row>
    <row r="385" spans="41:47" x14ac:dyDescent="0.2">
      <c r="AO385" s="49"/>
      <c r="AP385" s="49"/>
      <c r="AQ385" s="49"/>
      <c r="AR385" s="49"/>
      <c r="AS385" s="49"/>
      <c r="AT385" s="49"/>
      <c r="AU385" s="49"/>
    </row>
    <row r="386" spans="41:47" x14ac:dyDescent="0.2">
      <c r="AO386" s="49"/>
      <c r="AP386" s="49"/>
      <c r="AQ386" s="49"/>
      <c r="AR386" s="49"/>
      <c r="AS386" s="49"/>
      <c r="AT386" s="49"/>
      <c r="AU386" s="49"/>
    </row>
    <row r="387" spans="41:47" x14ac:dyDescent="0.2">
      <c r="AO387" s="49"/>
      <c r="AP387" s="49"/>
      <c r="AQ387" s="49"/>
      <c r="AR387" s="49"/>
      <c r="AS387" s="49"/>
      <c r="AT387" s="49"/>
      <c r="AU387" s="49"/>
    </row>
    <row r="388" spans="41:47" x14ac:dyDescent="0.2">
      <c r="AO388" s="49"/>
      <c r="AP388" s="49"/>
      <c r="AQ388" s="49"/>
      <c r="AR388" s="49"/>
      <c r="AS388" s="49"/>
      <c r="AT388" s="49"/>
      <c r="AU388" s="49"/>
    </row>
    <row r="389" spans="41:47" x14ac:dyDescent="0.2">
      <c r="AO389" s="49"/>
      <c r="AP389" s="49"/>
      <c r="AQ389" s="49"/>
      <c r="AR389" s="49"/>
      <c r="AS389" s="49"/>
      <c r="AT389" s="49"/>
      <c r="AU389" s="49"/>
    </row>
    <row r="390" spans="41:47" x14ac:dyDescent="0.2">
      <c r="AO390" s="49"/>
      <c r="AP390" s="49"/>
      <c r="AQ390" s="49"/>
      <c r="AR390" s="49"/>
      <c r="AS390" s="49"/>
      <c r="AT390" s="49"/>
      <c r="AU390" s="49"/>
    </row>
    <row r="391" spans="41:47" x14ac:dyDescent="0.2">
      <c r="AO391" s="49"/>
      <c r="AP391" s="49"/>
      <c r="AQ391" s="49"/>
      <c r="AR391" s="49"/>
      <c r="AS391" s="49"/>
      <c r="AT391" s="49"/>
      <c r="AU391" s="49"/>
    </row>
    <row r="392" spans="41:47" x14ac:dyDescent="0.2">
      <c r="AO392" s="49"/>
      <c r="AP392" s="49"/>
      <c r="AQ392" s="49"/>
      <c r="AR392" s="49"/>
      <c r="AS392" s="49"/>
      <c r="AT392" s="49"/>
      <c r="AU392" s="49"/>
    </row>
    <row r="393" spans="41:47" x14ac:dyDescent="0.2">
      <c r="AO393" s="49"/>
      <c r="AP393" s="49"/>
      <c r="AQ393" s="49"/>
      <c r="AR393" s="49"/>
      <c r="AS393" s="49"/>
      <c r="AT393" s="49"/>
      <c r="AU393" s="49"/>
    </row>
    <row r="394" spans="41:47" x14ac:dyDescent="0.2">
      <c r="AO394" s="49"/>
      <c r="AP394" s="49"/>
      <c r="AQ394" s="49"/>
      <c r="AR394" s="49"/>
      <c r="AS394" s="49"/>
      <c r="AT394" s="49"/>
      <c r="AU394" s="49"/>
    </row>
    <row r="395" spans="41:47" x14ac:dyDescent="0.2">
      <c r="AO395" s="49"/>
      <c r="AP395" s="49"/>
      <c r="AQ395" s="49"/>
      <c r="AR395" s="49"/>
      <c r="AS395" s="49"/>
      <c r="AT395" s="49"/>
      <c r="AU395" s="49"/>
    </row>
    <row r="396" spans="41:47" x14ac:dyDescent="0.2">
      <c r="AO396" s="49"/>
      <c r="AP396" s="49"/>
      <c r="AQ396" s="49"/>
      <c r="AR396" s="49"/>
      <c r="AS396" s="49"/>
      <c r="AT396" s="49"/>
      <c r="AU396" s="49"/>
    </row>
    <row r="397" spans="41:47" x14ac:dyDescent="0.2">
      <c r="AO397" s="49"/>
      <c r="AP397" s="49"/>
      <c r="AQ397" s="49"/>
      <c r="AR397" s="49"/>
      <c r="AS397" s="49"/>
      <c r="AT397" s="49"/>
      <c r="AU397" s="49"/>
    </row>
    <row r="398" spans="41:47" x14ac:dyDescent="0.2">
      <c r="AO398" s="49"/>
      <c r="AP398" s="49"/>
      <c r="AQ398" s="49"/>
      <c r="AR398" s="49"/>
      <c r="AS398" s="49"/>
      <c r="AT398" s="49"/>
      <c r="AU398" s="49"/>
    </row>
    <row r="399" spans="41:47" x14ac:dyDescent="0.2">
      <c r="AO399" s="49"/>
      <c r="AP399" s="49"/>
      <c r="AQ399" s="49"/>
      <c r="AR399" s="49"/>
      <c r="AS399" s="49"/>
      <c r="AT399" s="49"/>
      <c r="AU399" s="49"/>
    </row>
    <row r="400" spans="41:47" x14ac:dyDescent="0.2">
      <c r="AO400" s="49"/>
      <c r="AP400" s="49"/>
      <c r="AQ400" s="49"/>
      <c r="AR400" s="49"/>
      <c r="AS400" s="49"/>
      <c r="AT400" s="49"/>
      <c r="AU400" s="49"/>
    </row>
    <row r="401" spans="41:47" x14ac:dyDescent="0.2">
      <c r="AO401" s="49"/>
      <c r="AP401" s="49"/>
      <c r="AQ401" s="49"/>
      <c r="AR401" s="49"/>
      <c r="AS401" s="49"/>
      <c r="AT401" s="49"/>
      <c r="AU401" s="49"/>
    </row>
  </sheetData>
  <mergeCells count="11">
    <mergeCell ref="B51:AU51"/>
    <mergeCell ref="B48:AU48"/>
    <mergeCell ref="B52:AU52"/>
    <mergeCell ref="B49:AU49"/>
    <mergeCell ref="B50:AU50"/>
    <mergeCell ref="C3:X3"/>
    <mergeCell ref="Y3:AT3"/>
    <mergeCell ref="Y4:AT4"/>
    <mergeCell ref="Y5:AT5"/>
    <mergeCell ref="C5:X5"/>
    <mergeCell ref="C4:X4"/>
  </mergeCells>
  <phoneticPr fontId="7"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712AD7-DC62-4E64-A43F-2669E170E328}">
  <dimension ref="A1:BA50"/>
  <sheetViews>
    <sheetView topLeftCell="A34" zoomScale="85" zoomScaleNormal="85" workbookViewId="0">
      <selection activeCell="AB61" sqref="AB61"/>
    </sheetView>
  </sheetViews>
  <sheetFormatPr defaultRowHeight="12.75" x14ac:dyDescent="0.2"/>
  <cols>
    <col min="1" max="1" width="5" customWidth="1"/>
    <col min="2" max="2" width="7.85546875" customWidth="1"/>
    <col min="3" max="3" width="7.42578125" style="222" customWidth="1"/>
    <col min="4" max="4" width="8" style="222" customWidth="1"/>
    <col min="5" max="5" width="6.85546875" style="222" customWidth="1"/>
    <col min="6" max="6" width="7.5703125" style="222" customWidth="1"/>
    <col min="7" max="7" width="7.28515625" style="222" customWidth="1"/>
    <col min="8" max="8" width="6.85546875" style="222" customWidth="1"/>
    <col min="9" max="9" width="7.42578125" style="222" customWidth="1"/>
    <col min="10" max="10" width="8.140625" style="222" customWidth="1"/>
    <col min="11" max="11" width="6.140625" style="222" customWidth="1"/>
    <col min="12" max="12" width="6.28515625" style="222" customWidth="1"/>
    <col min="13" max="13" width="6.42578125" style="222" customWidth="1"/>
    <col min="14" max="14" width="6" style="374" customWidth="1"/>
    <col min="15" max="15" width="7.140625" style="374" customWidth="1"/>
    <col min="16" max="16" width="6.140625" style="374" customWidth="1"/>
    <col min="17" max="17" width="7" style="374" customWidth="1"/>
    <col min="18" max="20" width="7.5703125" style="374" customWidth="1"/>
    <col min="21" max="21" width="6.85546875" style="374" customWidth="1"/>
    <col min="22" max="24" width="6.85546875" style="378" customWidth="1"/>
    <col min="25" max="25" width="5.7109375" style="374" customWidth="1"/>
    <col min="26" max="26" width="7.5703125" style="374" customWidth="1"/>
    <col min="27" max="27" width="7.140625" style="374" customWidth="1"/>
    <col min="28" max="28" width="7" style="374" customWidth="1"/>
    <col min="29" max="29" width="6.5703125" style="374" customWidth="1"/>
    <col min="30" max="30" width="7.42578125" style="374" customWidth="1"/>
    <col min="31" max="31" width="7" style="374" customWidth="1"/>
    <col min="32" max="32" width="6.140625" style="374" customWidth="1"/>
    <col min="33" max="33" width="6.85546875" style="374" customWidth="1"/>
    <col min="34" max="34" width="6.42578125" style="374" customWidth="1"/>
    <col min="35" max="35" width="7.5703125" style="374" customWidth="1"/>
    <col min="36" max="36" width="6.42578125" style="374" customWidth="1"/>
    <col min="37" max="37" width="7.42578125" style="374" customWidth="1"/>
    <col min="38" max="38" width="7" style="374" customWidth="1"/>
    <col min="39" max="39" width="7.28515625" style="374" customWidth="1"/>
    <col min="40" max="40" width="7.140625" style="374" customWidth="1"/>
    <col min="41" max="41" width="5.5703125" style="374" customWidth="1"/>
    <col min="42" max="42" width="6.42578125" style="374" customWidth="1"/>
    <col min="43" max="43" width="6.42578125" style="381" customWidth="1"/>
    <col min="44" max="45" width="7.28515625" style="381" customWidth="1"/>
    <col min="46" max="46" width="5.85546875" style="381" customWidth="1"/>
    <col min="47" max="47" width="6.28515625" customWidth="1"/>
  </cols>
  <sheetData>
    <row r="1" spans="2:53" ht="14.25" customHeight="1" x14ac:dyDescent="0.2">
      <c r="O1" s="379"/>
      <c r="AU1" s="345" t="s">
        <v>113</v>
      </c>
    </row>
    <row r="2" spans="2:53" ht="30" customHeight="1" x14ac:dyDescent="0.2">
      <c r="B2" s="710" t="s">
        <v>219</v>
      </c>
      <c r="C2" s="710"/>
      <c r="D2" s="710"/>
      <c r="E2" s="710"/>
      <c r="F2" s="710"/>
      <c r="G2" s="710"/>
      <c r="H2" s="710"/>
      <c r="I2" s="710"/>
      <c r="J2" s="710"/>
      <c r="K2" s="710"/>
      <c r="L2" s="710"/>
      <c r="M2" s="710"/>
      <c r="N2" s="710"/>
      <c r="O2" s="710"/>
      <c r="P2" s="710"/>
      <c r="Q2" s="710"/>
      <c r="R2" s="710"/>
      <c r="S2" s="710"/>
      <c r="T2" s="710"/>
      <c r="U2" s="710"/>
      <c r="V2" s="710"/>
      <c r="W2" s="710"/>
      <c r="X2" s="710"/>
      <c r="Y2" s="710"/>
      <c r="Z2" s="710"/>
      <c r="AA2" s="710"/>
      <c r="AB2" s="710"/>
      <c r="AC2" s="710"/>
      <c r="AD2" s="710"/>
      <c r="AE2" s="710"/>
      <c r="AF2" s="710"/>
      <c r="AG2" s="710"/>
      <c r="AH2" s="710"/>
      <c r="AI2" s="710"/>
      <c r="AJ2" s="710"/>
      <c r="AK2" s="710"/>
      <c r="AL2" s="710"/>
      <c r="AM2" s="710"/>
      <c r="AN2" s="710"/>
      <c r="AO2" s="710"/>
      <c r="AP2" s="710"/>
      <c r="AQ2" s="710"/>
      <c r="AR2" s="710"/>
      <c r="AS2" s="710"/>
      <c r="AT2" s="710"/>
      <c r="AU2" s="710"/>
    </row>
    <row r="3" spans="2:53" ht="24.95" customHeight="1" x14ac:dyDescent="0.2">
      <c r="C3" s="711" t="s">
        <v>114</v>
      </c>
      <c r="D3" s="712"/>
      <c r="E3" s="712"/>
      <c r="F3" s="712"/>
      <c r="G3" s="712"/>
      <c r="H3" s="712"/>
      <c r="I3" s="712"/>
      <c r="J3" s="712"/>
      <c r="K3" s="712"/>
      <c r="L3" s="712"/>
      <c r="M3" s="712"/>
      <c r="N3" s="712"/>
      <c r="O3" s="712"/>
      <c r="P3" s="712"/>
      <c r="Q3" s="712"/>
      <c r="R3" s="712"/>
      <c r="S3" s="712"/>
      <c r="T3" s="712"/>
      <c r="U3" s="712"/>
      <c r="V3" s="712"/>
      <c r="W3" s="712"/>
      <c r="X3" s="423"/>
      <c r="Y3" s="711" t="s">
        <v>115</v>
      </c>
      <c r="Z3" s="712"/>
      <c r="AA3" s="712"/>
      <c r="AB3" s="712"/>
      <c r="AC3" s="712"/>
      <c r="AD3" s="712"/>
      <c r="AE3" s="712"/>
      <c r="AF3" s="712"/>
      <c r="AG3" s="712"/>
      <c r="AH3" s="712"/>
      <c r="AI3" s="712"/>
      <c r="AJ3" s="712"/>
      <c r="AK3" s="712"/>
      <c r="AL3" s="712"/>
      <c r="AM3" s="712"/>
      <c r="AN3" s="712"/>
      <c r="AO3" s="712"/>
      <c r="AP3" s="712"/>
      <c r="AQ3" s="712"/>
      <c r="AR3" s="712"/>
      <c r="AS3" s="712"/>
      <c r="AT3" s="571"/>
      <c r="AU3" s="218" t="s">
        <v>240</v>
      </c>
    </row>
    <row r="4" spans="2:53" ht="15" customHeight="1" x14ac:dyDescent="0.2">
      <c r="C4" s="713" t="s">
        <v>4</v>
      </c>
      <c r="D4" s="714"/>
      <c r="E4" s="714"/>
      <c r="F4" s="714"/>
      <c r="G4" s="714"/>
      <c r="H4" s="714"/>
      <c r="I4" s="714"/>
      <c r="J4" s="714"/>
      <c r="K4" s="714"/>
      <c r="L4" s="714"/>
      <c r="M4" s="714"/>
      <c r="N4" s="714"/>
      <c r="O4" s="714"/>
      <c r="P4" s="714"/>
      <c r="Q4" s="714"/>
      <c r="R4" s="714"/>
      <c r="S4" s="714"/>
      <c r="T4" s="714"/>
      <c r="U4" s="714"/>
      <c r="V4" s="714"/>
      <c r="W4" s="714"/>
      <c r="X4" s="424"/>
      <c r="Y4" s="713" t="s">
        <v>4</v>
      </c>
      <c r="Z4" s="714"/>
      <c r="AA4" s="714"/>
      <c r="AB4" s="714"/>
      <c r="AC4" s="714"/>
      <c r="AD4" s="714"/>
      <c r="AE4" s="714"/>
      <c r="AF4" s="714"/>
      <c r="AG4" s="714"/>
      <c r="AH4" s="714"/>
      <c r="AI4" s="714"/>
      <c r="AJ4" s="714"/>
      <c r="AK4" s="714"/>
      <c r="AL4" s="714"/>
      <c r="AM4" s="714"/>
      <c r="AN4" s="714"/>
      <c r="AO4" s="714"/>
      <c r="AP4" s="714"/>
      <c r="AQ4" s="714"/>
      <c r="AR4" s="714"/>
      <c r="AS4" s="714"/>
      <c r="AT4" s="572"/>
    </row>
    <row r="5" spans="2:53" ht="12.75" customHeight="1" x14ac:dyDescent="0.2">
      <c r="C5" s="223">
        <v>2001</v>
      </c>
      <c r="D5" s="224">
        <v>2002</v>
      </c>
      <c r="E5" s="224">
        <v>2003</v>
      </c>
      <c r="F5" s="224">
        <v>2004</v>
      </c>
      <c r="G5" s="224">
        <v>2005</v>
      </c>
      <c r="H5" s="224">
        <v>2006</v>
      </c>
      <c r="I5" s="224">
        <v>2007</v>
      </c>
      <c r="J5" s="224">
        <v>2008</v>
      </c>
      <c r="K5" s="224">
        <v>2009</v>
      </c>
      <c r="L5" s="224">
        <v>2010</v>
      </c>
      <c r="M5" s="224">
        <v>2011</v>
      </c>
      <c r="N5" s="375">
        <v>2012</v>
      </c>
      <c r="O5" s="375">
        <v>2013</v>
      </c>
      <c r="P5" s="375">
        <v>2014</v>
      </c>
      <c r="Q5" s="375">
        <v>2015</v>
      </c>
      <c r="R5" s="375">
        <v>2016</v>
      </c>
      <c r="S5" s="375">
        <v>2017</v>
      </c>
      <c r="T5" s="375">
        <v>2018</v>
      </c>
      <c r="U5" s="375">
        <v>2019</v>
      </c>
      <c r="V5" s="375">
        <v>2020</v>
      </c>
      <c r="W5" s="375">
        <v>2021</v>
      </c>
      <c r="X5" s="493">
        <v>2022</v>
      </c>
      <c r="Y5" s="382">
        <v>2001</v>
      </c>
      <c r="Z5" s="382">
        <v>2002</v>
      </c>
      <c r="AA5" s="382">
        <v>2003</v>
      </c>
      <c r="AB5" s="382">
        <v>2004</v>
      </c>
      <c r="AC5" s="382">
        <v>2005</v>
      </c>
      <c r="AD5" s="382">
        <v>2006</v>
      </c>
      <c r="AE5" s="382">
        <v>2007</v>
      </c>
      <c r="AF5" s="382">
        <v>2008</v>
      </c>
      <c r="AG5" s="382">
        <v>2009</v>
      </c>
      <c r="AH5" s="382">
        <v>2010</v>
      </c>
      <c r="AI5" s="382">
        <v>2011</v>
      </c>
      <c r="AJ5" s="382">
        <v>2012</v>
      </c>
      <c r="AK5" s="382">
        <v>2013</v>
      </c>
      <c r="AL5" s="382">
        <v>2014</v>
      </c>
      <c r="AM5" s="382">
        <v>2015</v>
      </c>
      <c r="AN5" s="382">
        <v>2016</v>
      </c>
      <c r="AO5" s="382">
        <v>2017</v>
      </c>
      <c r="AP5" s="382">
        <v>2018</v>
      </c>
      <c r="AQ5" s="375">
        <v>2019</v>
      </c>
      <c r="AR5" s="375">
        <v>2020</v>
      </c>
      <c r="AS5" s="375">
        <v>2021</v>
      </c>
      <c r="AT5" s="493">
        <v>2022</v>
      </c>
      <c r="AU5" s="262"/>
    </row>
    <row r="6" spans="2:53" ht="12" customHeight="1" x14ac:dyDescent="0.2">
      <c r="B6" s="188" t="s">
        <v>190</v>
      </c>
      <c r="C6" s="494"/>
      <c r="D6" s="494">
        <v>61.2</v>
      </c>
      <c r="E6" s="494">
        <v>61.4</v>
      </c>
      <c r="F6" s="494">
        <v>61.5</v>
      </c>
      <c r="G6" s="497">
        <v>62.2</v>
      </c>
      <c r="H6" s="494">
        <v>63.2</v>
      </c>
      <c r="I6" s="494">
        <v>64.3</v>
      </c>
      <c r="J6" s="494">
        <v>64.8</v>
      </c>
      <c r="K6" s="494">
        <v>63.6</v>
      </c>
      <c r="L6" s="494">
        <v>63.3</v>
      </c>
      <c r="M6" s="494">
        <v>63.4</v>
      </c>
      <c r="N6" s="494">
        <v>63.2</v>
      </c>
      <c r="O6" s="494">
        <v>63.1</v>
      </c>
      <c r="P6" s="494">
        <v>63.8</v>
      </c>
      <c r="Q6" s="494">
        <v>64.599999999999994</v>
      </c>
      <c r="R6" s="494">
        <v>65.599999999999994</v>
      </c>
      <c r="S6" s="494">
        <v>66.7</v>
      </c>
      <c r="T6" s="494">
        <v>67.7</v>
      </c>
      <c r="U6" s="494">
        <v>68.400000000000006</v>
      </c>
      <c r="V6" s="495">
        <v>67.5</v>
      </c>
      <c r="W6" s="498">
        <v>68.3</v>
      </c>
      <c r="X6" s="496">
        <v>69.8</v>
      </c>
      <c r="Y6" s="494"/>
      <c r="Z6" s="494">
        <v>9.6999999999999993</v>
      </c>
      <c r="AA6" s="494">
        <v>9.8000000000000007</v>
      </c>
      <c r="AB6" s="494">
        <v>10</v>
      </c>
      <c r="AC6" s="497">
        <v>9.6999999999999993</v>
      </c>
      <c r="AD6" s="494">
        <v>8.6999999999999993</v>
      </c>
      <c r="AE6" s="494">
        <v>7.5</v>
      </c>
      <c r="AF6" s="494">
        <v>7.3</v>
      </c>
      <c r="AG6" s="494">
        <v>9.3000000000000007</v>
      </c>
      <c r="AH6" s="494">
        <v>10</v>
      </c>
      <c r="AI6" s="494">
        <v>10</v>
      </c>
      <c r="AJ6" s="494">
        <v>11</v>
      </c>
      <c r="AK6" s="494">
        <v>11.5</v>
      </c>
      <c r="AL6" s="494">
        <v>11</v>
      </c>
      <c r="AM6" s="494">
        <v>10.199999999999999</v>
      </c>
      <c r="AN6" s="494">
        <v>9.3000000000000007</v>
      </c>
      <c r="AO6" s="494">
        <v>8.3000000000000007</v>
      </c>
      <c r="AP6" s="494">
        <v>7.4</v>
      </c>
      <c r="AQ6" s="494">
        <v>6.8</v>
      </c>
      <c r="AR6" s="495">
        <v>7.2</v>
      </c>
      <c r="AS6" s="494">
        <v>7.2</v>
      </c>
      <c r="AT6" s="496">
        <v>6.3</v>
      </c>
      <c r="AU6" s="263" t="s">
        <v>190</v>
      </c>
    </row>
    <row r="7" spans="2:53" ht="12" customHeight="1" x14ac:dyDescent="0.2">
      <c r="B7" s="257" t="s">
        <v>32</v>
      </c>
      <c r="C7" s="252">
        <v>59.7</v>
      </c>
      <c r="D7" s="45">
        <v>59.7</v>
      </c>
      <c r="E7" s="45">
        <v>59.3</v>
      </c>
      <c r="F7" s="45">
        <v>60.5</v>
      </c>
      <c r="G7" s="499">
        <v>61.1</v>
      </c>
      <c r="H7" s="45">
        <v>61</v>
      </c>
      <c r="I7" s="45">
        <v>62</v>
      </c>
      <c r="J7" s="45">
        <v>62.4</v>
      </c>
      <c r="K7" s="45">
        <v>61.6</v>
      </c>
      <c r="L7" s="45">
        <v>62</v>
      </c>
      <c r="M7" s="500">
        <v>61.9</v>
      </c>
      <c r="N7" s="501">
        <v>61.8</v>
      </c>
      <c r="O7" s="501">
        <v>61.8</v>
      </c>
      <c r="P7" s="501">
        <v>61.9</v>
      </c>
      <c r="Q7" s="501">
        <v>61.8</v>
      </c>
      <c r="R7" s="501">
        <v>62.3</v>
      </c>
      <c r="S7" s="501">
        <v>63.1</v>
      </c>
      <c r="T7" s="502">
        <v>64.5</v>
      </c>
      <c r="U7" s="501">
        <v>65.3</v>
      </c>
      <c r="V7" s="503">
        <v>64.7</v>
      </c>
      <c r="W7" s="504">
        <v>65.3</v>
      </c>
      <c r="X7" s="505">
        <v>66.5</v>
      </c>
      <c r="Y7" s="252">
        <v>6.2</v>
      </c>
      <c r="Z7" s="45">
        <v>6.9</v>
      </c>
      <c r="AA7" s="45">
        <v>7.7</v>
      </c>
      <c r="AB7" s="45">
        <v>7.4</v>
      </c>
      <c r="AC7" s="499">
        <v>8.5</v>
      </c>
      <c r="AD7" s="45">
        <v>8.3000000000000007</v>
      </c>
      <c r="AE7" s="45">
        <v>7.5</v>
      </c>
      <c r="AF7" s="45">
        <v>7</v>
      </c>
      <c r="AG7" s="45">
        <v>8</v>
      </c>
      <c r="AH7" s="45">
        <v>8.4</v>
      </c>
      <c r="AI7" s="500">
        <v>7.2</v>
      </c>
      <c r="AJ7" s="501">
        <v>7.6</v>
      </c>
      <c r="AK7" s="501">
        <v>8.5</v>
      </c>
      <c r="AL7" s="501">
        <v>8.6</v>
      </c>
      <c r="AM7" s="501">
        <v>8.6</v>
      </c>
      <c r="AN7" s="501">
        <v>7.9</v>
      </c>
      <c r="AO7" s="501">
        <v>7.1</v>
      </c>
      <c r="AP7" s="502">
        <v>6</v>
      </c>
      <c r="AQ7" s="501">
        <v>5.4</v>
      </c>
      <c r="AR7" s="503">
        <v>5.6</v>
      </c>
      <c r="AS7" s="504">
        <v>6.3</v>
      </c>
      <c r="AT7" s="505">
        <v>5.6</v>
      </c>
      <c r="AU7" s="253" t="s">
        <v>32</v>
      </c>
    </row>
    <row r="8" spans="2:53" ht="12" customHeight="1" x14ac:dyDescent="0.2">
      <c r="B8" s="181" t="s">
        <v>34</v>
      </c>
      <c r="C8" s="217">
        <v>50.7</v>
      </c>
      <c r="D8" s="217">
        <v>51.1</v>
      </c>
      <c r="E8" s="506">
        <v>53.1</v>
      </c>
      <c r="F8" s="217">
        <v>55.1</v>
      </c>
      <c r="G8" s="405">
        <v>55.8</v>
      </c>
      <c r="H8" s="217">
        <v>58.6</v>
      </c>
      <c r="I8" s="217">
        <v>61.7</v>
      </c>
      <c r="J8" s="405">
        <v>64</v>
      </c>
      <c r="K8" s="217">
        <v>62.6</v>
      </c>
      <c r="L8" s="405">
        <v>59.8</v>
      </c>
      <c r="M8" s="405">
        <v>58.4</v>
      </c>
      <c r="N8" s="507">
        <v>58.8</v>
      </c>
      <c r="O8" s="507">
        <v>59.5</v>
      </c>
      <c r="P8" s="507">
        <v>61</v>
      </c>
      <c r="Q8" s="507">
        <v>62.9</v>
      </c>
      <c r="R8" s="507">
        <v>63.4</v>
      </c>
      <c r="S8" s="507">
        <v>66.900000000000006</v>
      </c>
      <c r="T8" s="507">
        <v>67.7</v>
      </c>
      <c r="U8" s="507">
        <v>70.099999999999994</v>
      </c>
      <c r="V8" s="508">
        <v>68.5</v>
      </c>
      <c r="W8" s="507">
        <v>68.099999999999994</v>
      </c>
      <c r="X8" s="509">
        <v>70.400000000000006</v>
      </c>
      <c r="Y8" s="217">
        <v>20</v>
      </c>
      <c r="Z8" s="217">
        <v>18.3</v>
      </c>
      <c r="AA8" s="506">
        <v>13.9</v>
      </c>
      <c r="AB8" s="217">
        <v>12.2</v>
      </c>
      <c r="AC8" s="405">
        <v>10.199999999999999</v>
      </c>
      <c r="AD8" s="217">
        <v>9</v>
      </c>
      <c r="AE8" s="217">
        <v>6.9</v>
      </c>
      <c r="AF8" s="405">
        <v>5.7</v>
      </c>
      <c r="AG8" s="217">
        <v>6.9</v>
      </c>
      <c r="AH8" s="405">
        <v>10.3</v>
      </c>
      <c r="AI8" s="405">
        <v>11.4</v>
      </c>
      <c r="AJ8" s="507">
        <v>12.4</v>
      </c>
      <c r="AK8" s="507">
        <v>13</v>
      </c>
      <c r="AL8" s="507">
        <v>11.5</v>
      </c>
      <c r="AM8" s="507">
        <v>9.1999999999999993</v>
      </c>
      <c r="AN8" s="507">
        <v>7.7</v>
      </c>
      <c r="AO8" s="507">
        <v>6.2</v>
      </c>
      <c r="AP8" s="507">
        <v>5.3</v>
      </c>
      <c r="AQ8" s="507">
        <v>4.3</v>
      </c>
      <c r="AR8" s="508">
        <v>5.2</v>
      </c>
      <c r="AS8" s="507">
        <v>5.3</v>
      </c>
      <c r="AT8" s="509">
        <v>4.3</v>
      </c>
      <c r="AU8" s="180" t="s">
        <v>34</v>
      </c>
    </row>
    <row r="9" spans="2:53" ht="12" customHeight="1" x14ac:dyDescent="0.2">
      <c r="B9" s="258" t="s">
        <v>36</v>
      </c>
      <c r="C9" s="45">
        <v>65</v>
      </c>
      <c r="D9" s="45">
        <v>65.5</v>
      </c>
      <c r="E9" s="45">
        <v>64.900000000000006</v>
      </c>
      <c r="F9" s="45">
        <v>64.099999999999994</v>
      </c>
      <c r="G9" s="499">
        <v>64.8</v>
      </c>
      <c r="H9" s="45">
        <v>65.3</v>
      </c>
      <c r="I9" s="45">
        <v>66.099999999999994</v>
      </c>
      <c r="J9" s="45">
        <v>66.599999999999994</v>
      </c>
      <c r="K9" s="45">
        <v>65.400000000000006</v>
      </c>
      <c r="L9" s="45">
        <v>65</v>
      </c>
      <c r="M9" s="510">
        <v>65.7</v>
      </c>
      <c r="N9" s="501">
        <v>66.5</v>
      </c>
      <c r="O9" s="501">
        <v>67.7</v>
      </c>
      <c r="P9" s="501">
        <v>69</v>
      </c>
      <c r="Q9" s="501">
        <v>70.2</v>
      </c>
      <c r="R9" s="501">
        <v>72</v>
      </c>
      <c r="S9" s="501">
        <v>73.599999999999994</v>
      </c>
      <c r="T9" s="501">
        <v>74.8</v>
      </c>
      <c r="U9" s="501">
        <v>75.099999999999994</v>
      </c>
      <c r="V9" s="503">
        <v>74.400000000000006</v>
      </c>
      <c r="W9" s="501">
        <v>74.400000000000006</v>
      </c>
      <c r="X9" s="505">
        <v>75.5</v>
      </c>
      <c r="Y9" s="45">
        <v>8</v>
      </c>
      <c r="Z9" s="45">
        <v>7.1</v>
      </c>
      <c r="AA9" s="45">
        <v>7.6</v>
      </c>
      <c r="AB9" s="45">
        <v>8.3000000000000007</v>
      </c>
      <c r="AC9" s="499">
        <v>8</v>
      </c>
      <c r="AD9" s="45">
        <v>7.2</v>
      </c>
      <c r="AE9" s="45">
        <v>5.4</v>
      </c>
      <c r="AF9" s="45">
        <v>4.4000000000000004</v>
      </c>
      <c r="AG9" s="45">
        <v>6.8</v>
      </c>
      <c r="AH9" s="45">
        <v>7.4</v>
      </c>
      <c r="AI9" s="510">
        <v>6.8</v>
      </c>
      <c r="AJ9" s="501">
        <v>7</v>
      </c>
      <c r="AK9" s="501">
        <v>7</v>
      </c>
      <c r="AL9" s="501">
        <v>6.2</v>
      </c>
      <c r="AM9" s="501">
        <v>5.0999999999999996</v>
      </c>
      <c r="AN9" s="501">
        <v>4</v>
      </c>
      <c r="AO9" s="501">
        <v>2.9</v>
      </c>
      <c r="AP9" s="501">
        <v>2.2999999999999998</v>
      </c>
      <c r="AQ9" s="501">
        <v>2.1</v>
      </c>
      <c r="AR9" s="503">
        <v>2.6</v>
      </c>
      <c r="AS9" s="501">
        <v>2.9</v>
      </c>
      <c r="AT9" s="505">
        <v>2.2999999999999998</v>
      </c>
      <c r="AU9" s="253" t="s">
        <v>36</v>
      </c>
    </row>
    <row r="10" spans="2:53" ht="12" customHeight="1" x14ac:dyDescent="0.2">
      <c r="B10" s="181" t="s">
        <v>40</v>
      </c>
      <c r="C10" s="217">
        <v>75.900000000000006</v>
      </c>
      <c r="D10" s="217">
        <v>76.400000000000006</v>
      </c>
      <c r="E10" s="217">
        <v>75.099999999999994</v>
      </c>
      <c r="F10" s="217">
        <v>76</v>
      </c>
      <c r="G10" s="405">
        <v>75.900000000000006</v>
      </c>
      <c r="H10" s="217">
        <v>77.400000000000006</v>
      </c>
      <c r="I10" s="217">
        <v>77</v>
      </c>
      <c r="J10" s="217">
        <v>76.3</v>
      </c>
      <c r="K10" s="506">
        <v>73.5</v>
      </c>
      <c r="L10" s="217">
        <v>71.8</v>
      </c>
      <c r="M10" s="217">
        <v>71.599999999999994</v>
      </c>
      <c r="N10" s="507">
        <v>71</v>
      </c>
      <c r="O10" s="507">
        <v>70.7</v>
      </c>
      <c r="P10" s="507">
        <v>71.099999999999994</v>
      </c>
      <c r="Q10" s="507">
        <v>72</v>
      </c>
      <c r="R10" s="511">
        <v>72.7</v>
      </c>
      <c r="S10" s="507">
        <v>73.2</v>
      </c>
      <c r="T10" s="512">
        <v>74.099999999999994</v>
      </c>
      <c r="U10" s="507">
        <v>75</v>
      </c>
      <c r="V10" s="508">
        <v>74.400000000000006</v>
      </c>
      <c r="W10" s="507">
        <v>75.5</v>
      </c>
      <c r="X10" s="509">
        <v>76.8</v>
      </c>
      <c r="Y10" s="217">
        <v>4.2</v>
      </c>
      <c r="Z10" s="217">
        <v>4.3</v>
      </c>
      <c r="AA10" s="217">
        <v>5.5</v>
      </c>
      <c r="AB10" s="217">
        <v>5.3</v>
      </c>
      <c r="AC10" s="405">
        <v>4.9000000000000004</v>
      </c>
      <c r="AD10" s="217">
        <v>4</v>
      </c>
      <c r="AE10" s="217">
        <v>3.8</v>
      </c>
      <c r="AF10" s="217">
        <v>3.7</v>
      </c>
      <c r="AG10" s="506">
        <v>6.5</v>
      </c>
      <c r="AH10" s="217">
        <v>7.9</v>
      </c>
      <c r="AI10" s="217">
        <v>7.9</v>
      </c>
      <c r="AJ10" s="507">
        <v>8</v>
      </c>
      <c r="AK10" s="507">
        <v>7.6</v>
      </c>
      <c r="AL10" s="507">
        <v>7.1</v>
      </c>
      <c r="AM10" s="507">
        <v>6.5</v>
      </c>
      <c r="AN10" s="511">
        <v>6.2</v>
      </c>
      <c r="AO10" s="507">
        <v>6</v>
      </c>
      <c r="AP10" s="512">
        <v>5.3</v>
      </c>
      <c r="AQ10" s="507">
        <v>5.0999999999999996</v>
      </c>
      <c r="AR10" s="508">
        <v>5.8</v>
      </c>
      <c r="AS10" s="507">
        <v>5.0999999999999996</v>
      </c>
      <c r="AT10" s="509">
        <v>4.5</v>
      </c>
      <c r="AU10" s="180" t="s">
        <v>40</v>
      </c>
    </row>
    <row r="11" spans="2:53" ht="12" customHeight="1" x14ac:dyDescent="0.2">
      <c r="B11" s="258" t="s">
        <v>42</v>
      </c>
      <c r="C11" s="45">
        <v>65.7</v>
      </c>
      <c r="D11" s="45">
        <v>65.400000000000006</v>
      </c>
      <c r="E11" s="45">
        <v>64.900000000000006</v>
      </c>
      <c r="F11" s="45">
        <v>64.3</v>
      </c>
      <c r="G11" s="499">
        <v>65.5</v>
      </c>
      <c r="H11" s="45">
        <v>67.2</v>
      </c>
      <c r="I11" s="513">
        <v>69</v>
      </c>
      <c r="J11" s="45">
        <v>70.099999999999994</v>
      </c>
      <c r="K11" s="45">
        <v>70.3</v>
      </c>
      <c r="L11" s="499">
        <v>71.3</v>
      </c>
      <c r="M11" s="252">
        <v>72.7</v>
      </c>
      <c r="N11" s="502">
        <v>73</v>
      </c>
      <c r="O11" s="502">
        <v>73.5</v>
      </c>
      <c r="P11" s="501">
        <v>73.8</v>
      </c>
      <c r="Q11" s="501">
        <v>74</v>
      </c>
      <c r="R11" s="501">
        <v>74.7</v>
      </c>
      <c r="S11" s="501">
        <v>75.2</v>
      </c>
      <c r="T11" s="501">
        <v>75.900000000000006</v>
      </c>
      <c r="U11" s="501">
        <v>76.7</v>
      </c>
      <c r="V11" s="503">
        <v>75.400000000000006</v>
      </c>
      <c r="W11" s="501">
        <v>75.599999999999994</v>
      </c>
      <c r="X11" s="505">
        <v>76.900000000000006</v>
      </c>
      <c r="Y11" s="45">
        <v>7.8</v>
      </c>
      <c r="Z11" s="45">
        <v>8.6</v>
      </c>
      <c r="AA11" s="45">
        <v>9.9</v>
      </c>
      <c r="AB11" s="45">
        <v>10.8</v>
      </c>
      <c r="AC11" s="499">
        <v>11.3</v>
      </c>
      <c r="AD11" s="45">
        <v>10.4</v>
      </c>
      <c r="AE11" s="513">
        <v>8.8000000000000007</v>
      </c>
      <c r="AF11" s="45">
        <v>7.6</v>
      </c>
      <c r="AG11" s="45">
        <v>7.9</v>
      </c>
      <c r="AH11" s="499">
        <v>7.1</v>
      </c>
      <c r="AI11" s="252">
        <v>5.9</v>
      </c>
      <c r="AJ11" s="502">
        <v>5.5</v>
      </c>
      <c r="AK11" s="502">
        <v>5.3</v>
      </c>
      <c r="AL11" s="501">
        <v>5.0999999999999996</v>
      </c>
      <c r="AM11" s="501">
        <v>4.7</v>
      </c>
      <c r="AN11" s="501">
        <v>4.2</v>
      </c>
      <c r="AO11" s="501">
        <v>3.8</v>
      </c>
      <c r="AP11" s="501">
        <v>3.5</v>
      </c>
      <c r="AQ11" s="501">
        <v>3.2</v>
      </c>
      <c r="AR11" s="514">
        <v>3.9</v>
      </c>
      <c r="AS11" s="501">
        <v>3.7</v>
      </c>
      <c r="AT11" s="505">
        <v>3.2</v>
      </c>
      <c r="AU11" s="253" t="s">
        <v>42</v>
      </c>
    </row>
    <row r="12" spans="2:53" ht="12" customHeight="1" x14ac:dyDescent="0.2">
      <c r="B12" s="181" t="s">
        <v>44</v>
      </c>
      <c r="C12" s="217">
        <v>60.6</v>
      </c>
      <c r="D12" s="217">
        <v>61.4</v>
      </c>
      <c r="E12" s="217">
        <v>62.4</v>
      </c>
      <c r="F12" s="217">
        <v>63.2</v>
      </c>
      <c r="G12" s="405">
        <v>64.8</v>
      </c>
      <c r="H12" s="217">
        <v>68.400000000000006</v>
      </c>
      <c r="I12" s="217">
        <v>69.8</v>
      </c>
      <c r="J12" s="217">
        <v>70.099999999999994</v>
      </c>
      <c r="K12" s="217">
        <v>63.8</v>
      </c>
      <c r="L12" s="217">
        <v>61.2</v>
      </c>
      <c r="M12" s="217">
        <v>65.3</v>
      </c>
      <c r="N12" s="507">
        <v>67.099999999999994</v>
      </c>
      <c r="O12" s="507">
        <v>68.5</v>
      </c>
      <c r="P12" s="507">
        <v>69.599999999999994</v>
      </c>
      <c r="Q12" s="507">
        <v>71.400000000000006</v>
      </c>
      <c r="R12" s="507">
        <v>71.8</v>
      </c>
      <c r="S12" s="507">
        <v>73.7</v>
      </c>
      <c r="T12" s="507">
        <v>74.400000000000006</v>
      </c>
      <c r="U12" s="507">
        <v>74.8</v>
      </c>
      <c r="V12" s="508">
        <v>73.2</v>
      </c>
      <c r="W12" s="507">
        <v>74</v>
      </c>
      <c r="X12" s="509">
        <v>76.400000000000006</v>
      </c>
      <c r="Y12" s="217">
        <v>13.2</v>
      </c>
      <c r="Z12" s="217">
        <v>10.199999999999999</v>
      </c>
      <c r="AA12" s="217">
        <v>11.6</v>
      </c>
      <c r="AB12" s="217">
        <v>10.6</v>
      </c>
      <c r="AC12" s="405">
        <v>8.1999999999999993</v>
      </c>
      <c r="AD12" s="217">
        <v>6.1</v>
      </c>
      <c r="AE12" s="217">
        <v>4.7</v>
      </c>
      <c r="AF12" s="217">
        <v>5.6</v>
      </c>
      <c r="AG12" s="217">
        <v>13.9</v>
      </c>
      <c r="AH12" s="217">
        <v>17.100000000000001</v>
      </c>
      <c r="AI12" s="217">
        <v>12.6</v>
      </c>
      <c r="AJ12" s="507">
        <v>10.199999999999999</v>
      </c>
      <c r="AK12" s="507">
        <v>8.9</v>
      </c>
      <c r="AL12" s="507">
        <v>7.5</v>
      </c>
      <c r="AM12" s="507">
        <v>6.5</v>
      </c>
      <c r="AN12" s="507">
        <v>7.1</v>
      </c>
      <c r="AO12" s="507">
        <v>6</v>
      </c>
      <c r="AP12" s="507">
        <v>5.5</v>
      </c>
      <c r="AQ12" s="507">
        <v>4.5999999999999996</v>
      </c>
      <c r="AR12" s="508">
        <v>7.2</v>
      </c>
      <c r="AS12" s="507">
        <v>6.5</v>
      </c>
      <c r="AT12" s="509">
        <v>5.9</v>
      </c>
      <c r="AU12" s="180" t="s">
        <v>44</v>
      </c>
    </row>
    <row r="13" spans="2:53" ht="12" customHeight="1" x14ac:dyDescent="0.2">
      <c r="B13" s="258" t="s">
        <v>46</v>
      </c>
      <c r="C13" s="45">
        <v>65.2</v>
      </c>
      <c r="D13" s="45">
        <v>65.099999999999994</v>
      </c>
      <c r="E13" s="45">
        <v>65.099999999999994</v>
      </c>
      <c r="F13" s="45">
        <v>65.5</v>
      </c>
      <c r="G13" s="499">
        <v>67.599999999999994</v>
      </c>
      <c r="H13" s="45">
        <v>68.7</v>
      </c>
      <c r="I13" s="45">
        <v>71.7</v>
      </c>
      <c r="J13" s="513">
        <v>69.7</v>
      </c>
      <c r="K13" s="45">
        <v>63.6</v>
      </c>
      <c r="L13" s="45">
        <v>61</v>
      </c>
      <c r="M13" s="252">
        <v>60</v>
      </c>
      <c r="N13" s="501">
        <v>59.9</v>
      </c>
      <c r="O13" s="501">
        <v>61.7</v>
      </c>
      <c r="P13" s="501">
        <v>63.1</v>
      </c>
      <c r="Q13" s="501">
        <v>64.8</v>
      </c>
      <c r="R13" s="501">
        <v>66.400000000000006</v>
      </c>
      <c r="S13" s="501">
        <v>67.7</v>
      </c>
      <c r="T13" s="502">
        <v>68.599999999999994</v>
      </c>
      <c r="U13" s="501">
        <v>69.5</v>
      </c>
      <c r="V13" s="503">
        <v>67.7</v>
      </c>
      <c r="W13" s="501">
        <v>69.8</v>
      </c>
      <c r="X13" s="505">
        <v>73.2</v>
      </c>
      <c r="Y13" s="45">
        <v>3.7</v>
      </c>
      <c r="Z13" s="45">
        <v>4.3</v>
      </c>
      <c r="AA13" s="45">
        <v>4.5999999999999996</v>
      </c>
      <c r="AB13" s="45">
        <v>4.5999999999999996</v>
      </c>
      <c r="AC13" s="499">
        <v>4.4000000000000004</v>
      </c>
      <c r="AD13" s="45">
        <v>4.5</v>
      </c>
      <c r="AE13" s="45">
        <v>5.0999999999999996</v>
      </c>
      <c r="AF13" s="513">
        <v>6.9</v>
      </c>
      <c r="AG13" s="45">
        <v>12.8</v>
      </c>
      <c r="AH13" s="45">
        <v>14.8</v>
      </c>
      <c r="AI13" s="252">
        <v>15.7</v>
      </c>
      <c r="AJ13" s="501">
        <v>15.8</v>
      </c>
      <c r="AK13" s="501">
        <v>14</v>
      </c>
      <c r="AL13" s="501">
        <v>12.1</v>
      </c>
      <c r="AM13" s="501">
        <v>10.1</v>
      </c>
      <c r="AN13" s="501">
        <v>8.6</v>
      </c>
      <c r="AO13" s="501">
        <v>6.9</v>
      </c>
      <c r="AP13" s="502">
        <v>5.9</v>
      </c>
      <c r="AQ13" s="501">
        <v>5.0999999999999996</v>
      </c>
      <c r="AR13" s="503">
        <v>5.8</v>
      </c>
      <c r="AS13" s="501">
        <v>6.3</v>
      </c>
      <c r="AT13" s="505">
        <v>4.5999999999999996</v>
      </c>
      <c r="AU13" s="253" t="s">
        <v>46</v>
      </c>
      <c r="BA13" s="47"/>
    </row>
    <row r="14" spans="2:53" ht="12" customHeight="1" x14ac:dyDescent="0.2">
      <c r="B14" s="181" t="s">
        <v>48</v>
      </c>
      <c r="C14" s="217">
        <v>56.5</v>
      </c>
      <c r="D14" s="217">
        <v>57.6</v>
      </c>
      <c r="E14" s="217">
        <v>58.7</v>
      </c>
      <c r="F14" s="506">
        <v>59.3</v>
      </c>
      <c r="G14" s="405">
        <v>59.6</v>
      </c>
      <c r="H14" s="217">
        <v>60.6</v>
      </c>
      <c r="I14" s="217">
        <v>60.9</v>
      </c>
      <c r="J14" s="217">
        <v>61.4</v>
      </c>
      <c r="K14" s="217">
        <v>60.8</v>
      </c>
      <c r="L14" s="506">
        <v>59.1</v>
      </c>
      <c r="M14" s="217">
        <v>55.1</v>
      </c>
      <c r="N14" s="507">
        <v>50.8</v>
      </c>
      <c r="O14" s="507">
        <v>48.8</v>
      </c>
      <c r="P14" s="507">
        <v>49.4</v>
      </c>
      <c r="Q14" s="507">
        <v>50.8</v>
      </c>
      <c r="R14" s="507">
        <v>52</v>
      </c>
      <c r="S14" s="507">
        <v>53.5</v>
      </c>
      <c r="T14" s="507">
        <v>54.9</v>
      </c>
      <c r="U14" s="507">
        <v>56.5</v>
      </c>
      <c r="V14" s="508">
        <v>56.3</v>
      </c>
      <c r="W14" s="507">
        <v>57.2</v>
      </c>
      <c r="X14" s="509">
        <v>60.7</v>
      </c>
      <c r="Y14" s="217">
        <v>10.6</v>
      </c>
      <c r="Z14" s="217">
        <v>10.199999999999999</v>
      </c>
      <c r="AA14" s="217">
        <v>9.6</v>
      </c>
      <c r="AB14" s="506">
        <v>10.5</v>
      </c>
      <c r="AC14" s="405">
        <v>10.1</v>
      </c>
      <c r="AD14" s="217">
        <v>9.1</v>
      </c>
      <c r="AE14" s="217">
        <v>8.5</v>
      </c>
      <c r="AF14" s="217">
        <v>7.9</v>
      </c>
      <c r="AG14" s="217">
        <v>9.8000000000000007</v>
      </c>
      <c r="AH14" s="506">
        <v>12.9</v>
      </c>
      <c r="AI14" s="217">
        <v>18.100000000000001</v>
      </c>
      <c r="AJ14" s="507">
        <v>24.7</v>
      </c>
      <c r="AK14" s="507">
        <v>27.7</v>
      </c>
      <c r="AL14" s="507">
        <v>26.7</v>
      </c>
      <c r="AM14" s="507">
        <v>25.1</v>
      </c>
      <c r="AN14" s="507">
        <v>23.7</v>
      </c>
      <c r="AO14" s="507">
        <v>21.7</v>
      </c>
      <c r="AP14" s="507">
        <v>19.5</v>
      </c>
      <c r="AQ14" s="507">
        <v>17.5</v>
      </c>
      <c r="AR14" s="508">
        <v>16.5</v>
      </c>
      <c r="AS14" s="507">
        <v>14.9</v>
      </c>
      <c r="AT14" s="509">
        <v>12.6</v>
      </c>
      <c r="AU14" s="180" t="s">
        <v>48</v>
      </c>
    </row>
    <row r="15" spans="2:53" ht="12" customHeight="1" x14ac:dyDescent="0.2">
      <c r="B15" s="258" t="s">
        <v>50</v>
      </c>
      <c r="C15" s="45">
        <v>57.7</v>
      </c>
      <c r="D15" s="45">
        <v>59</v>
      </c>
      <c r="E15" s="45">
        <v>60.1</v>
      </c>
      <c r="F15" s="45">
        <v>61.1</v>
      </c>
      <c r="G15" s="499">
        <v>63.6</v>
      </c>
      <c r="H15" s="515">
        <v>65</v>
      </c>
      <c r="I15" s="45">
        <v>65.8</v>
      </c>
      <c r="J15" s="45">
        <v>64.5</v>
      </c>
      <c r="K15" s="45">
        <v>60</v>
      </c>
      <c r="L15" s="45">
        <v>58.8</v>
      </c>
      <c r="M15" s="252">
        <v>58</v>
      </c>
      <c r="N15" s="501">
        <v>55.8</v>
      </c>
      <c r="O15" s="501">
        <v>54.8</v>
      </c>
      <c r="P15" s="501">
        <v>56</v>
      </c>
      <c r="Q15" s="501">
        <v>57.8</v>
      </c>
      <c r="R15" s="501">
        <v>59.5</v>
      </c>
      <c r="S15" s="501">
        <v>61.1</v>
      </c>
      <c r="T15" s="501">
        <v>62.4</v>
      </c>
      <c r="U15" s="501">
        <v>63.3</v>
      </c>
      <c r="V15" s="503">
        <v>60.9</v>
      </c>
      <c r="W15" s="501">
        <v>62.7</v>
      </c>
      <c r="X15" s="505">
        <v>64.400000000000006</v>
      </c>
      <c r="Y15" s="45">
        <v>10.4</v>
      </c>
      <c r="Z15" s="45">
        <v>11.2</v>
      </c>
      <c r="AA15" s="45">
        <v>11.3</v>
      </c>
      <c r="AB15" s="45">
        <v>11.1</v>
      </c>
      <c r="AC15" s="499">
        <v>9.1999999999999993</v>
      </c>
      <c r="AD15" s="515">
        <v>8.5</v>
      </c>
      <c r="AE15" s="45">
        <v>8.3000000000000007</v>
      </c>
      <c r="AF15" s="45">
        <v>11.3</v>
      </c>
      <c r="AG15" s="45">
        <v>18</v>
      </c>
      <c r="AH15" s="45">
        <v>20</v>
      </c>
      <c r="AI15" s="252">
        <v>21.5</v>
      </c>
      <c r="AJ15" s="501">
        <v>24.9</v>
      </c>
      <c r="AK15" s="501">
        <v>26.2</v>
      </c>
      <c r="AL15" s="501">
        <v>24.6</v>
      </c>
      <c r="AM15" s="501">
        <v>22.2</v>
      </c>
      <c r="AN15" s="501">
        <v>19.7</v>
      </c>
      <c r="AO15" s="501">
        <v>17.3</v>
      </c>
      <c r="AP15" s="501">
        <v>15.4</v>
      </c>
      <c r="AQ15" s="501">
        <v>14.2</v>
      </c>
      <c r="AR15" s="503">
        <v>15.6</v>
      </c>
      <c r="AS15" s="501">
        <v>14.9</v>
      </c>
      <c r="AT15" s="505">
        <v>13</v>
      </c>
      <c r="AU15" s="253" t="s">
        <v>50</v>
      </c>
    </row>
    <row r="16" spans="2:53" ht="12" customHeight="1" x14ac:dyDescent="0.2">
      <c r="B16" s="181" t="s">
        <v>52</v>
      </c>
      <c r="C16" s="217">
        <v>62.7</v>
      </c>
      <c r="D16" s="217">
        <v>62.9</v>
      </c>
      <c r="E16" s="506">
        <v>64</v>
      </c>
      <c r="F16" s="217">
        <v>63.4</v>
      </c>
      <c r="G16" s="405">
        <v>63.8</v>
      </c>
      <c r="H16" s="516">
        <v>63.7</v>
      </c>
      <c r="I16" s="217">
        <v>64.3</v>
      </c>
      <c r="J16" s="217">
        <v>64.900000000000006</v>
      </c>
      <c r="K16" s="217">
        <v>64.099999999999994</v>
      </c>
      <c r="L16" s="217">
        <v>64</v>
      </c>
      <c r="M16" s="217">
        <v>63.9</v>
      </c>
      <c r="N16" s="507">
        <v>64</v>
      </c>
      <c r="O16" s="507">
        <v>64</v>
      </c>
      <c r="P16" s="507">
        <v>63.7</v>
      </c>
      <c r="Q16" s="512">
        <v>63.8</v>
      </c>
      <c r="R16" s="507">
        <v>64.2</v>
      </c>
      <c r="S16" s="507">
        <v>64.7</v>
      </c>
      <c r="T16" s="507">
        <v>65.3</v>
      </c>
      <c r="U16" s="507">
        <v>65.599999999999994</v>
      </c>
      <c r="V16" s="508">
        <v>65.3</v>
      </c>
      <c r="W16" s="507">
        <v>67.2</v>
      </c>
      <c r="X16" s="509">
        <v>68.099999999999994</v>
      </c>
      <c r="Y16" s="217">
        <v>8.6</v>
      </c>
      <c r="Z16" s="217">
        <v>8.6999999999999993</v>
      </c>
      <c r="AA16" s="506">
        <v>8.3000000000000007</v>
      </c>
      <c r="AB16" s="217">
        <v>8.9</v>
      </c>
      <c r="AC16" s="405">
        <v>8.5</v>
      </c>
      <c r="AD16" s="516">
        <v>8.5</v>
      </c>
      <c r="AE16" s="217">
        <v>7.7</v>
      </c>
      <c r="AF16" s="217">
        <v>7.1</v>
      </c>
      <c r="AG16" s="217">
        <v>8.8000000000000007</v>
      </c>
      <c r="AH16" s="217">
        <v>8.9</v>
      </c>
      <c r="AI16" s="217">
        <v>8.9</v>
      </c>
      <c r="AJ16" s="507">
        <v>9.5</v>
      </c>
      <c r="AK16" s="507">
        <v>10</v>
      </c>
      <c r="AL16" s="507">
        <v>10.3</v>
      </c>
      <c r="AM16" s="512">
        <v>10.4</v>
      </c>
      <c r="AN16" s="507">
        <v>10.1</v>
      </c>
      <c r="AO16" s="507">
        <v>9.5</v>
      </c>
      <c r="AP16" s="507">
        <v>9.1</v>
      </c>
      <c r="AQ16" s="507">
        <v>8.5</v>
      </c>
      <c r="AR16" s="508">
        <v>8.1</v>
      </c>
      <c r="AS16" s="507">
        <v>7.9</v>
      </c>
      <c r="AT16" s="509">
        <v>7.4</v>
      </c>
      <c r="AU16" s="180" t="s">
        <v>52</v>
      </c>
    </row>
    <row r="17" spans="2:47" ht="12" customHeight="1" x14ac:dyDescent="0.2">
      <c r="B17" s="261" t="s">
        <v>96</v>
      </c>
      <c r="C17" s="45" t="s">
        <v>156</v>
      </c>
      <c r="D17" s="45">
        <v>52.9</v>
      </c>
      <c r="E17" s="513">
        <v>53.4</v>
      </c>
      <c r="F17" s="45">
        <v>54.9</v>
      </c>
      <c r="G17" s="499">
        <v>55</v>
      </c>
      <c r="H17" s="515">
        <v>55.6</v>
      </c>
      <c r="I17" s="45">
        <v>59</v>
      </c>
      <c r="J17" s="45">
        <v>60</v>
      </c>
      <c r="K17" s="45">
        <v>59.4</v>
      </c>
      <c r="L17" s="45">
        <v>57.4</v>
      </c>
      <c r="M17" s="252">
        <v>55.2</v>
      </c>
      <c r="N17" s="501">
        <v>53.5</v>
      </c>
      <c r="O17" s="501">
        <v>52.5</v>
      </c>
      <c r="P17" s="501">
        <v>54.6</v>
      </c>
      <c r="Q17" s="501">
        <v>56</v>
      </c>
      <c r="R17" s="501">
        <v>56.9</v>
      </c>
      <c r="S17" s="501">
        <v>58.9</v>
      </c>
      <c r="T17" s="501">
        <v>60.6</v>
      </c>
      <c r="U17" s="501">
        <v>62.1</v>
      </c>
      <c r="V17" s="503">
        <v>62</v>
      </c>
      <c r="W17" s="501">
        <v>63.4</v>
      </c>
      <c r="X17" s="505">
        <v>64.900000000000006</v>
      </c>
      <c r="Y17" s="45"/>
      <c r="Z17" s="45">
        <v>15.4</v>
      </c>
      <c r="AA17" s="513">
        <v>14.3</v>
      </c>
      <c r="AB17" s="45">
        <v>14.1</v>
      </c>
      <c r="AC17" s="499">
        <v>13</v>
      </c>
      <c r="AD17" s="515">
        <v>11.5</v>
      </c>
      <c r="AE17" s="45">
        <v>10.1</v>
      </c>
      <c r="AF17" s="45">
        <v>8.6999999999999993</v>
      </c>
      <c r="AG17" s="45">
        <v>9.4</v>
      </c>
      <c r="AH17" s="45">
        <v>11.9</v>
      </c>
      <c r="AI17" s="252">
        <v>14</v>
      </c>
      <c r="AJ17" s="501">
        <v>16.3</v>
      </c>
      <c r="AK17" s="501">
        <v>17.5</v>
      </c>
      <c r="AL17" s="501">
        <v>17.5</v>
      </c>
      <c r="AM17" s="501">
        <v>16.399999999999999</v>
      </c>
      <c r="AN17" s="501">
        <v>13.3</v>
      </c>
      <c r="AO17" s="501">
        <v>11.3</v>
      </c>
      <c r="AP17" s="501">
        <v>8.5</v>
      </c>
      <c r="AQ17" s="501">
        <v>6.7</v>
      </c>
      <c r="AR17" s="503">
        <v>7.6</v>
      </c>
      <c r="AS17" s="501">
        <v>7.6</v>
      </c>
      <c r="AT17" s="505">
        <v>7.1</v>
      </c>
      <c r="AU17" s="253" t="s">
        <v>96</v>
      </c>
    </row>
    <row r="18" spans="2:47" ht="12" customHeight="1" x14ac:dyDescent="0.2">
      <c r="B18" s="181" t="s">
        <v>56</v>
      </c>
      <c r="C18" s="217">
        <v>54.5</v>
      </c>
      <c r="D18" s="217">
        <v>55.4</v>
      </c>
      <c r="E18" s="217">
        <v>56.1</v>
      </c>
      <c r="F18" s="506">
        <v>57.8</v>
      </c>
      <c r="G18" s="405">
        <v>57.6</v>
      </c>
      <c r="H18" s="217">
        <v>58.3</v>
      </c>
      <c r="I18" s="217">
        <v>58.6</v>
      </c>
      <c r="J18" s="217">
        <v>58.6</v>
      </c>
      <c r="K18" s="217">
        <v>57.4</v>
      </c>
      <c r="L18" s="217">
        <v>56.8</v>
      </c>
      <c r="M18" s="217">
        <v>56.8</v>
      </c>
      <c r="N18" s="507">
        <v>56.6</v>
      </c>
      <c r="O18" s="507">
        <v>55.5</v>
      </c>
      <c r="P18" s="507">
        <v>55.7</v>
      </c>
      <c r="Q18" s="507">
        <v>56.3</v>
      </c>
      <c r="R18" s="507">
        <v>57.2</v>
      </c>
      <c r="S18" s="507">
        <v>58</v>
      </c>
      <c r="T18" s="507">
        <v>58.5</v>
      </c>
      <c r="U18" s="507">
        <v>59</v>
      </c>
      <c r="V18" s="508">
        <v>58.1</v>
      </c>
      <c r="W18" s="507">
        <v>58.2</v>
      </c>
      <c r="X18" s="509">
        <v>60.1</v>
      </c>
      <c r="Y18" s="217">
        <v>9.6999999999999993</v>
      </c>
      <c r="Z18" s="217">
        <v>9.3000000000000007</v>
      </c>
      <c r="AA18" s="217">
        <v>9</v>
      </c>
      <c r="AB18" s="506">
        <v>8</v>
      </c>
      <c r="AC18" s="405">
        <v>7.8</v>
      </c>
      <c r="AD18" s="217">
        <v>6.9</v>
      </c>
      <c r="AE18" s="217">
        <v>6.2</v>
      </c>
      <c r="AF18" s="217">
        <v>6.8</v>
      </c>
      <c r="AG18" s="217">
        <v>7.9</v>
      </c>
      <c r="AH18" s="217">
        <v>8.5</v>
      </c>
      <c r="AI18" s="217">
        <v>8.5</v>
      </c>
      <c r="AJ18" s="507">
        <v>10.8</v>
      </c>
      <c r="AK18" s="507">
        <v>12.3</v>
      </c>
      <c r="AL18" s="507">
        <v>12.9</v>
      </c>
      <c r="AM18" s="507">
        <v>12.1</v>
      </c>
      <c r="AN18" s="507">
        <v>11.9</v>
      </c>
      <c r="AO18" s="507">
        <v>11.4</v>
      </c>
      <c r="AP18" s="507">
        <v>10.8</v>
      </c>
      <c r="AQ18" s="507">
        <v>10.199999999999999</v>
      </c>
      <c r="AR18" s="508">
        <v>9.4</v>
      </c>
      <c r="AS18" s="507">
        <v>9.6999999999999993</v>
      </c>
      <c r="AT18" s="509">
        <v>8.1999999999999993</v>
      </c>
      <c r="AU18" s="180" t="s">
        <v>56</v>
      </c>
    </row>
    <row r="19" spans="2:47" ht="12" customHeight="1" x14ac:dyDescent="0.2">
      <c r="B19" s="258" t="s">
        <v>38</v>
      </c>
      <c r="C19" s="45">
        <v>67.900000000000006</v>
      </c>
      <c r="D19" s="45">
        <v>68.5</v>
      </c>
      <c r="E19" s="45">
        <v>69.2</v>
      </c>
      <c r="F19" s="45">
        <v>69.400000000000006</v>
      </c>
      <c r="G19" s="499">
        <v>68.5</v>
      </c>
      <c r="H19" s="45">
        <v>69.599999999999994</v>
      </c>
      <c r="I19" s="45">
        <v>71</v>
      </c>
      <c r="J19" s="45">
        <v>70.900000000000006</v>
      </c>
      <c r="K19" s="45">
        <v>69</v>
      </c>
      <c r="L19" s="513">
        <v>68.900000000000006</v>
      </c>
      <c r="M19" s="252">
        <v>67.599999999999994</v>
      </c>
      <c r="N19" s="501">
        <v>64.599999999999994</v>
      </c>
      <c r="O19" s="501">
        <v>61.7</v>
      </c>
      <c r="P19" s="501">
        <v>62.1</v>
      </c>
      <c r="Q19" s="501">
        <v>62.7</v>
      </c>
      <c r="R19" s="501">
        <v>63.7</v>
      </c>
      <c r="S19" s="501">
        <v>65.599999999999994</v>
      </c>
      <c r="T19" s="501">
        <v>68.599999999999994</v>
      </c>
      <c r="U19" s="501">
        <v>70.5</v>
      </c>
      <c r="V19" s="503">
        <v>69.900000000000006</v>
      </c>
      <c r="W19" s="501">
        <v>70.8</v>
      </c>
      <c r="X19" s="505">
        <v>72.7</v>
      </c>
      <c r="Y19" s="45">
        <v>4</v>
      </c>
      <c r="Z19" s="45">
        <v>3.4</v>
      </c>
      <c r="AA19" s="45">
        <v>4.2</v>
      </c>
      <c r="AB19" s="45">
        <v>4.4000000000000004</v>
      </c>
      <c r="AC19" s="499">
        <v>5.4</v>
      </c>
      <c r="AD19" s="45">
        <v>4.7</v>
      </c>
      <c r="AE19" s="45">
        <v>4</v>
      </c>
      <c r="AF19" s="45">
        <v>3.8</v>
      </c>
      <c r="AG19" s="45">
        <v>5.5</v>
      </c>
      <c r="AH19" s="513">
        <v>6.5</v>
      </c>
      <c r="AI19" s="252">
        <v>8.1</v>
      </c>
      <c r="AJ19" s="501">
        <v>12.1</v>
      </c>
      <c r="AK19" s="501">
        <v>16.100000000000001</v>
      </c>
      <c r="AL19" s="501">
        <v>16.3</v>
      </c>
      <c r="AM19" s="501">
        <v>15.2</v>
      </c>
      <c r="AN19" s="501">
        <v>13.2</v>
      </c>
      <c r="AO19" s="501">
        <v>11.3</v>
      </c>
      <c r="AP19" s="501">
        <v>8.6</v>
      </c>
      <c r="AQ19" s="501">
        <v>7.3</v>
      </c>
      <c r="AR19" s="503">
        <v>7.8</v>
      </c>
      <c r="AS19" s="501">
        <v>7.7</v>
      </c>
      <c r="AT19" s="505">
        <v>6.9</v>
      </c>
      <c r="AU19" s="253" t="s">
        <v>38</v>
      </c>
    </row>
    <row r="20" spans="2:47" ht="12" customHeight="1" x14ac:dyDescent="0.2">
      <c r="B20" s="181" t="s">
        <v>60</v>
      </c>
      <c r="C20" s="217">
        <v>58.1</v>
      </c>
      <c r="D20" s="506">
        <v>59.6</v>
      </c>
      <c r="E20" s="217">
        <v>60.3</v>
      </c>
      <c r="F20" s="217">
        <v>60.5</v>
      </c>
      <c r="G20" s="405">
        <v>62.1</v>
      </c>
      <c r="H20" s="217">
        <v>65.900000000000006</v>
      </c>
      <c r="I20" s="217">
        <v>68.099999999999994</v>
      </c>
      <c r="J20" s="217">
        <v>68.2</v>
      </c>
      <c r="K20" s="217">
        <v>60.3</v>
      </c>
      <c r="L20" s="217">
        <v>58.5</v>
      </c>
      <c r="M20" s="217">
        <v>60.8</v>
      </c>
      <c r="N20" s="507">
        <v>63</v>
      </c>
      <c r="O20" s="507">
        <v>65</v>
      </c>
      <c r="P20" s="507">
        <v>66.3</v>
      </c>
      <c r="Q20" s="507">
        <v>68.099999999999994</v>
      </c>
      <c r="R20" s="507">
        <v>68.7</v>
      </c>
      <c r="S20" s="507">
        <v>70.099999999999994</v>
      </c>
      <c r="T20" s="507">
        <v>71.8</v>
      </c>
      <c r="U20" s="507">
        <v>72.3</v>
      </c>
      <c r="V20" s="508">
        <v>71.599999999999994</v>
      </c>
      <c r="W20" s="507">
        <v>69.900000000000006</v>
      </c>
      <c r="X20" s="509">
        <v>71.3</v>
      </c>
      <c r="Y20" s="217">
        <v>14.1</v>
      </c>
      <c r="Z20" s="506">
        <v>14</v>
      </c>
      <c r="AA20" s="217">
        <v>12.2</v>
      </c>
      <c r="AB20" s="217">
        <v>11.9</v>
      </c>
      <c r="AC20" s="405">
        <v>10.199999999999999</v>
      </c>
      <c r="AD20" s="217">
        <v>7.2</v>
      </c>
      <c r="AE20" s="217">
        <v>6.2</v>
      </c>
      <c r="AF20" s="217">
        <v>8</v>
      </c>
      <c r="AG20" s="217">
        <v>18</v>
      </c>
      <c r="AH20" s="217">
        <v>19.8</v>
      </c>
      <c r="AI20" s="217">
        <v>16.5</v>
      </c>
      <c r="AJ20" s="507">
        <v>15.3</v>
      </c>
      <c r="AK20" s="507">
        <v>12.1</v>
      </c>
      <c r="AL20" s="507">
        <v>11.1</v>
      </c>
      <c r="AM20" s="507">
        <v>10.1</v>
      </c>
      <c r="AN20" s="507">
        <v>9.9</v>
      </c>
      <c r="AO20" s="507">
        <v>8.9</v>
      </c>
      <c r="AP20" s="507">
        <v>7.6</v>
      </c>
      <c r="AQ20" s="507">
        <v>6.5</v>
      </c>
      <c r="AR20" s="508">
        <v>8.4</v>
      </c>
      <c r="AS20" s="507">
        <v>7.9</v>
      </c>
      <c r="AT20" s="509">
        <v>7.1</v>
      </c>
      <c r="AU20" s="180" t="s">
        <v>60</v>
      </c>
    </row>
    <row r="21" spans="2:47" ht="12" customHeight="1" x14ac:dyDescent="0.2">
      <c r="B21" s="258" t="s">
        <v>62</v>
      </c>
      <c r="C21" s="45">
        <v>58.1</v>
      </c>
      <c r="D21" s="513">
        <v>60.6</v>
      </c>
      <c r="E21" s="45">
        <v>62.8</v>
      </c>
      <c r="F21" s="45">
        <v>61.8</v>
      </c>
      <c r="G21" s="499">
        <v>62.9</v>
      </c>
      <c r="H21" s="45">
        <v>63.6</v>
      </c>
      <c r="I21" s="45">
        <v>65</v>
      </c>
      <c r="J21" s="45">
        <v>64.400000000000006</v>
      </c>
      <c r="K21" s="45">
        <v>59.9</v>
      </c>
      <c r="L21" s="45">
        <v>57.6</v>
      </c>
      <c r="M21" s="252">
        <v>60.2</v>
      </c>
      <c r="N21" s="501">
        <v>62</v>
      </c>
      <c r="O21" s="501">
        <v>63.7</v>
      </c>
      <c r="P21" s="501">
        <v>65.7</v>
      </c>
      <c r="Q21" s="501">
        <v>67.2</v>
      </c>
      <c r="R21" s="501">
        <v>69.400000000000006</v>
      </c>
      <c r="S21" s="501">
        <v>70.400000000000006</v>
      </c>
      <c r="T21" s="501">
        <v>72.400000000000006</v>
      </c>
      <c r="U21" s="501">
        <v>73</v>
      </c>
      <c r="V21" s="503">
        <v>71.599999999999994</v>
      </c>
      <c r="W21" s="501">
        <v>72.400000000000006</v>
      </c>
      <c r="X21" s="505">
        <v>73.8</v>
      </c>
      <c r="Y21" s="45">
        <v>17.100000000000001</v>
      </c>
      <c r="Z21" s="513">
        <v>13.2</v>
      </c>
      <c r="AA21" s="45">
        <v>13</v>
      </c>
      <c r="AB21" s="45">
        <v>10.8</v>
      </c>
      <c r="AC21" s="499">
        <v>8.4</v>
      </c>
      <c r="AD21" s="45">
        <v>5.8</v>
      </c>
      <c r="AE21" s="45">
        <v>4.3</v>
      </c>
      <c r="AF21" s="45">
        <v>5.9</v>
      </c>
      <c r="AG21" s="45">
        <v>14</v>
      </c>
      <c r="AH21" s="45">
        <v>18.100000000000001</v>
      </c>
      <c r="AI21" s="252">
        <v>15.7</v>
      </c>
      <c r="AJ21" s="501">
        <v>13.6</v>
      </c>
      <c r="AK21" s="501">
        <v>12</v>
      </c>
      <c r="AL21" s="501">
        <v>10.9</v>
      </c>
      <c r="AM21" s="501">
        <v>9.3000000000000007</v>
      </c>
      <c r="AN21" s="501">
        <v>8.1</v>
      </c>
      <c r="AO21" s="501">
        <v>7.3</v>
      </c>
      <c r="AP21" s="501">
        <v>6.3</v>
      </c>
      <c r="AQ21" s="501">
        <v>6.5</v>
      </c>
      <c r="AR21" s="503">
        <v>8.8000000000000007</v>
      </c>
      <c r="AS21" s="501">
        <v>7.4</v>
      </c>
      <c r="AT21" s="505">
        <v>6.2</v>
      </c>
      <c r="AU21" s="253" t="s">
        <v>62</v>
      </c>
    </row>
    <row r="22" spans="2:47" ht="12" customHeight="1" x14ac:dyDescent="0.2">
      <c r="B22" s="181" t="s">
        <v>64</v>
      </c>
      <c r="C22" s="217">
        <v>63</v>
      </c>
      <c r="D22" s="217">
        <v>63.6</v>
      </c>
      <c r="E22" s="506">
        <v>62.2</v>
      </c>
      <c r="F22" s="217">
        <v>62.5</v>
      </c>
      <c r="G22" s="405">
        <v>63.6</v>
      </c>
      <c r="H22" s="217">
        <v>63.6</v>
      </c>
      <c r="I22" s="217">
        <v>64.2</v>
      </c>
      <c r="J22" s="506">
        <v>63.4</v>
      </c>
      <c r="K22" s="217">
        <v>65.2</v>
      </c>
      <c r="L22" s="506">
        <v>65.2</v>
      </c>
      <c r="M22" s="217">
        <v>64.599999999999994</v>
      </c>
      <c r="N22" s="507">
        <v>65.8</v>
      </c>
      <c r="O22" s="507">
        <v>65.7</v>
      </c>
      <c r="P22" s="507">
        <v>66.599999999999994</v>
      </c>
      <c r="Q22" s="511">
        <v>66.099999999999994</v>
      </c>
      <c r="R22" s="507">
        <v>65.599999999999994</v>
      </c>
      <c r="S22" s="507">
        <v>66.3</v>
      </c>
      <c r="T22" s="507">
        <v>67.099999999999994</v>
      </c>
      <c r="U22" s="507">
        <v>67.900000000000006</v>
      </c>
      <c r="V22" s="508">
        <v>67.2</v>
      </c>
      <c r="W22" s="507">
        <v>69.400000000000006</v>
      </c>
      <c r="X22" s="509">
        <v>70.099999999999994</v>
      </c>
      <c r="Y22" s="217">
        <v>1.8</v>
      </c>
      <c r="Z22" s="217">
        <v>2.6</v>
      </c>
      <c r="AA22" s="506">
        <v>3.7</v>
      </c>
      <c r="AB22" s="217">
        <v>5.0999999999999996</v>
      </c>
      <c r="AC22" s="405">
        <v>4.5</v>
      </c>
      <c r="AD22" s="217">
        <v>4.7</v>
      </c>
      <c r="AE22" s="217">
        <v>4.0999999999999996</v>
      </c>
      <c r="AF22" s="506">
        <v>5.0999999999999996</v>
      </c>
      <c r="AG22" s="217">
        <v>5.2</v>
      </c>
      <c r="AH22" s="506">
        <v>4.4000000000000004</v>
      </c>
      <c r="AI22" s="217">
        <v>4.9000000000000004</v>
      </c>
      <c r="AJ22" s="507">
        <v>5.2</v>
      </c>
      <c r="AK22" s="507">
        <v>5.9</v>
      </c>
      <c r="AL22" s="507">
        <v>5.9</v>
      </c>
      <c r="AM22" s="511">
        <v>6.7</v>
      </c>
      <c r="AN22" s="507">
        <v>6.3</v>
      </c>
      <c r="AO22" s="507">
        <v>5.5</v>
      </c>
      <c r="AP22" s="507">
        <v>5.6</v>
      </c>
      <c r="AQ22" s="507">
        <v>5.6</v>
      </c>
      <c r="AR22" s="508">
        <v>6.8</v>
      </c>
      <c r="AS22" s="507">
        <v>5.3</v>
      </c>
      <c r="AT22" s="509">
        <v>4.5999999999999996</v>
      </c>
      <c r="AU22" s="180" t="s">
        <v>64</v>
      </c>
    </row>
    <row r="23" spans="2:47" ht="12" customHeight="1" x14ac:dyDescent="0.2">
      <c r="B23" s="258" t="s">
        <v>58</v>
      </c>
      <c r="C23" s="45">
        <v>56.1</v>
      </c>
      <c r="D23" s="45">
        <v>56.2</v>
      </c>
      <c r="E23" s="45">
        <v>57</v>
      </c>
      <c r="F23" s="45">
        <v>56.6</v>
      </c>
      <c r="G23" s="499">
        <v>56.9</v>
      </c>
      <c r="H23" s="45">
        <v>57.4</v>
      </c>
      <c r="I23" s="45">
        <v>57</v>
      </c>
      <c r="J23" s="45">
        <v>56.4</v>
      </c>
      <c r="K23" s="45">
        <v>55</v>
      </c>
      <c r="L23" s="45">
        <v>54.9</v>
      </c>
      <c r="M23" s="252">
        <v>55.4</v>
      </c>
      <c r="N23" s="501">
        <v>56.7</v>
      </c>
      <c r="O23" s="501">
        <v>58.1</v>
      </c>
      <c r="P23" s="501">
        <v>61.8</v>
      </c>
      <c r="Q23" s="501">
        <v>63.9</v>
      </c>
      <c r="R23" s="501">
        <v>66.5</v>
      </c>
      <c r="S23" s="501">
        <v>68.2</v>
      </c>
      <c r="T23" s="501">
        <v>69.2</v>
      </c>
      <c r="U23" s="501">
        <v>70.099999999999994</v>
      </c>
      <c r="V23" s="503">
        <v>69.7</v>
      </c>
      <c r="W23" s="501">
        <v>73.099999999999994</v>
      </c>
      <c r="X23" s="505">
        <v>74.400000000000006</v>
      </c>
      <c r="Y23" s="45">
        <v>5.7</v>
      </c>
      <c r="Z23" s="45">
        <v>5.6</v>
      </c>
      <c r="AA23" s="45">
        <v>5.8</v>
      </c>
      <c r="AB23" s="45">
        <v>5.9</v>
      </c>
      <c r="AC23" s="499">
        <v>7.2</v>
      </c>
      <c r="AD23" s="45">
        <v>7.5</v>
      </c>
      <c r="AE23" s="45">
        <v>7.5</v>
      </c>
      <c r="AF23" s="45">
        <v>7.9</v>
      </c>
      <c r="AG23" s="45">
        <v>10.1</v>
      </c>
      <c r="AH23" s="45">
        <v>11.3</v>
      </c>
      <c r="AI23" s="252">
        <v>11.1</v>
      </c>
      <c r="AJ23" s="501">
        <v>11.1</v>
      </c>
      <c r="AK23" s="501">
        <v>10.199999999999999</v>
      </c>
      <c r="AL23" s="501">
        <v>7.8</v>
      </c>
      <c r="AM23" s="501">
        <v>6.8</v>
      </c>
      <c r="AN23" s="501">
        <v>5.0999999999999996</v>
      </c>
      <c r="AO23" s="501">
        <v>4.2</v>
      </c>
      <c r="AP23" s="501">
        <v>3.7</v>
      </c>
      <c r="AQ23" s="501">
        <v>3.5</v>
      </c>
      <c r="AR23" s="503">
        <v>4.3</v>
      </c>
      <c r="AS23" s="501">
        <v>4.0999999999999996</v>
      </c>
      <c r="AT23" s="505">
        <v>3.7</v>
      </c>
      <c r="AU23" s="253" t="s">
        <v>58</v>
      </c>
    </row>
    <row r="24" spans="2:47" ht="12" customHeight="1" x14ac:dyDescent="0.2">
      <c r="B24" s="181" t="s">
        <v>66</v>
      </c>
      <c r="C24" s="217">
        <v>54.7</v>
      </c>
      <c r="D24" s="217">
        <v>55</v>
      </c>
      <c r="E24" s="217">
        <v>54.6</v>
      </c>
      <c r="F24" s="506">
        <v>53.4</v>
      </c>
      <c r="G24" s="405">
        <v>53.6</v>
      </c>
      <c r="H24" s="217">
        <v>53.9</v>
      </c>
      <c r="I24" s="217">
        <v>55</v>
      </c>
      <c r="J24" s="217">
        <v>55.5</v>
      </c>
      <c r="K24" s="217">
        <v>55.3</v>
      </c>
      <c r="L24" s="217">
        <v>56.2</v>
      </c>
      <c r="M24" s="217">
        <v>57.9</v>
      </c>
      <c r="N24" s="507">
        <v>59.9</v>
      </c>
      <c r="O24" s="507">
        <v>62.2</v>
      </c>
      <c r="P24" s="507">
        <v>63.9</v>
      </c>
      <c r="Q24" s="507">
        <v>65.099999999999994</v>
      </c>
      <c r="R24" s="507">
        <v>67.2</v>
      </c>
      <c r="S24" s="507">
        <v>69.2</v>
      </c>
      <c r="T24" s="507">
        <v>71.900000000000006</v>
      </c>
      <c r="U24" s="507">
        <v>73.099999999999994</v>
      </c>
      <c r="V24" s="508">
        <v>73.7</v>
      </c>
      <c r="W24" s="507">
        <v>75.5</v>
      </c>
      <c r="X24" s="509">
        <v>77.599999999999994</v>
      </c>
      <c r="Y24" s="217">
        <v>7.2</v>
      </c>
      <c r="Z24" s="217">
        <v>7</v>
      </c>
      <c r="AA24" s="217">
        <v>7.5</v>
      </c>
      <c r="AB24" s="506">
        <v>7.4</v>
      </c>
      <c r="AC24" s="405">
        <v>7</v>
      </c>
      <c r="AD24" s="217">
        <v>6.8</v>
      </c>
      <c r="AE24" s="217">
        <v>6.5</v>
      </c>
      <c r="AF24" s="217">
        <v>6</v>
      </c>
      <c r="AG24" s="217">
        <v>6.9</v>
      </c>
      <c r="AH24" s="217">
        <v>6.9</v>
      </c>
      <c r="AI24" s="217">
        <v>6.4</v>
      </c>
      <c r="AJ24" s="507">
        <v>6.3</v>
      </c>
      <c r="AK24" s="507">
        <v>6.2</v>
      </c>
      <c r="AL24" s="507">
        <v>5.8</v>
      </c>
      <c r="AM24" s="507">
        <v>5.4</v>
      </c>
      <c r="AN24" s="507">
        <v>4.7</v>
      </c>
      <c r="AO24" s="507">
        <v>4.0999999999999996</v>
      </c>
      <c r="AP24" s="507">
        <v>3.7</v>
      </c>
      <c r="AQ24" s="507">
        <v>3.7</v>
      </c>
      <c r="AR24" s="508">
        <v>4.4000000000000004</v>
      </c>
      <c r="AS24" s="507">
        <v>3.4</v>
      </c>
      <c r="AT24" s="509">
        <v>3</v>
      </c>
      <c r="AU24" s="180" t="s">
        <v>66</v>
      </c>
    </row>
    <row r="25" spans="2:47" ht="12" customHeight="1" x14ac:dyDescent="0.2">
      <c r="B25" s="258" t="s">
        <v>68</v>
      </c>
      <c r="C25" s="45">
        <v>74.099999999999994</v>
      </c>
      <c r="D25" s="45">
        <v>74.5</v>
      </c>
      <c r="E25" s="45">
        <v>73.8</v>
      </c>
      <c r="F25" s="45">
        <v>73.099999999999994</v>
      </c>
      <c r="G25" s="499">
        <v>70.599999999999994</v>
      </c>
      <c r="H25" s="45">
        <v>71.599999999999994</v>
      </c>
      <c r="I25" s="513">
        <v>73.5</v>
      </c>
      <c r="J25" s="45">
        <v>74.900000000000006</v>
      </c>
      <c r="K25" s="45">
        <v>74.599999999999994</v>
      </c>
      <c r="L25" s="45">
        <v>73.900000000000006</v>
      </c>
      <c r="M25" s="252">
        <v>74.2</v>
      </c>
      <c r="N25" s="501">
        <v>74.400000000000006</v>
      </c>
      <c r="O25" s="501">
        <v>73.599999999999994</v>
      </c>
      <c r="P25" s="502">
        <v>73.099999999999994</v>
      </c>
      <c r="Q25" s="501">
        <v>74.099999999999994</v>
      </c>
      <c r="R25" s="501">
        <v>74.8</v>
      </c>
      <c r="S25" s="501">
        <v>75.8</v>
      </c>
      <c r="T25" s="501">
        <v>77.2</v>
      </c>
      <c r="U25" s="501">
        <v>78.2</v>
      </c>
      <c r="V25" s="503">
        <v>77.8</v>
      </c>
      <c r="W25" s="501">
        <v>80.099999999999994</v>
      </c>
      <c r="X25" s="505">
        <v>81.8</v>
      </c>
      <c r="Y25" s="45">
        <v>2.1</v>
      </c>
      <c r="Z25" s="45">
        <v>2.6</v>
      </c>
      <c r="AA25" s="45">
        <v>3.6</v>
      </c>
      <c r="AB25" s="45">
        <v>4.7</v>
      </c>
      <c r="AC25" s="499">
        <v>5.9</v>
      </c>
      <c r="AD25" s="45">
        <v>5</v>
      </c>
      <c r="AE25" s="513">
        <v>4.2</v>
      </c>
      <c r="AF25" s="45">
        <v>3.7</v>
      </c>
      <c r="AG25" s="45">
        <v>4.4000000000000004</v>
      </c>
      <c r="AH25" s="45">
        <v>5.0999999999999996</v>
      </c>
      <c r="AI25" s="252">
        <v>5</v>
      </c>
      <c r="AJ25" s="501">
        <v>5.9</v>
      </c>
      <c r="AK25" s="501">
        <v>7.3</v>
      </c>
      <c r="AL25" s="502">
        <v>7.5</v>
      </c>
      <c r="AM25" s="501">
        <v>6.9</v>
      </c>
      <c r="AN25" s="501">
        <v>6.1</v>
      </c>
      <c r="AO25" s="501">
        <v>4.9000000000000004</v>
      </c>
      <c r="AP25" s="501">
        <v>3.8</v>
      </c>
      <c r="AQ25" s="501">
        <v>3.4</v>
      </c>
      <c r="AR25" s="503">
        <v>3.9</v>
      </c>
      <c r="AS25" s="501">
        <v>4.2</v>
      </c>
      <c r="AT25" s="505">
        <v>3.5</v>
      </c>
      <c r="AU25" s="253" t="s">
        <v>68</v>
      </c>
    </row>
    <row r="26" spans="2:47" ht="12" customHeight="1" x14ac:dyDescent="0.2">
      <c r="B26" s="181" t="s">
        <v>30</v>
      </c>
      <c r="C26" s="217">
        <v>67.8</v>
      </c>
      <c r="D26" s="217">
        <v>68.099999999999994</v>
      </c>
      <c r="E26" s="405">
        <v>68.2</v>
      </c>
      <c r="F26" s="217">
        <v>65.3</v>
      </c>
      <c r="G26" s="405">
        <v>67.400000000000006</v>
      </c>
      <c r="H26" s="217">
        <v>68.599999999999994</v>
      </c>
      <c r="I26" s="217">
        <v>69.900000000000006</v>
      </c>
      <c r="J26" s="506">
        <v>70.8</v>
      </c>
      <c r="K26" s="217">
        <v>70.3</v>
      </c>
      <c r="L26" s="217">
        <v>70.8</v>
      </c>
      <c r="M26" s="217">
        <v>71.099999999999994</v>
      </c>
      <c r="N26" s="507">
        <v>71.400000000000006</v>
      </c>
      <c r="O26" s="507">
        <v>71.400000000000006</v>
      </c>
      <c r="P26" s="507">
        <v>71.099999999999994</v>
      </c>
      <c r="Q26" s="507">
        <v>71.099999999999994</v>
      </c>
      <c r="R26" s="507">
        <v>71.5</v>
      </c>
      <c r="S26" s="507">
        <v>72.2</v>
      </c>
      <c r="T26" s="507">
        <v>73</v>
      </c>
      <c r="U26" s="507">
        <v>73.599999999999994</v>
      </c>
      <c r="V26" s="508">
        <v>72.400000000000006</v>
      </c>
      <c r="W26" s="507">
        <v>72.400000000000006</v>
      </c>
      <c r="X26" s="509">
        <v>74</v>
      </c>
      <c r="Y26" s="217">
        <v>4</v>
      </c>
      <c r="Z26" s="217">
        <v>4.9000000000000004</v>
      </c>
      <c r="AA26" s="405">
        <v>4.8</v>
      </c>
      <c r="AB26" s="217">
        <v>5.9</v>
      </c>
      <c r="AC26" s="405">
        <v>5.7</v>
      </c>
      <c r="AD26" s="217">
        <v>5.3</v>
      </c>
      <c r="AE26" s="217">
        <v>4.9000000000000004</v>
      </c>
      <c r="AF26" s="506">
        <v>4.2</v>
      </c>
      <c r="AG26" s="217">
        <v>5.4</v>
      </c>
      <c r="AH26" s="217">
        <v>4.9000000000000004</v>
      </c>
      <c r="AI26" s="217">
        <v>4.5999999999999996</v>
      </c>
      <c r="AJ26" s="507">
        <v>4.9000000000000004</v>
      </c>
      <c r="AK26" s="507">
        <v>5.4</v>
      </c>
      <c r="AL26" s="507">
        <v>5.7</v>
      </c>
      <c r="AM26" s="507">
        <v>5.8</v>
      </c>
      <c r="AN26" s="507">
        <v>6.1</v>
      </c>
      <c r="AO26" s="507">
        <v>5.6</v>
      </c>
      <c r="AP26" s="507">
        <v>4.9000000000000004</v>
      </c>
      <c r="AQ26" s="507">
        <v>4.5999999999999996</v>
      </c>
      <c r="AR26" s="508">
        <v>5.4</v>
      </c>
      <c r="AS26" s="507">
        <v>6.3</v>
      </c>
      <c r="AT26" s="509">
        <v>4.8</v>
      </c>
      <c r="AU26" s="180" t="s">
        <v>30</v>
      </c>
    </row>
    <row r="27" spans="2:47" ht="12" customHeight="1" x14ac:dyDescent="0.2">
      <c r="B27" s="261" t="s">
        <v>69</v>
      </c>
      <c r="C27" s="45">
        <v>53.7</v>
      </c>
      <c r="D27" s="499">
        <v>51.7</v>
      </c>
      <c r="E27" s="513">
        <v>51.4</v>
      </c>
      <c r="F27" s="513">
        <v>51.4</v>
      </c>
      <c r="G27" s="499">
        <v>52.8</v>
      </c>
      <c r="H27" s="45">
        <v>54.5</v>
      </c>
      <c r="I27" s="45">
        <v>57</v>
      </c>
      <c r="J27" s="45">
        <v>59.2</v>
      </c>
      <c r="K27" s="45">
        <v>59.3</v>
      </c>
      <c r="L27" s="499">
        <v>58.9</v>
      </c>
      <c r="M27" s="252">
        <v>59.3</v>
      </c>
      <c r="N27" s="501">
        <v>59.7</v>
      </c>
      <c r="O27" s="501">
        <v>60</v>
      </c>
      <c r="P27" s="501">
        <v>61.7</v>
      </c>
      <c r="Q27" s="501">
        <v>62.9</v>
      </c>
      <c r="R27" s="501">
        <v>64.5</v>
      </c>
      <c r="S27" s="501">
        <v>66.099999999999994</v>
      </c>
      <c r="T27" s="501">
        <v>67.400000000000006</v>
      </c>
      <c r="U27" s="501">
        <v>68.2</v>
      </c>
      <c r="V27" s="503">
        <v>68.7</v>
      </c>
      <c r="W27" s="501">
        <v>70.3</v>
      </c>
      <c r="X27" s="505">
        <v>71.3</v>
      </c>
      <c r="Y27" s="45">
        <v>18.7</v>
      </c>
      <c r="Z27" s="499">
        <v>20.2</v>
      </c>
      <c r="AA27" s="513">
        <v>19.7</v>
      </c>
      <c r="AB27" s="513">
        <v>19.399999999999999</v>
      </c>
      <c r="AC27" s="499">
        <v>18</v>
      </c>
      <c r="AD27" s="45">
        <v>14</v>
      </c>
      <c r="AE27" s="45">
        <v>9.6999999999999993</v>
      </c>
      <c r="AF27" s="45">
        <v>7.2</v>
      </c>
      <c r="AG27" s="45">
        <v>8.3000000000000007</v>
      </c>
      <c r="AH27" s="499">
        <v>9.6999999999999993</v>
      </c>
      <c r="AI27" s="252">
        <v>9.8000000000000007</v>
      </c>
      <c r="AJ27" s="501">
        <v>10.199999999999999</v>
      </c>
      <c r="AK27" s="501">
        <v>10.5</v>
      </c>
      <c r="AL27" s="501">
        <v>9.1</v>
      </c>
      <c r="AM27" s="501">
        <v>7.6</v>
      </c>
      <c r="AN27" s="501">
        <v>6.2</v>
      </c>
      <c r="AO27" s="501">
        <v>5</v>
      </c>
      <c r="AP27" s="501">
        <v>3.9</v>
      </c>
      <c r="AQ27" s="501">
        <v>3.3</v>
      </c>
      <c r="AR27" s="503">
        <v>3.2</v>
      </c>
      <c r="AS27" s="501">
        <v>3.4</v>
      </c>
      <c r="AT27" s="505">
        <v>2.9</v>
      </c>
      <c r="AU27" s="253" t="s">
        <v>69</v>
      </c>
    </row>
    <row r="28" spans="2:47" ht="12" customHeight="1" x14ac:dyDescent="0.2">
      <c r="B28" s="181" t="s">
        <v>71</v>
      </c>
      <c r="C28" s="217">
        <v>68.900000000000006</v>
      </c>
      <c r="D28" s="217">
        <v>69.099999999999994</v>
      </c>
      <c r="E28" s="217">
        <v>68.099999999999994</v>
      </c>
      <c r="F28" s="217">
        <v>67.8</v>
      </c>
      <c r="G28" s="405">
        <v>67.3</v>
      </c>
      <c r="H28" s="217">
        <v>67.599999999999994</v>
      </c>
      <c r="I28" s="217">
        <v>67.599999999999994</v>
      </c>
      <c r="J28" s="217">
        <v>68</v>
      </c>
      <c r="K28" s="217">
        <v>66.099999999999994</v>
      </c>
      <c r="L28" s="217">
        <v>65.3</v>
      </c>
      <c r="M28" s="217">
        <v>63.8</v>
      </c>
      <c r="N28" s="512">
        <v>61.4</v>
      </c>
      <c r="O28" s="507">
        <v>60.6</v>
      </c>
      <c r="P28" s="507">
        <v>62.6</v>
      </c>
      <c r="Q28" s="507">
        <v>63.9</v>
      </c>
      <c r="R28" s="507">
        <v>65.2</v>
      </c>
      <c r="S28" s="507">
        <v>67.8</v>
      </c>
      <c r="T28" s="507">
        <v>69.7</v>
      </c>
      <c r="U28" s="507">
        <v>70.5</v>
      </c>
      <c r="V28" s="508">
        <v>69</v>
      </c>
      <c r="W28" s="507">
        <v>70.099999999999994</v>
      </c>
      <c r="X28" s="509">
        <v>71.400000000000006</v>
      </c>
      <c r="Y28" s="217">
        <v>4.0999999999999996</v>
      </c>
      <c r="Z28" s="217">
        <v>4.8</v>
      </c>
      <c r="AA28" s="217">
        <v>6.5</v>
      </c>
      <c r="AB28" s="217">
        <v>6.7</v>
      </c>
      <c r="AC28" s="405">
        <v>8</v>
      </c>
      <c r="AD28" s="217">
        <v>8.1</v>
      </c>
      <c r="AE28" s="217">
        <v>8.5</v>
      </c>
      <c r="AF28" s="217">
        <v>8</v>
      </c>
      <c r="AG28" s="217">
        <v>10</v>
      </c>
      <c r="AH28" s="217">
        <v>11.4</v>
      </c>
      <c r="AI28" s="217">
        <v>13.3</v>
      </c>
      <c r="AJ28" s="512">
        <v>16.3</v>
      </c>
      <c r="AK28" s="507">
        <v>17</v>
      </c>
      <c r="AL28" s="507">
        <v>14.5</v>
      </c>
      <c r="AM28" s="507">
        <v>12.9</v>
      </c>
      <c r="AN28" s="507">
        <v>11.5</v>
      </c>
      <c r="AO28" s="507">
        <v>9.1999999999999993</v>
      </c>
      <c r="AP28" s="507">
        <v>7.3</v>
      </c>
      <c r="AQ28" s="507">
        <v>6.7</v>
      </c>
      <c r="AR28" s="508">
        <v>7.1</v>
      </c>
      <c r="AS28" s="507">
        <v>6.7</v>
      </c>
      <c r="AT28" s="509">
        <v>6.3</v>
      </c>
      <c r="AU28" s="180" t="s">
        <v>71</v>
      </c>
    </row>
    <row r="29" spans="2:47" ht="12" customHeight="1" x14ac:dyDescent="0.2">
      <c r="B29" s="258" t="s">
        <v>73</v>
      </c>
      <c r="C29" s="45">
        <v>63.3</v>
      </c>
      <c r="D29" s="45">
        <v>58.6</v>
      </c>
      <c r="E29" s="513">
        <v>58.7</v>
      </c>
      <c r="F29" s="45">
        <v>58.7</v>
      </c>
      <c r="G29" s="499">
        <v>57.6</v>
      </c>
      <c r="H29" s="45">
        <v>58.8</v>
      </c>
      <c r="I29" s="45">
        <v>58.8</v>
      </c>
      <c r="J29" s="45">
        <v>59</v>
      </c>
      <c r="K29" s="45">
        <v>58.6</v>
      </c>
      <c r="L29" s="45">
        <v>60.2</v>
      </c>
      <c r="M29" s="517">
        <v>59.3</v>
      </c>
      <c r="N29" s="501">
        <v>60.2</v>
      </c>
      <c r="O29" s="501">
        <v>60.1</v>
      </c>
      <c r="P29" s="501">
        <v>61</v>
      </c>
      <c r="Q29" s="501">
        <v>61.4</v>
      </c>
      <c r="R29" s="501">
        <v>61.6</v>
      </c>
      <c r="S29" s="501">
        <v>63.9</v>
      </c>
      <c r="T29" s="501">
        <v>64.8</v>
      </c>
      <c r="U29" s="501">
        <v>65.8</v>
      </c>
      <c r="V29" s="503">
        <v>65.599999999999994</v>
      </c>
      <c r="W29" s="501">
        <v>61.9</v>
      </c>
      <c r="X29" s="505">
        <v>63.1</v>
      </c>
      <c r="Y29" s="45">
        <v>7.3</v>
      </c>
      <c r="Z29" s="45">
        <v>8.8000000000000007</v>
      </c>
      <c r="AA29" s="513">
        <v>7.4</v>
      </c>
      <c r="AB29" s="45">
        <v>8.1</v>
      </c>
      <c r="AC29" s="499">
        <v>7.5</v>
      </c>
      <c r="AD29" s="45">
        <v>7.6</v>
      </c>
      <c r="AE29" s="45">
        <v>6.8</v>
      </c>
      <c r="AF29" s="45">
        <v>6.1</v>
      </c>
      <c r="AG29" s="45">
        <v>7.2</v>
      </c>
      <c r="AH29" s="45">
        <v>7.3</v>
      </c>
      <c r="AI29" s="517">
        <v>7.5</v>
      </c>
      <c r="AJ29" s="501">
        <v>7.1</v>
      </c>
      <c r="AK29" s="501">
        <v>7.4</v>
      </c>
      <c r="AL29" s="501">
        <v>7.1</v>
      </c>
      <c r="AM29" s="501">
        <v>7</v>
      </c>
      <c r="AN29" s="501">
        <v>6.1</v>
      </c>
      <c r="AO29" s="501">
        <v>5.0999999999999996</v>
      </c>
      <c r="AP29" s="501">
        <v>4.3</v>
      </c>
      <c r="AQ29" s="501">
        <v>4</v>
      </c>
      <c r="AR29" s="503">
        <v>5.2</v>
      </c>
      <c r="AS29" s="501">
        <v>5.6</v>
      </c>
      <c r="AT29" s="505">
        <v>5.6</v>
      </c>
      <c r="AU29" s="253" t="s">
        <v>73</v>
      </c>
    </row>
    <row r="30" spans="2:47" ht="12" customHeight="1" x14ac:dyDescent="0.2">
      <c r="B30" s="181" t="s">
        <v>75</v>
      </c>
      <c r="C30" s="217">
        <v>63.6</v>
      </c>
      <c r="D30" s="217">
        <v>64.3</v>
      </c>
      <c r="E30" s="217">
        <v>62.5</v>
      </c>
      <c r="F30" s="217">
        <v>65.599999999999994</v>
      </c>
      <c r="G30" s="405">
        <v>66</v>
      </c>
      <c r="H30" s="217">
        <v>66.599999999999994</v>
      </c>
      <c r="I30" s="217">
        <v>67.8</v>
      </c>
      <c r="J30" s="217">
        <v>68.599999999999994</v>
      </c>
      <c r="K30" s="217">
        <v>67.5</v>
      </c>
      <c r="L30" s="217">
        <v>66.2</v>
      </c>
      <c r="M30" s="217">
        <v>64.400000000000006</v>
      </c>
      <c r="N30" s="507">
        <v>64.099999999999994</v>
      </c>
      <c r="O30" s="507">
        <v>63.3</v>
      </c>
      <c r="P30" s="507">
        <v>63.9</v>
      </c>
      <c r="Q30" s="507">
        <v>65.2</v>
      </c>
      <c r="R30" s="507">
        <v>65.8</v>
      </c>
      <c r="S30" s="507">
        <v>69.3</v>
      </c>
      <c r="T30" s="507">
        <v>71.099999999999994</v>
      </c>
      <c r="U30" s="507">
        <v>71.8</v>
      </c>
      <c r="V30" s="508">
        <v>70.900000000000006</v>
      </c>
      <c r="W30" s="507">
        <v>71.400000000000006</v>
      </c>
      <c r="X30" s="509">
        <v>73.099999999999994</v>
      </c>
      <c r="Y30" s="217">
        <v>5.8</v>
      </c>
      <c r="Z30" s="217">
        <v>6.1</v>
      </c>
      <c r="AA30" s="217">
        <v>6.6</v>
      </c>
      <c r="AB30" s="217">
        <v>6.1</v>
      </c>
      <c r="AC30" s="405">
        <v>6.7</v>
      </c>
      <c r="AD30" s="217">
        <v>6.1</v>
      </c>
      <c r="AE30" s="217">
        <v>5</v>
      </c>
      <c r="AF30" s="217">
        <v>4.5</v>
      </c>
      <c r="AG30" s="217">
        <v>6</v>
      </c>
      <c r="AH30" s="217">
        <v>7.4</v>
      </c>
      <c r="AI30" s="217">
        <v>8.3000000000000007</v>
      </c>
      <c r="AJ30" s="507">
        <v>9</v>
      </c>
      <c r="AK30" s="507">
        <v>10.3</v>
      </c>
      <c r="AL30" s="507">
        <v>9.9</v>
      </c>
      <c r="AM30" s="507">
        <v>9.1</v>
      </c>
      <c r="AN30" s="507">
        <v>8.1</v>
      </c>
      <c r="AO30" s="507">
        <v>6.7</v>
      </c>
      <c r="AP30" s="507">
        <v>5.2</v>
      </c>
      <c r="AQ30" s="507">
        <v>4.5</v>
      </c>
      <c r="AR30" s="508">
        <v>5</v>
      </c>
      <c r="AS30" s="507">
        <v>4.8</v>
      </c>
      <c r="AT30" s="509">
        <v>4</v>
      </c>
      <c r="AU30" s="180" t="s">
        <v>75</v>
      </c>
    </row>
    <row r="31" spans="2:47" ht="12" customHeight="1" x14ac:dyDescent="0.2">
      <c r="B31" s="258" t="s">
        <v>79</v>
      </c>
      <c r="C31" s="45">
        <v>56.7</v>
      </c>
      <c r="D31" s="45">
        <v>56.5</v>
      </c>
      <c r="E31" s="513">
        <v>57.9</v>
      </c>
      <c r="F31" s="45">
        <v>56.7</v>
      </c>
      <c r="G31" s="499">
        <v>57.7</v>
      </c>
      <c r="H31" s="45">
        <v>59.4</v>
      </c>
      <c r="I31" s="45">
        <v>60.7</v>
      </c>
      <c r="J31" s="45">
        <v>62.3</v>
      </c>
      <c r="K31" s="45">
        <v>60.2</v>
      </c>
      <c r="L31" s="45">
        <v>58.8</v>
      </c>
      <c r="M31" s="510">
        <v>59.3</v>
      </c>
      <c r="N31" s="501">
        <v>59.7</v>
      </c>
      <c r="O31" s="501">
        <v>59.9</v>
      </c>
      <c r="P31" s="501">
        <v>61</v>
      </c>
      <c r="Q31" s="501">
        <v>62.7</v>
      </c>
      <c r="R31" s="501">
        <v>64.900000000000006</v>
      </c>
      <c r="S31" s="501">
        <v>66.2</v>
      </c>
      <c r="T31" s="501">
        <v>67.599999999999994</v>
      </c>
      <c r="U31" s="501">
        <v>68.400000000000006</v>
      </c>
      <c r="V31" s="503">
        <v>67.5</v>
      </c>
      <c r="W31" s="501">
        <v>69.400000000000006</v>
      </c>
      <c r="X31" s="505">
        <v>71.3</v>
      </c>
      <c r="Y31" s="45">
        <v>19.399999999999999</v>
      </c>
      <c r="Z31" s="45">
        <v>18.7</v>
      </c>
      <c r="AA31" s="513">
        <v>17.2</v>
      </c>
      <c r="AB31" s="45">
        <v>18.600000000000001</v>
      </c>
      <c r="AC31" s="499">
        <v>16.3</v>
      </c>
      <c r="AD31" s="45">
        <v>13.4</v>
      </c>
      <c r="AE31" s="45">
        <v>11.2</v>
      </c>
      <c r="AF31" s="45">
        <v>9.5</v>
      </c>
      <c r="AG31" s="45">
        <v>12.1</v>
      </c>
      <c r="AH31" s="45">
        <v>14.4</v>
      </c>
      <c r="AI31" s="510">
        <v>13.7</v>
      </c>
      <c r="AJ31" s="501">
        <v>14</v>
      </c>
      <c r="AK31" s="501">
        <v>14.3</v>
      </c>
      <c r="AL31" s="501">
        <v>13.2</v>
      </c>
      <c r="AM31" s="501">
        <v>11.5</v>
      </c>
      <c r="AN31" s="501">
        <v>9.6999999999999993</v>
      </c>
      <c r="AO31" s="501">
        <v>8.1999999999999993</v>
      </c>
      <c r="AP31" s="501">
        <v>6.6</v>
      </c>
      <c r="AQ31" s="501">
        <v>5.8</v>
      </c>
      <c r="AR31" s="503">
        <v>6.8</v>
      </c>
      <c r="AS31" s="501">
        <v>6.9</v>
      </c>
      <c r="AT31" s="505">
        <v>6.2</v>
      </c>
      <c r="AU31" s="253" t="s">
        <v>79</v>
      </c>
    </row>
    <row r="32" spans="2:47" ht="12" customHeight="1" x14ac:dyDescent="0.2">
      <c r="B32" s="181" t="s">
        <v>54</v>
      </c>
      <c r="C32" s="217">
        <v>69.099999999999994</v>
      </c>
      <c r="D32" s="217">
        <v>69.099999999999994</v>
      </c>
      <c r="E32" s="217">
        <v>68.7</v>
      </c>
      <c r="F32" s="217">
        <v>68.3</v>
      </c>
      <c r="G32" s="405">
        <v>68.400000000000006</v>
      </c>
      <c r="H32" s="217">
        <v>69.3</v>
      </c>
      <c r="I32" s="217">
        <v>70.3</v>
      </c>
      <c r="J32" s="516">
        <v>71.099999999999994</v>
      </c>
      <c r="K32" s="217">
        <v>68.7</v>
      </c>
      <c r="L32" s="217">
        <v>68.099999999999994</v>
      </c>
      <c r="M32" s="217">
        <v>69</v>
      </c>
      <c r="N32" s="507">
        <v>69.400000000000006</v>
      </c>
      <c r="O32" s="507">
        <v>68.900000000000006</v>
      </c>
      <c r="P32" s="507">
        <v>68.7</v>
      </c>
      <c r="Q32" s="507">
        <v>68.5</v>
      </c>
      <c r="R32" s="507">
        <v>69.099999999999994</v>
      </c>
      <c r="S32" s="507">
        <v>70</v>
      </c>
      <c r="T32" s="507">
        <v>72.099999999999994</v>
      </c>
      <c r="U32" s="507">
        <v>72.900000000000006</v>
      </c>
      <c r="V32" s="508">
        <v>72.099999999999994</v>
      </c>
      <c r="W32" s="507">
        <v>72.7</v>
      </c>
      <c r="X32" s="509">
        <v>74.3</v>
      </c>
      <c r="Y32" s="217">
        <v>10.4</v>
      </c>
      <c r="Z32" s="217">
        <v>10.5</v>
      </c>
      <c r="AA32" s="217">
        <v>10.5</v>
      </c>
      <c r="AB32" s="217">
        <v>10.4</v>
      </c>
      <c r="AC32" s="405">
        <v>8.5</v>
      </c>
      <c r="AD32" s="217">
        <v>7.8</v>
      </c>
      <c r="AE32" s="217">
        <v>6.9</v>
      </c>
      <c r="AF32" s="516">
        <v>6.4</v>
      </c>
      <c r="AG32" s="217">
        <v>8.4</v>
      </c>
      <c r="AH32" s="217">
        <v>8.5</v>
      </c>
      <c r="AI32" s="217">
        <v>7.9</v>
      </c>
      <c r="AJ32" s="507">
        <v>7.8</v>
      </c>
      <c r="AK32" s="507">
        <v>8.3000000000000007</v>
      </c>
      <c r="AL32" s="507">
        <v>8.8000000000000007</v>
      </c>
      <c r="AM32" s="507">
        <v>9.6</v>
      </c>
      <c r="AN32" s="507">
        <v>9</v>
      </c>
      <c r="AO32" s="507">
        <v>8.8000000000000007</v>
      </c>
      <c r="AP32" s="507">
        <v>7.5</v>
      </c>
      <c r="AQ32" s="507">
        <v>6.8</v>
      </c>
      <c r="AR32" s="508">
        <v>7.9</v>
      </c>
      <c r="AS32" s="507">
        <v>7.8</v>
      </c>
      <c r="AT32" s="509">
        <v>6.9</v>
      </c>
      <c r="AU32" s="180" t="s">
        <v>54</v>
      </c>
    </row>
    <row r="33" spans="1:47" ht="12" customHeight="1" x14ac:dyDescent="0.2">
      <c r="B33" s="259" t="s">
        <v>77</v>
      </c>
      <c r="C33" s="125">
        <v>74.400000000000006</v>
      </c>
      <c r="D33" s="125">
        <v>74</v>
      </c>
      <c r="E33" s="125">
        <v>73.599999999999994</v>
      </c>
      <c r="F33" s="125">
        <v>72.400000000000006</v>
      </c>
      <c r="G33" s="518">
        <v>72.5</v>
      </c>
      <c r="H33" s="125">
        <v>73.099999999999994</v>
      </c>
      <c r="I33" s="125">
        <v>74.2</v>
      </c>
      <c r="J33" s="125">
        <v>74.3</v>
      </c>
      <c r="K33" s="125">
        <v>72.2</v>
      </c>
      <c r="L33" s="125">
        <v>72.099999999999994</v>
      </c>
      <c r="M33" s="519">
        <v>73.599999999999994</v>
      </c>
      <c r="N33" s="520">
        <v>73.8</v>
      </c>
      <c r="O33" s="520">
        <v>74.400000000000006</v>
      </c>
      <c r="P33" s="520">
        <v>74.900000000000006</v>
      </c>
      <c r="Q33" s="520">
        <v>75.5</v>
      </c>
      <c r="R33" s="520">
        <v>76.2</v>
      </c>
      <c r="S33" s="520">
        <v>76.900000000000006</v>
      </c>
      <c r="T33" s="520">
        <v>77.400000000000006</v>
      </c>
      <c r="U33" s="521">
        <v>77.099999999999994</v>
      </c>
      <c r="V33" s="522">
        <v>75.5</v>
      </c>
      <c r="W33" s="520">
        <v>75.400000000000006</v>
      </c>
      <c r="X33" s="523">
        <v>77.099999999999994</v>
      </c>
      <c r="Y33" s="125">
        <v>4.8</v>
      </c>
      <c r="Z33" s="125">
        <v>5</v>
      </c>
      <c r="AA33" s="125">
        <v>5.6</v>
      </c>
      <c r="AB33" s="125">
        <v>6.8</v>
      </c>
      <c r="AC33" s="518">
        <v>7.9</v>
      </c>
      <c r="AD33" s="125">
        <v>7.1</v>
      </c>
      <c r="AE33" s="125">
        <v>6.2</v>
      </c>
      <c r="AF33" s="125">
        <v>6.3</v>
      </c>
      <c r="AG33" s="125">
        <v>8.5</v>
      </c>
      <c r="AH33" s="125">
        <v>8.8000000000000007</v>
      </c>
      <c r="AI33" s="519">
        <v>8</v>
      </c>
      <c r="AJ33" s="520">
        <v>8.1</v>
      </c>
      <c r="AK33" s="520">
        <v>8.1999999999999993</v>
      </c>
      <c r="AL33" s="520">
        <v>8.1</v>
      </c>
      <c r="AM33" s="520">
        <v>7.6</v>
      </c>
      <c r="AN33" s="520">
        <v>7.1</v>
      </c>
      <c r="AO33" s="520">
        <v>6.9</v>
      </c>
      <c r="AP33" s="520">
        <v>6.5</v>
      </c>
      <c r="AQ33" s="521">
        <v>7</v>
      </c>
      <c r="AR33" s="522">
        <v>8.5</v>
      </c>
      <c r="AS33" s="520">
        <v>9</v>
      </c>
      <c r="AT33" s="523">
        <v>7.6</v>
      </c>
      <c r="AU33" s="255" t="s">
        <v>77</v>
      </c>
    </row>
    <row r="34" spans="1:47" ht="12" customHeight="1" x14ac:dyDescent="0.2">
      <c r="B34" s="181" t="s">
        <v>83</v>
      </c>
      <c r="C34" s="217">
        <v>86.9</v>
      </c>
      <c r="D34" s="217">
        <v>85</v>
      </c>
      <c r="E34" s="217">
        <v>84.3</v>
      </c>
      <c r="F34" s="217">
        <v>83.2</v>
      </c>
      <c r="G34" s="405">
        <v>83.8</v>
      </c>
      <c r="H34" s="217">
        <v>84.6</v>
      </c>
      <c r="I34" s="217">
        <v>85.1</v>
      </c>
      <c r="J34" s="217">
        <v>83.6</v>
      </c>
      <c r="K34" s="217">
        <v>78.3</v>
      </c>
      <c r="L34" s="217">
        <v>78.2</v>
      </c>
      <c r="M34" s="217">
        <v>78.5</v>
      </c>
      <c r="N34" s="507">
        <v>79.7</v>
      </c>
      <c r="O34" s="507">
        <v>81.099999999999994</v>
      </c>
      <c r="P34" s="507">
        <v>82.9</v>
      </c>
      <c r="Q34" s="507">
        <v>84.7</v>
      </c>
      <c r="R34" s="507">
        <v>86.6</v>
      </c>
      <c r="S34" s="507">
        <v>86.1</v>
      </c>
      <c r="T34" s="507">
        <v>85.1</v>
      </c>
      <c r="U34" s="507">
        <v>84.1</v>
      </c>
      <c r="V34" s="508">
        <v>80.3</v>
      </c>
      <c r="W34" s="524">
        <v>79.8</v>
      </c>
      <c r="X34" s="509">
        <v>83.3</v>
      </c>
      <c r="Y34" s="217">
        <v>1.9</v>
      </c>
      <c r="Z34" s="217">
        <v>3</v>
      </c>
      <c r="AA34" s="217">
        <v>4.0999999999999996</v>
      </c>
      <c r="AB34" s="217">
        <v>4.0999999999999996</v>
      </c>
      <c r="AC34" s="405">
        <v>2.6</v>
      </c>
      <c r="AD34" s="217">
        <v>2.9</v>
      </c>
      <c r="AE34" s="217">
        <v>2.2999999999999998</v>
      </c>
      <c r="AF34" s="217">
        <v>3</v>
      </c>
      <c r="AG34" s="217">
        <v>7.4</v>
      </c>
      <c r="AH34" s="217">
        <v>7.7</v>
      </c>
      <c r="AI34" s="217">
        <v>7.1</v>
      </c>
      <c r="AJ34" s="507">
        <v>6.1</v>
      </c>
      <c r="AK34" s="507">
        <v>5.5</v>
      </c>
      <c r="AL34" s="507">
        <v>5.0999999999999996</v>
      </c>
      <c r="AM34" s="507">
        <v>4.2</v>
      </c>
      <c r="AN34" s="507">
        <v>3.1</v>
      </c>
      <c r="AO34" s="507">
        <v>2.9</v>
      </c>
      <c r="AP34" s="507">
        <v>2.8</v>
      </c>
      <c r="AQ34" s="507">
        <v>3.6</v>
      </c>
      <c r="AR34" s="525">
        <v>5.7</v>
      </c>
      <c r="AS34" s="524">
        <v>6.3</v>
      </c>
      <c r="AT34" s="509">
        <v>3.9</v>
      </c>
      <c r="AU34" s="180" t="s">
        <v>83</v>
      </c>
    </row>
    <row r="35" spans="1:47" s="47" customFormat="1" ht="12" customHeight="1" x14ac:dyDescent="0.2">
      <c r="B35" s="258" t="s">
        <v>90</v>
      </c>
      <c r="C35" s="45">
        <v>77.5</v>
      </c>
      <c r="D35" s="45">
        <v>77.3</v>
      </c>
      <c r="E35" s="45">
        <v>75.599999999999994</v>
      </c>
      <c r="F35" s="45">
        <v>75.3</v>
      </c>
      <c r="G35" s="499">
        <v>74.8</v>
      </c>
      <c r="H35" s="45">
        <v>75.400000000000006</v>
      </c>
      <c r="I35" s="513">
        <v>76.8</v>
      </c>
      <c r="J35" s="45">
        <v>78</v>
      </c>
      <c r="K35" s="45">
        <v>76.400000000000006</v>
      </c>
      <c r="L35" s="45">
        <v>75.3</v>
      </c>
      <c r="M35" s="252">
        <v>75.3</v>
      </c>
      <c r="N35" s="501">
        <v>75.7</v>
      </c>
      <c r="O35" s="501">
        <v>75.400000000000006</v>
      </c>
      <c r="P35" s="501">
        <v>75.2</v>
      </c>
      <c r="Q35" s="501">
        <v>74.8</v>
      </c>
      <c r="R35" s="501">
        <v>74.3</v>
      </c>
      <c r="S35" s="501">
        <v>74</v>
      </c>
      <c r="T35" s="501">
        <v>74.8</v>
      </c>
      <c r="U35" s="501">
        <v>75.3</v>
      </c>
      <c r="V35" s="503">
        <v>74.7</v>
      </c>
      <c r="W35" s="501">
        <v>76.3</v>
      </c>
      <c r="X35" s="505">
        <v>77.7</v>
      </c>
      <c r="Y35" s="45">
        <v>3.7</v>
      </c>
      <c r="Z35" s="45">
        <v>4.0999999999999996</v>
      </c>
      <c r="AA35" s="45">
        <v>4.3</v>
      </c>
      <c r="AB35" s="45">
        <v>4.3</v>
      </c>
      <c r="AC35" s="499">
        <v>4.4000000000000004</v>
      </c>
      <c r="AD35" s="45">
        <v>3.4</v>
      </c>
      <c r="AE35" s="513">
        <v>2.5</v>
      </c>
      <c r="AF35" s="45">
        <v>2.6</v>
      </c>
      <c r="AG35" s="45">
        <v>3.2</v>
      </c>
      <c r="AH35" s="45">
        <v>3.6</v>
      </c>
      <c r="AI35" s="252">
        <v>3.3</v>
      </c>
      <c r="AJ35" s="501">
        <v>3.2</v>
      </c>
      <c r="AK35" s="501">
        <v>3.5</v>
      </c>
      <c r="AL35" s="501">
        <v>3.6</v>
      </c>
      <c r="AM35" s="501">
        <v>4.4000000000000004</v>
      </c>
      <c r="AN35" s="501">
        <v>4.8</v>
      </c>
      <c r="AO35" s="501">
        <v>4.3</v>
      </c>
      <c r="AP35" s="501">
        <v>3.9</v>
      </c>
      <c r="AQ35" s="501">
        <v>3.8</v>
      </c>
      <c r="AR35" s="503">
        <v>4.5</v>
      </c>
      <c r="AS35" s="501">
        <v>4.5</v>
      </c>
      <c r="AT35" s="505">
        <v>3.3</v>
      </c>
      <c r="AU35" s="253" t="s">
        <v>90</v>
      </c>
    </row>
    <row r="36" spans="1:47" ht="12" customHeight="1" x14ac:dyDescent="0.2">
      <c r="B36" s="183" t="s">
        <v>93</v>
      </c>
      <c r="C36" s="383">
        <v>79.099999999999994</v>
      </c>
      <c r="D36" s="383">
        <v>78.900000000000006</v>
      </c>
      <c r="E36" s="383">
        <v>77.900000000000006</v>
      </c>
      <c r="F36" s="383">
        <v>77.400000000000006</v>
      </c>
      <c r="G36" s="526">
        <v>77.2</v>
      </c>
      <c r="H36" s="383">
        <v>77.900000000000006</v>
      </c>
      <c r="I36" s="383">
        <v>78.599999999999994</v>
      </c>
      <c r="J36" s="383">
        <v>79.5</v>
      </c>
      <c r="K36" s="383">
        <v>79</v>
      </c>
      <c r="L36" s="383">
        <v>77.3</v>
      </c>
      <c r="M36" s="383">
        <v>78.3</v>
      </c>
      <c r="N36" s="527">
        <v>78.5</v>
      </c>
      <c r="O36" s="527">
        <v>78.400000000000006</v>
      </c>
      <c r="P36" s="527">
        <v>78.8</v>
      </c>
      <c r="Q36" s="527">
        <v>79.2</v>
      </c>
      <c r="R36" s="527">
        <v>79.599999999999994</v>
      </c>
      <c r="S36" s="527">
        <v>79.8</v>
      </c>
      <c r="T36" s="527">
        <v>80.099999999999994</v>
      </c>
      <c r="U36" s="527">
        <v>80.5</v>
      </c>
      <c r="V36" s="528">
        <v>79.900000000000006</v>
      </c>
      <c r="W36" s="527">
        <v>79.3</v>
      </c>
      <c r="X36" s="529">
        <v>79.5</v>
      </c>
      <c r="Y36" s="383">
        <v>2.5</v>
      </c>
      <c r="Z36" s="383">
        <v>3</v>
      </c>
      <c r="AA36" s="383">
        <v>4.2</v>
      </c>
      <c r="AB36" s="383">
        <v>4.4000000000000004</v>
      </c>
      <c r="AC36" s="526">
        <v>4.5</v>
      </c>
      <c r="AD36" s="383">
        <v>4.0999999999999996</v>
      </c>
      <c r="AE36" s="383">
        <v>3.7</v>
      </c>
      <c r="AF36" s="383">
        <v>3.4</v>
      </c>
      <c r="AG36" s="383">
        <v>4.2</v>
      </c>
      <c r="AH36" s="383">
        <v>4.9000000000000004</v>
      </c>
      <c r="AI36" s="383">
        <v>4.5</v>
      </c>
      <c r="AJ36" s="527">
        <v>4.5999999999999996</v>
      </c>
      <c r="AK36" s="527">
        <v>4.9000000000000004</v>
      </c>
      <c r="AL36" s="527">
        <v>5</v>
      </c>
      <c r="AM36" s="527">
        <v>4.9000000000000004</v>
      </c>
      <c r="AN36" s="527">
        <v>5.0999999999999996</v>
      </c>
      <c r="AO36" s="527">
        <v>5</v>
      </c>
      <c r="AP36" s="527">
        <v>4.9000000000000004</v>
      </c>
      <c r="AQ36" s="527">
        <v>4.5</v>
      </c>
      <c r="AR36" s="528">
        <v>5</v>
      </c>
      <c r="AS36" s="527">
        <v>5.3</v>
      </c>
      <c r="AT36" s="529">
        <v>4.4000000000000004</v>
      </c>
      <c r="AU36" s="227" t="s">
        <v>93</v>
      </c>
    </row>
    <row r="37" spans="1:47" s="47" customFormat="1" ht="12" customHeight="1" x14ac:dyDescent="0.2">
      <c r="B37" s="44" t="s">
        <v>232</v>
      </c>
      <c r="C37" s="376">
        <v>31.228000640869102</v>
      </c>
      <c r="D37" s="376">
        <v>30.975999832153299</v>
      </c>
      <c r="E37" s="376">
        <v>30.770999908447301</v>
      </c>
      <c r="F37" s="376">
        <v>30.42799949646</v>
      </c>
      <c r="G37" s="400">
        <v>30.2070007324219</v>
      </c>
      <c r="H37" s="376">
        <v>29.902999877929702</v>
      </c>
      <c r="I37" s="376">
        <v>31.268999099731399</v>
      </c>
      <c r="J37" s="376">
        <v>34.435001373291001</v>
      </c>
      <c r="K37" s="376">
        <v>34.104000091552699</v>
      </c>
      <c r="L37" s="376">
        <v>33.219001770019503</v>
      </c>
      <c r="M37" s="376">
        <v>32.826999664306598</v>
      </c>
      <c r="N37" s="376">
        <v>32.889999389648402</v>
      </c>
      <c r="O37" s="376">
        <v>32.854000091552699</v>
      </c>
      <c r="P37" s="376">
        <v>33.528999328613303</v>
      </c>
      <c r="Q37" s="376">
        <v>33.487998962402301</v>
      </c>
      <c r="R37" s="376">
        <v>34.438999176025398</v>
      </c>
      <c r="S37" s="376">
        <v>36.7109985351563</v>
      </c>
      <c r="T37" s="376">
        <v>37.544998168945298</v>
      </c>
      <c r="U37" s="376">
        <v>39.654998779296903</v>
      </c>
      <c r="V37" s="489">
        <v>39.655998229980497</v>
      </c>
      <c r="W37" s="490">
        <v>48.8</v>
      </c>
      <c r="X37" s="491">
        <v>50</v>
      </c>
      <c r="Y37" s="376">
        <v>16.100000381469702</v>
      </c>
      <c r="Z37" s="530"/>
      <c r="AA37" s="376"/>
      <c r="AB37" s="376"/>
      <c r="AC37" s="400"/>
      <c r="AD37" s="376">
        <v>31.110000610351602</v>
      </c>
      <c r="AE37" s="376">
        <v>28.9799995422363</v>
      </c>
      <c r="AF37" s="376">
        <v>23.409999847412099</v>
      </c>
      <c r="AG37" s="376">
        <v>24.069999694824201</v>
      </c>
      <c r="AH37" s="376">
        <v>27.309999465942401</v>
      </c>
      <c r="AI37" s="376">
        <v>27.579999923706101</v>
      </c>
      <c r="AJ37" s="376">
        <v>28.0100002288818</v>
      </c>
      <c r="AK37" s="376">
        <v>27.4899997711182</v>
      </c>
      <c r="AL37" s="376">
        <v>27.5200004577637</v>
      </c>
      <c r="AM37" s="376">
        <v>27.690000534057599</v>
      </c>
      <c r="AN37" s="376">
        <v>25.409999847412099</v>
      </c>
      <c r="AO37" s="376">
        <v>20.530000686645501</v>
      </c>
      <c r="AP37" s="376">
        <v>18.399999618530298</v>
      </c>
      <c r="AQ37" s="376">
        <v>15.689999580383301</v>
      </c>
      <c r="AR37" s="376">
        <v>15.8699998855591</v>
      </c>
      <c r="AS37" s="376">
        <v>17.5</v>
      </c>
      <c r="AT37" s="570">
        <v>15.5</v>
      </c>
      <c r="AU37" s="43" t="s">
        <v>232</v>
      </c>
    </row>
    <row r="38" spans="1:47" s="47" customFormat="1" ht="12" customHeight="1" x14ac:dyDescent="0.2">
      <c r="B38" s="181" t="s">
        <v>170</v>
      </c>
      <c r="C38" s="217"/>
      <c r="D38" s="217"/>
      <c r="E38" s="217"/>
      <c r="F38" s="217"/>
      <c r="G38" s="405"/>
      <c r="H38" s="217"/>
      <c r="I38" s="217"/>
      <c r="J38" s="217"/>
      <c r="K38" s="217"/>
      <c r="L38" s="217"/>
      <c r="M38" s="217">
        <v>45.8</v>
      </c>
      <c r="N38" s="507">
        <v>47</v>
      </c>
      <c r="O38" s="507">
        <v>47.1</v>
      </c>
      <c r="P38" s="507">
        <v>50.4</v>
      </c>
      <c r="Q38" s="507">
        <v>51.4</v>
      </c>
      <c r="R38" s="507">
        <v>52</v>
      </c>
      <c r="S38" s="507">
        <v>53.1</v>
      </c>
      <c r="T38" s="507">
        <v>54.7</v>
      </c>
      <c r="U38" s="507">
        <v>56</v>
      </c>
      <c r="V38" s="507">
        <v>50.3</v>
      </c>
      <c r="W38" s="507">
        <v>49.39</v>
      </c>
      <c r="X38" s="509">
        <v>50.3</v>
      </c>
      <c r="Y38" s="217"/>
      <c r="Z38" s="217"/>
      <c r="AA38" s="217"/>
      <c r="AB38" s="217"/>
      <c r="AC38" s="405"/>
      <c r="AD38" s="217"/>
      <c r="AE38" s="217"/>
      <c r="AF38" s="217"/>
      <c r="AG38" s="217"/>
      <c r="AH38" s="217"/>
      <c r="AI38" s="217">
        <v>19.8</v>
      </c>
      <c r="AJ38" s="507">
        <v>20.100000000000001</v>
      </c>
      <c r="AK38" s="507">
        <v>19.600000000000001</v>
      </c>
      <c r="AL38" s="507">
        <v>18.2</v>
      </c>
      <c r="AM38" s="507">
        <v>17.8</v>
      </c>
      <c r="AN38" s="507">
        <v>18</v>
      </c>
      <c r="AO38" s="507">
        <v>16.399999999999999</v>
      </c>
      <c r="AP38" s="507">
        <v>15.5</v>
      </c>
      <c r="AQ38" s="507">
        <v>15.4</v>
      </c>
      <c r="AR38" s="507">
        <v>18.3</v>
      </c>
      <c r="AS38" s="507">
        <v>16.600000000000001</v>
      </c>
      <c r="AT38" s="509">
        <v>14.7</v>
      </c>
      <c r="AU38" s="181" t="s">
        <v>170</v>
      </c>
    </row>
    <row r="39" spans="1:47" s="47" customFormat="1" ht="12" customHeight="1" x14ac:dyDescent="0.2">
      <c r="B39" s="195" t="s">
        <v>236</v>
      </c>
      <c r="C39" s="376">
        <v>53.088001251220703</v>
      </c>
      <c r="D39" s="376">
        <v>52.733001708984403</v>
      </c>
      <c r="E39" s="376">
        <v>47.525001525878899</v>
      </c>
      <c r="F39" s="376">
        <v>45.658000946044901</v>
      </c>
      <c r="G39" s="400">
        <v>45.215000152587898</v>
      </c>
      <c r="H39" s="376">
        <v>42.8549995422363</v>
      </c>
      <c r="I39" s="376">
        <v>42.537998199462898</v>
      </c>
      <c r="J39" s="376">
        <v>42.527000427246101</v>
      </c>
      <c r="K39" s="376">
        <v>40.033000946044901</v>
      </c>
      <c r="L39" s="376">
        <v>38.509998321533203</v>
      </c>
      <c r="M39" s="376">
        <v>39.445999145507798</v>
      </c>
      <c r="N39" s="376">
        <v>38.448001861572301</v>
      </c>
      <c r="O39" s="376">
        <v>39.259998321533203</v>
      </c>
      <c r="P39" s="376">
        <v>41.666000366210902</v>
      </c>
      <c r="Q39" s="376">
        <v>42.388999938964801</v>
      </c>
      <c r="R39" s="376">
        <v>42.9609985351563</v>
      </c>
      <c r="S39" s="376">
        <v>42.375</v>
      </c>
      <c r="T39" s="376">
        <v>41.916000366210902</v>
      </c>
      <c r="U39" s="492">
        <v>40.1049995422363</v>
      </c>
      <c r="V39" s="376">
        <v>38.779998779296903</v>
      </c>
      <c r="W39" s="376">
        <v>39.7820014953613</v>
      </c>
      <c r="X39" s="491">
        <v>40.5</v>
      </c>
      <c r="Y39" s="376">
        <v>7.3</v>
      </c>
      <c r="Z39" s="376">
        <v>6.8</v>
      </c>
      <c r="AA39" s="376">
        <v>7.9</v>
      </c>
      <c r="AB39" s="376">
        <v>8.1</v>
      </c>
      <c r="AC39" s="400">
        <v>7.3</v>
      </c>
      <c r="AD39" s="376">
        <v>7.4</v>
      </c>
      <c r="AE39" s="376">
        <v>5.0999999999999996</v>
      </c>
      <c r="AF39" s="376">
        <v>4</v>
      </c>
      <c r="AG39" s="376">
        <v>6.4</v>
      </c>
      <c r="AH39" s="376">
        <v>7.4</v>
      </c>
      <c r="AI39" s="376">
        <v>6.7</v>
      </c>
      <c r="AJ39" s="376">
        <v>5.6</v>
      </c>
      <c r="AK39" s="376">
        <v>5.0999999999999996</v>
      </c>
      <c r="AL39" s="376">
        <v>3.9</v>
      </c>
      <c r="AM39" s="376">
        <v>4.9000000000000004</v>
      </c>
      <c r="AN39" s="376">
        <v>4.2</v>
      </c>
      <c r="AO39" s="376">
        <v>4.0999999999999996</v>
      </c>
      <c r="AP39" s="376">
        <v>3</v>
      </c>
      <c r="AQ39" s="492">
        <v>5.0999999999999996</v>
      </c>
      <c r="AR39" s="376">
        <v>3.8</v>
      </c>
      <c r="AS39" s="376">
        <v>3.2</v>
      </c>
      <c r="AT39" s="491">
        <v>3.1</v>
      </c>
      <c r="AU39" s="195" t="s">
        <v>236</v>
      </c>
    </row>
    <row r="40" spans="1:47" s="47" customFormat="1" ht="12" customHeight="1" x14ac:dyDescent="0.2">
      <c r="B40" s="181" t="s">
        <v>98</v>
      </c>
      <c r="C40" s="217">
        <v>38.6</v>
      </c>
      <c r="D40" s="217">
        <v>35.799999999999997</v>
      </c>
      <c r="E40" s="217">
        <v>34.5</v>
      </c>
      <c r="F40" s="217">
        <v>32.799999999999997</v>
      </c>
      <c r="G40" s="405">
        <v>33.9</v>
      </c>
      <c r="H40" s="217">
        <v>39.6</v>
      </c>
      <c r="I40" s="217">
        <v>40.700000000000003</v>
      </c>
      <c r="J40" s="217">
        <v>41.9</v>
      </c>
      <c r="K40" s="217">
        <v>43.3</v>
      </c>
      <c r="L40" s="217">
        <v>43.5</v>
      </c>
      <c r="M40" s="217">
        <v>43.9</v>
      </c>
      <c r="N40" s="507">
        <v>44</v>
      </c>
      <c r="O40" s="507">
        <v>46</v>
      </c>
      <c r="P40" s="507">
        <v>46.9</v>
      </c>
      <c r="Q40" s="507">
        <v>47.8</v>
      </c>
      <c r="R40" s="507">
        <v>49.1</v>
      </c>
      <c r="S40" s="507">
        <v>50.5</v>
      </c>
      <c r="T40" s="507">
        <v>51.7</v>
      </c>
      <c r="U40" s="507">
        <v>54.7</v>
      </c>
      <c r="V40" s="507">
        <v>54.7</v>
      </c>
      <c r="W40" s="507">
        <v>55.1</v>
      </c>
      <c r="X40" s="531">
        <v>47.3</v>
      </c>
      <c r="Y40" s="217">
        <v>30.5</v>
      </c>
      <c r="Z40" s="217">
        <v>31.9</v>
      </c>
      <c r="AA40" s="217">
        <v>36.700000000000003</v>
      </c>
      <c r="AB40" s="217">
        <v>37.200000000000003</v>
      </c>
      <c r="AC40" s="405">
        <v>37.299999999999997</v>
      </c>
      <c r="AD40" s="217">
        <v>36.299999999999997</v>
      </c>
      <c r="AE40" s="217">
        <v>35.200000000000003</v>
      </c>
      <c r="AF40" s="217">
        <v>34</v>
      </c>
      <c r="AG40" s="217">
        <v>32.299999999999997</v>
      </c>
      <c r="AH40" s="217">
        <v>32.200000000000003</v>
      </c>
      <c r="AI40" s="217">
        <v>31.6</v>
      </c>
      <c r="AJ40" s="507">
        <v>31.2</v>
      </c>
      <c r="AK40" s="507">
        <v>29.1</v>
      </c>
      <c r="AL40" s="507">
        <v>28.1</v>
      </c>
      <c r="AM40" s="507">
        <v>26.3</v>
      </c>
      <c r="AN40" s="507">
        <v>24</v>
      </c>
      <c r="AO40" s="507">
        <v>22.5</v>
      </c>
      <c r="AP40" s="507">
        <v>21</v>
      </c>
      <c r="AQ40" s="507">
        <v>17.399999999999999</v>
      </c>
      <c r="AR40" s="507">
        <v>16.600000000000001</v>
      </c>
      <c r="AS40" s="507">
        <v>15.8</v>
      </c>
      <c r="AT40" s="531">
        <v>14.4</v>
      </c>
      <c r="AU40" s="182" t="s">
        <v>98</v>
      </c>
    </row>
    <row r="41" spans="1:47" s="47" customFormat="1" ht="12" customHeight="1" x14ac:dyDescent="0.2">
      <c r="B41" s="195" t="s">
        <v>253</v>
      </c>
      <c r="C41" s="45">
        <v>58.844097985414543</v>
      </c>
      <c r="D41" s="45">
        <v>55.272435098475256</v>
      </c>
      <c r="E41" s="45">
        <v>56.574676367148435</v>
      </c>
      <c r="F41" s="45">
        <v>54.782959929028529</v>
      </c>
      <c r="G41" s="499">
        <v>53.25434540229773</v>
      </c>
      <c r="H41" s="45">
        <v>51.238793035892591</v>
      </c>
      <c r="I41" s="45">
        <v>49.838907350930256</v>
      </c>
      <c r="J41" s="45">
        <v>50.593298068051595</v>
      </c>
      <c r="K41" s="45">
        <v>51.211292396866561</v>
      </c>
      <c r="L41" s="45">
        <v>37.48627979497509</v>
      </c>
      <c r="M41" s="45">
        <v>38.308011268693605</v>
      </c>
      <c r="N41" s="45">
        <v>39.649083295800622</v>
      </c>
      <c r="O41" s="45">
        <v>39.441161576660669</v>
      </c>
      <c r="P41" s="45">
        <v>41.395651046332688</v>
      </c>
      <c r="Q41" s="45">
        <v>43.339414503621136</v>
      </c>
      <c r="R41" s="45">
        <v>43.015570983333049</v>
      </c>
      <c r="S41" s="45">
        <v>42.720714783310513</v>
      </c>
      <c r="T41" s="45">
        <v>42.720304989554336</v>
      </c>
      <c r="U41" s="45">
        <v>42.668648669479317</v>
      </c>
      <c r="V41" s="45">
        <v>41.140224689668251</v>
      </c>
      <c r="W41" s="45">
        <v>40.442201638935494</v>
      </c>
      <c r="X41" s="584">
        <v>42.948734905570056</v>
      </c>
      <c r="Y41" s="45">
        <v>11.14775015993739</v>
      </c>
      <c r="Z41" s="45">
        <v>13.509982504564025</v>
      </c>
      <c r="AA41" s="45">
        <v>12.680092418063566</v>
      </c>
      <c r="AB41" s="45">
        <v>13.865754688262932</v>
      </c>
      <c r="AC41" s="499">
        <v>15.115242824447577</v>
      </c>
      <c r="AD41" s="45">
        <v>15.371587503452306</v>
      </c>
      <c r="AE41" s="45">
        <v>17.362325265584598</v>
      </c>
      <c r="AF41" s="45">
        <v>17.865471085616122</v>
      </c>
      <c r="AG41" s="45">
        <v>18.296265718784468</v>
      </c>
      <c r="AH41" s="45">
        <v>27.19600842780061</v>
      </c>
      <c r="AI41" s="45">
        <v>27.182470942837966</v>
      </c>
      <c r="AJ41" s="45">
        <v>26.741380488660155</v>
      </c>
      <c r="AK41" s="45">
        <v>26.401981823182624</v>
      </c>
      <c r="AL41" s="45">
        <v>22.96099770814692</v>
      </c>
      <c r="AM41" s="45">
        <v>21.91155578344863</v>
      </c>
      <c r="AN41" s="45">
        <v>21.722089377985903</v>
      </c>
      <c r="AO41" s="45">
        <v>21.597623255283406</v>
      </c>
      <c r="AP41" s="45">
        <v>19.249060458211247</v>
      </c>
      <c r="AQ41" s="45">
        <v>17.604935123440089</v>
      </c>
      <c r="AR41" s="45">
        <v>18.500057680291789</v>
      </c>
      <c r="AS41" s="45">
        <v>20.617699718711172</v>
      </c>
      <c r="AT41" s="584">
        <v>17.264209145384999</v>
      </c>
      <c r="AU41" s="479" t="s">
        <v>253</v>
      </c>
    </row>
    <row r="42" spans="1:47" s="47" customFormat="1" ht="12" customHeight="1" x14ac:dyDescent="0.2">
      <c r="B42" s="216" t="s">
        <v>178</v>
      </c>
      <c r="C42" s="217"/>
      <c r="D42" s="217"/>
      <c r="E42" s="217"/>
      <c r="F42" s="217"/>
      <c r="G42" s="405"/>
      <c r="H42" s="217"/>
      <c r="I42" s="217">
        <v>56.6</v>
      </c>
      <c r="J42" s="217">
        <v>53.9</v>
      </c>
      <c r="K42" s="217">
        <v>53.5</v>
      </c>
      <c r="L42" s="217">
        <v>53.5</v>
      </c>
      <c r="M42" s="217">
        <v>58.7</v>
      </c>
      <c r="N42" s="217">
        <v>55.9</v>
      </c>
      <c r="O42" s="217">
        <v>49.9</v>
      </c>
      <c r="P42" s="217">
        <v>50.5</v>
      </c>
      <c r="Q42" s="217">
        <v>52.9</v>
      </c>
      <c r="R42" s="217">
        <v>55.9</v>
      </c>
      <c r="S42" s="217">
        <v>57.4</v>
      </c>
      <c r="T42" s="217">
        <v>59.5</v>
      </c>
      <c r="U42" s="217">
        <v>61.2</v>
      </c>
      <c r="V42" s="217">
        <v>60.6</v>
      </c>
      <c r="W42" s="507">
        <v>60.9</v>
      </c>
      <c r="X42" s="509">
        <v>65</v>
      </c>
      <c r="Y42" s="217">
        <v>16.399999618530298</v>
      </c>
      <c r="Z42" s="217">
        <v>4.6100001335143999</v>
      </c>
      <c r="AA42" s="217">
        <v>15</v>
      </c>
      <c r="AB42" s="217">
        <v>14.3999996185303</v>
      </c>
      <c r="AC42" s="405">
        <v>6.5700001716613796</v>
      </c>
      <c r="AD42" s="217">
        <v>13.800000190734901</v>
      </c>
      <c r="AE42" s="217">
        <v>15.9700002670288</v>
      </c>
      <c r="AF42" s="217">
        <v>13.060000419616699</v>
      </c>
      <c r="AG42" s="217">
        <v>13.670000076293899</v>
      </c>
      <c r="AH42" s="217">
        <v>14.2</v>
      </c>
      <c r="AI42" s="217">
        <v>14.3</v>
      </c>
      <c r="AJ42" s="217">
        <v>13.8</v>
      </c>
      <c r="AK42" s="217">
        <v>16.399999999999999</v>
      </c>
      <c r="AL42" s="217">
        <v>17.899999999999999</v>
      </c>
      <c r="AM42" s="217">
        <v>17.5</v>
      </c>
      <c r="AN42" s="217">
        <v>15.6</v>
      </c>
      <c r="AO42" s="217">
        <v>14.1</v>
      </c>
      <c r="AP42" s="217">
        <v>12.8</v>
      </c>
      <c r="AQ42" s="217">
        <v>12</v>
      </c>
      <c r="AR42" s="217">
        <v>12.2</v>
      </c>
      <c r="AS42" s="507">
        <v>12</v>
      </c>
      <c r="AT42" s="509">
        <v>11.3</v>
      </c>
      <c r="AU42" s="344" t="s">
        <v>178</v>
      </c>
    </row>
    <row r="43" spans="1:47" s="47" customFormat="1" ht="12" customHeight="1" x14ac:dyDescent="0.2">
      <c r="B43" s="44" t="s">
        <v>176</v>
      </c>
      <c r="C43" s="45"/>
      <c r="D43" s="45"/>
      <c r="E43" s="45"/>
      <c r="F43" s="45">
        <v>58.442113893730266</v>
      </c>
      <c r="G43" s="499">
        <v>54.64145469027811</v>
      </c>
      <c r="H43" s="45">
        <v>52.812501568216149</v>
      </c>
      <c r="I43" s="45">
        <v>53.412529742895899</v>
      </c>
      <c r="J43" s="45">
        <v>56.867369656442094</v>
      </c>
      <c r="K43" s="45">
        <v>52.7795196095284</v>
      </c>
      <c r="L43" s="45">
        <v>47.3</v>
      </c>
      <c r="M43" s="45">
        <v>45.4</v>
      </c>
      <c r="N43" s="532">
        <v>45.4</v>
      </c>
      <c r="O43" s="532">
        <v>47.6</v>
      </c>
      <c r="P43" s="532">
        <v>50.8</v>
      </c>
      <c r="Q43" s="532">
        <v>52.1</v>
      </c>
      <c r="R43" s="532">
        <v>55.2</v>
      </c>
      <c r="S43" s="532">
        <v>57.3</v>
      </c>
      <c r="T43" s="532">
        <v>58.8</v>
      </c>
      <c r="U43" s="532">
        <v>60.7</v>
      </c>
      <c r="V43" s="532">
        <v>61.3</v>
      </c>
      <c r="W43" s="533">
        <v>62.2</v>
      </c>
      <c r="X43" s="534">
        <v>64.5</v>
      </c>
      <c r="Y43" s="45">
        <v>12.2</v>
      </c>
      <c r="Z43" s="45">
        <v>13.3</v>
      </c>
      <c r="AA43" s="45">
        <v>14.6</v>
      </c>
      <c r="AB43" s="45">
        <v>18.5</v>
      </c>
      <c r="AC43" s="499">
        <v>20.8</v>
      </c>
      <c r="AD43" s="45">
        <v>20.9</v>
      </c>
      <c r="AE43" s="45">
        <v>18.100000000000001</v>
      </c>
      <c r="AF43" s="45">
        <v>13.6</v>
      </c>
      <c r="AG43" s="45">
        <v>16.100000000000001</v>
      </c>
      <c r="AH43" s="45">
        <v>19.899999999999999</v>
      </c>
      <c r="AI43" s="45">
        <v>23.6</v>
      </c>
      <c r="AJ43" s="532">
        <v>24.6</v>
      </c>
      <c r="AK43" s="532">
        <v>22.9</v>
      </c>
      <c r="AL43" s="535">
        <v>19.899999999999999</v>
      </c>
      <c r="AM43" s="532">
        <v>18.2</v>
      </c>
      <c r="AN43" s="532">
        <v>15.9</v>
      </c>
      <c r="AO43" s="532">
        <v>14.1</v>
      </c>
      <c r="AP43" s="532">
        <v>13.3</v>
      </c>
      <c r="AQ43" s="532">
        <v>10.9</v>
      </c>
      <c r="AR43" s="532">
        <v>9.5</v>
      </c>
      <c r="AS43" s="533">
        <v>11.4</v>
      </c>
      <c r="AT43" s="534">
        <v>9.6999999999999993</v>
      </c>
      <c r="AU43" s="327" t="s">
        <v>176</v>
      </c>
    </row>
    <row r="44" spans="1:47" s="47" customFormat="1" ht="15" customHeight="1" x14ac:dyDescent="0.2">
      <c r="B44" s="181" t="s">
        <v>99</v>
      </c>
      <c r="C44" s="217">
        <v>47.8</v>
      </c>
      <c r="D44" s="217">
        <v>46.9</v>
      </c>
      <c r="E44" s="217">
        <v>45.8</v>
      </c>
      <c r="F44" s="217">
        <v>46.1</v>
      </c>
      <c r="G44" s="405">
        <v>46</v>
      </c>
      <c r="H44" s="217">
        <v>44.6</v>
      </c>
      <c r="I44" s="217">
        <v>44.6</v>
      </c>
      <c r="J44" s="217">
        <v>44.9</v>
      </c>
      <c r="K44" s="217">
        <v>44.3</v>
      </c>
      <c r="L44" s="217">
        <v>46.3</v>
      </c>
      <c r="M44" s="217">
        <v>48.4</v>
      </c>
      <c r="N44" s="507">
        <v>48.9</v>
      </c>
      <c r="O44" s="507">
        <v>49.5</v>
      </c>
      <c r="P44" s="507">
        <v>49.5</v>
      </c>
      <c r="Q44" s="507">
        <v>50.2</v>
      </c>
      <c r="R44" s="507">
        <v>50.6</v>
      </c>
      <c r="S44" s="507">
        <v>51.5</v>
      </c>
      <c r="T44" s="507">
        <v>52</v>
      </c>
      <c r="U44" s="507">
        <v>50.3</v>
      </c>
      <c r="V44" s="507">
        <v>47.5</v>
      </c>
      <c r="W44" s="507">
        <v>50.3</v>
      </c>
      <c r="X44" s="509">
        <v>52.8</v>
      </c>
      <c r="Y44" s="217">
        <v>6.8</v>
      </c>
      <c r="Z44" s="217">
        <v>8.9</v>
      </c>
      <c r="AA44" s="217">
        <v>9.3000000000000007</v>
      </c>
      <c r="AB44" s="217">
        <v>9</v>
      </c>
      <c r="AC44" s="405">
        <v>9.5</v>
      </c>
      <c r="AD44" s="217">
        <v>8.9</v>
      </c>
      <c r="AE44" s="217">
        <v>9.1</v>
      </c>
      <c r="AF44" s="217">
        <v>9.9</v>
      </c>
      <c r="AG44" s="217">
        <v>12.8</v>
      </c>
      <c r="AH44" s="217">
        <v>10.9</v>
      </c>
      <c r="AI44" s="217">
        <v>9</v>
      </c>
      <c r="AJ44" s="507">
        <v>8.3000000000000007</v>
      </c>
      <c r="AK44" s="507">
        <v>8.9</v>
      </c>
      <c r="AL44" s="511">
        <v>10.1</v>
      </c>
      <c r="AM44" s="507">
        <v>10.4</v>
      </c>
      <c r="AN44" s="507">
        <v>11.1</v>
      </c>
      <c r="AO44" s="507">
        <v>11.1</v>
      </c>
      <c r="AP44" s="507">
        <v>11.1</v>
      </c>
      <c r="AQ44" s="507">
        <v>14</v>
      </c>
      <c r="AR44" s="507">
        <v>13.4</v>
      </c>
      <c r="AS44" s="507">
        <v>12.2</v>
      </c>
      <c r="AT44" s="509">
        <v>10.7</v>
      </c>
      <c r="AU44" s="182" t="s">
        <v>99</v>
      </c>
    </row>
    <row r="45" spans="1:47" s="47" customFormat="1" ht="12.75" customHeight="1" x14ac:dyDescent="0.2">
      <c r="B45" s="44" t="s">
        <v>233</v>
      </c>
      <c r="C45" s="402">
        <v>50.673999786377003</v>
      </c>
      <c r="D45" s="376">
        <v>50.988998413085902</v>
      </c>
      <c r="E45" s="376">
        <v>51.389999389648402</v>
      </c>
      <c r="F45" s="376">
        <v>51.443000793457003</v>
      </c>
      <c r="G45" s="400">
        <v>52.0200004577637</v>
      </c>
      <c r="H45" s="384">
        <v>52.008998870849602</v>
      </c>
      <c r="I45" s="377">
        <v>52.668998718261697</v>
      </c>
      <c r="J45" s="377">
        <v>52.668998718261697</v>
      </c>
      <c r="K45" s="376">
        <v>51.280998229980497</v>
      </c>
      <c r="L45" s="377">
        <v>51.702999114990199</v>
      </c>
      <c r="M45" s="377">
        <v>51.849998474121101</v>
      </c>
      <c r="N45" s="377">
        <v>52.035999298095703</v>
      </c>
      <c r="O45" s="377">
        <v>52.244998931884801</v>
      </c>
      <c r="P45" s="377">
        <v>51.069000244140597</v>
      </c>
      <c r="Q45" s="377">
        <v>51.147998809814503</v>
      </c>
      <c r="R45" s="377">
        <v>51.035999298095703</v>
      </c>
      <c r="S45" s="377">
        <v>50.958000183105497</v>
      </c>
      <c r="T45" s="377">
        <v>51.358001708984403</v>
      </c>
      <c r="U45" s="377">
        <v>51.707000732421903</v>
      </c>
      <c r="V45" s="377">
        <v>49.867000579833999</v>
      </c>
      <c r="W45" s="377">
        <v>49.269001007080099</v>
      </c>
      <c r="X45" s="480"/>
      <c r="Y45" s="377">
        <v>11.060000419616699</v>
      </c>
      <c r="Z45" s="377">
        <v>10.1400003433228</v>
      </c>
      <c r="AA45" s="377">
        <v>9.0600004196166992</v>
      </c>
      <c r="AB45" s="377">
        <v>8.5900001525878906</v>
      </c>
      <c r="AC45" s="401">
        <v>7.1799998283386204</v>
      </c>
      <c r="AD45" s="377">
        <v>6.8099999427795401</v>
      </c>
      <c r="AE45" s="377">
        <v>6.3499999046325701</v>
      </c>
      <c r="AF45" s="377">
        <v>6.3600001335143999</v>
      </c>
      <c r="AG45" s="377">
        <v>8.8400001525878906</v>
      </c>
      <c r="AH45" s="377">
        <v>8.1000003814697301</v>
      </c>
      <c r="AI45" s="377">
        <v>7.8499999046325701</v>
      </c>
      <c r="AJ45" s="377">
        <v>7.5300002098083496</v>
      </c>
      <c r="AK45" s="377">
        <v>7.1700000762939498</v>
      </c>
      <c r="AL45" s="377">
        <v>9.2700004577636701</v>
      </c>
      <c r="AM45" s="377">
        <v>9.1400003433227504</v>
      </c>
      <c r="AN45" s="377">
        <v>9.3500003814697301</v>
      </c>
      <c r="AO45" s="377">
        <v>9.5</v>
      </c>
      <c r="AP45" s="377">
        <v>8.8000001907348597</v>
      </c>
      <c r="AQ45" s="377">
        <v>8.1899995803833008</v>
      </c>
      <c r="AR45" s="377">
        <v>9.4799995422363299</v>
      </c>
      <c r="AS45" s="377">
        <v>9.8299999237060494</v>
      </c>
      <c r="AT45" s="380"/>
      <c r="AU45" s="407" t="s">
        <v>233</v>
      </c>
    </row>
    <row r="46" spans="1:47" x14ac:dyDescent="0.2">
      <c r="A46" s="49"/>
      <c r="B46" s="403" t="s">
        <v>81</v>
      </c>
      <c r="C46" s="404">
        <v>71.3</v>
      </c>
      <c r="D46" s="404">
        <v>71.2</v>
      </c>
      <c r="E46" s="404">
        <v>71.400000000000006</v>
      </c>
      <c r="F46" s="404">
        <v>71.599999999999994</v>
      </c>
      <c r="G46" s="536">
        <v>71.8</v>
      </c>
      <c r="H46" s="396">
        <v>71.599999999999994</v>
      </c>
      <c r="I46" s="383">
        <v>71.5</v>
      </c>
      <c r="J46" s="537">
        <v>71.5</v>
      </c>
      <c r="K46" s="538">
        <v>69.900000000000006</v>
      </c>
      <c r="L46" s="383">
        <v>69.400000000000006</v>
      </c>
      <c r="M46" s="383">
        <v>69.3</v>
      </c>
      <c r="N46" s="527">
        <v>69.900000000000006</v>
      </c>
      <c r="O46" s="527">
        <v>70.5</v>
      </c>
      <c r="P46" s="527">
        <v>71.900000000000006</v>
      </c>
      <c r="Q46" s="527">
        <v>72.7</v>
      </c>
      <c r="R46" s="527">
        <v>73.5</v>
      </c>
      <c r="S46" s="527">
        <v>74.099999999999994</v>
      </c>
      <c r="T46" s="527">
        <v>74.7</v>
      </c>
      <c r="U46" s="527">
        <v>75.2</v>
      </c>
      <c r="V46" s="539">
        <v>75</v>
      </c>
      <c r="W46" s="527">
        <v>74.7</v>
      </c>
      <c r="X46" s="529">
        <v>75.099999999999994</v>
      </c>
      <c r="Y46" s="404">
        <v>4.7</v>
      </c>
      <c r="Z46" s="383">
        <v>5.0999999999999996</v>
      </c>
      <c r="AA46" s="383">
        <v>4.9000000000000004</v>
      </c>
      <c r="AB46" s="383">
        <v>4.5999999999999996</v>
      </c>
      <c r="AC46" s="526">
        <v>4.8</v>
      </c>
      <c r="AD46" s="383">
        <v>5.4</v>
      </c>
      <c r="AE46" s="383">
        <v>5.3</v>
      </c>
      <c r="AF46" s="537">
        <v>5.7</v>
      </c>
      <c r="AG46" s="537">
        <v>7.7</v>
      </c>
      <c r="AH46" s="383">
        <v>7.9</v>
      </c>
      <c r="AI46" s="383">
        <v>8.1999999999999993</v>
      </c>
      <c r="AJ46" s="527">
        <v>8.1</v>
      </c>
      <c r="AK46" s="527">
        <v>7.7</v>
      </c>
      <c r="AL46" s="527">
        <v>6.3</v>
      </c>
      <c r="AM46" s="527">
        <v>5.4</v>
      </c>
      <c r="AN46" s="527">
        <v>4.9000000000000004</v>
      </c>
      <c r="AO46" s="527">
        <v>4.4000000000000004</v>
      </c>
      <c r="AP46" s="527">
        <v>4.0999999999999996</v>
      </c>
      <c r="AQ46" s="527">
        <v>3.8</v>
      </c>
      <c r="AR46" s="539">
        <v>4.8</v>
      </c>
      <c r="AS46" s="527">
        <v>4.7</v>
      </c>
      <c r="AT46" s="529">
        <v>3.9</v>
      </c>
      <c r="AU46" s="406" t="s">
        <v>81</v>
      </c>
    </row>
    <row r="47" spans="1:47" ht="12.75" customHeight="1" x14ac:dyDescent="0.2">
      <c r="B47" s="709" t="s">
        <v>243</v>
      </c>
      <c r="C47" s="668"/>
      <c r="D47" s="668"/>
      <c r="E47" s="668"/>
      <c r="F47" s="668"/>
      <c r="G47" s="668"/>
      <c r="H47" s="668"/>
      <c r="I47" s="668"/>
      <c r="J47" s="668"/>
      <c r="K47" s="668"/>
      <c r="L47" s="668"/>
      <c r="M47" s="668"/>
      <c r="N47" s="668"/>
      <c r="O47" s="668"/>
      <c r="P47" s="668"/>
      <c r="Q47" s="668"/>
      <c r="R47" s="668"/>
      <c r="S47" s="668"/>
      <c r="T47" s="668"/>
      <c r="U47" s="668"/>
      <c r="V47" s="668"/>
      <c r="W47" s="668"/>
      <c r="X47" s="668"/>
      <c r="Y47" s="668"/>
      <c r="Z47" s="668"/>
      <c r="AA47" s="668"/>
      <c r="AB47" s="668"/>
      <c r="AC47" s="668"/>
      <c r="AD47" s="668"/>
      <c r="AE47" s="668"/>
      <c r="AF47" s="668"/>
      <c r="AG47" s="668"/>
      <c r="AH47" s="668"/>
      <c r="AI47" s="668"/>
      <c r="AJ47" s="668"/>
      <c r="AK47" s="668"/>
      <c r="AL47" s="668"/>
      <c r="AM47" s="668"/>
      <c r="AN47" s="668"/>
      <c r="AO47" s="668"/>
      <c r="AP47" s="668"/>
      <c r="AQ47" s="668"/>
      <c r="AR47" s="668"/>
      <c r="AS47" s="668"/>
      <c r="AT47" s="668"/>
      <c r="AU47" s="668"/>
    </row>
    <row r="48" spans="1:47" ht="12.75" customHeight="1" x14ac:dyDescent="0.2">
      <c r="B48" s="709" t="s">
        <v>225</v>
      </c>
      <c r="C48" s="668"/>
      <c r="D48" s="668"/>
      <c r="E48" s="668"/>
      <c r="F48" s="668"/>
      <c r="G48" s="668"/>
      <c r="H48" s="668"/>
      <c r="I48" s="668"/>
      <c r="J48" s="668"/>
      <c r="K48" s="668"/>
      <c r="L48" s="668"/>
      <c r="M48" s="668"/>
      <c r="N48" s="668"/>
      <c r="O48" s="668"/>
      <c r="P48" s="668"/>
      <c r="Q48" s="668"/>
      <c r="R48" s="668"/>
      <c r="S48" s="668"/>
      <c r="T48" s="668"/>
      <c r="U48" s="668"/>
      <c r="V48" s="668"/>
      <c r="W48" s="668"/>
      <c r="X48" s="668"/>
      <c r="Y48" s="668"/>
      <c r="Z48" s="668"/>
      <c r="AA48" s="668"/>
      <c r="AB48" s="668"/>
      <c r="AC48" s="668"/>
      <c r="AD48" s="668"/>
      <c r="AE48" s="668"/>
      <c r="AF48" s="668"/>
      <c r="AG48" s="668"/>
      <c r="AH48" s="668"/>
      <c r="AI48" s="668"/>
      <c r="AJ48" s="668"/>
      <c r="AK48" s="668"/>
      <c r="AL48" s="668"/>
      <c r="AM48" s="668"/>
      <c r="AN48" s="668"/>
      <c r="AO48" s="668"/>
      <c r="AP48" s="668"/>
      <c r="AQ48" s="668"/>
      <c r="AR48" s="668"/>
      <c r="AS48" s="668"/>
      <c r="AT48" s="668"/>
      <c r="AU48" s="668"/>
    </row>
    <row r="49" spans="1:47" ht="12.75" customHeight="1" x14ac:dyDescent="0.2">
      <c r="A49" s="49"/>
      <c r="B49" s="709" t="s">
        <v>256</v>
      </c>
      <c r="C49" s="668"/>
      <c r="D49" s="668"/>
      <c r="E49" s="668"/>
      <c r="F49" s="668"/>
      <c r="G49" s="668"/>
      <c r="H49" s="668"/>
      <c r="I49" s="668"/>
      <c r="J49" s="668"/>
      <c r="K49" s="668"/>
      <c r="L49" s="668"/>
      <c r="M49" s="668"/>
      <c r="N49" s="668"/>
      <c r="O49" s="668"/>
      <c r="P49" s="668"/>
      <c r="Q49" s="668"/>
      <c r="R49" s="668"/>
      <c r="S49" s="668"/>
      <c r="T49" s="668"/>
      <c r="U49" s="668"/>
      <c r="V49" s="668"/>
      <c r="W49" s="668"/>
      <c r="X49" s="668"/>
      <c r="Y49" s="668"/>
      <c r="Z49" s="668"/>
      <c r="AA49" s="668"/>
      <c r="AB49" s="668"/>
      <c r="AC49" s="668"/>
      <c r="AD49" s="668"/>
      <c r="AE49" s="668"/>
      <c r="AF49" s="668"/>
      <c r="AG49" s="668"/>
      <c r="AH49" s="668"/>
      <c r="AI49" s="668"/>
      <c r="AJ49" s="668"/>
      <c r="AK49" s="668"/>
      <c r="AL49" s="668"/>
      <c r="AM49" s="668"/>
      <c r="AN49" s="668"/>
      <c r="AO49" s="668"/>
      <c r="AP49" s="668"/>
      <c r="AQ49" s="668"/>
      <c r="AR49" s="668"/>
      <c r="AS49" s="668"/>
      <c r="AT49" s="668"/>
      <c r="AU49" s="668"/>
    </row>
    <row r="50" spans="1:47" x14ac:dyDescent="0.2">
      <c r="B50" s="708"/>
      <c r="C50" s="708"/>
      <c r="D50" s="708"/>
      <c r="E50" s="708"/>
      <c r="F50" s="708"/>
      <c r="G50" s="708"/>
      <c r="H50" s="708"/>
      <c r="I50" s="708"/>
      <c r="J50" s="708"/>
      <c r="K50" s="708"/>
      <c r="L50" s="708"/>
      <c r="M50" s="708"/>
      <c r="N50" s="708"/>
      <c r="O50" s="708"/>
      <c r="P50" s="708"/>
      <c r="Q50" s="708"/>
      <c r="R50" s="708"/>
      <c r="S50" s="708"/>
      <c r="T50" s="708"/>
      <c r="U50" s="708"/>
      <c r="V50" s="708"/>
      <c r="W50" s="708"/>
      <c r="X50" s="708"/>
      <c r="Y50" s="708"/>
      <c r="Z50" s="708"/>
      <c r="AA50" s="708"/>
      <c r="AB50" s="708"/>
      <c r="AC50" s="708"/>
      <c r="AD50" s="708"/>
      <c r="AE50" s="708"/>
      <c r="AF50" s="708"/>
      <c r="AG50" s="708"/>
      <c r="AH50" s="708"/>
      <c r="AI50" s="708"/>
      <c r="AJ50" s="708"/>
      <c r="AK50" s="708"/>
      <c r="AL50" s="708"/>
      <c r="AM50" s="708"/>
      <c r="AN50" s="708"/>
      <c r="AO50" s="708"/>
      <c r="AP50" s="708"/>
      <c r="AQ50" s="708"/>
      <c r="AR50" s="708"/>
      <c r="AS50" s="708"/>
      <c r="AT50" s="708"/>
      <c r="AU50" s="708"/>
    </row>
  </sheetData>
  <mergeCells count="9">
    <mergeCell ref="B50:AU50"/>
    <mergeCell ref="B47:AU47"/>
    <mergeCell ref="B48:AU48"/>
    <mergeCell ref="B49:AU49"/>
    <mergeCell ref="B2:AU2"/>
    <mergeCell ref="C3:W3"/>
    <mergeCell ref="Y3:AS3"/>
    <mergeCell ref="C4:W4"/>
    <mergeCell ref="Y4:AS4"/>
  </mergeCells>
  <pageMargins left="0.7" right="0.7" top="0.75" bottom="0.75" header="0.3" footer="0.3"/>
  <pageSetup paperSize="9" orientation="portrait"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8"/>
  <dimension ref="A1:I56"/>
  <sheetViews>
    <sheetView topLeftCell="A30" zoomScaleNormal="100" workbookViewId="0">
      <selection activeCell="R24" sqref="R24"/>
    </sheetView>
  </sheetViews>
  <sheetFormatPr defaultRowHeight="12.75" x14ac:dyDescent="0.2"/>
  <cols>
    <col min="1" max="1" width="9.42578125" customWidth="1"/>
    <col min="2" max="2" width="6.28515625" customWidth="1"/>
    <col min="3" max="8" width="9.7109375" customWidth="1"/>
    <col min="9" max="9" width="5.140625" customWidth="1"/>
  </cols>
  <sheetData>
    <row r="1" spans="2:9" ht="14.25" customHeight="1" x14ac:dyDescent="0.2">
      <c r="H1" s="721" t="s">
        <v>116</v>
      </c>
      <c r="I1" s="721"/>
    </row>
    <row r="2" spans="2:9" ht="20.25" customHeight="1" x14ac:dyDescent="0.2">
      <c r="B2" s="710" t="s">
        <v>215</v>
      </c>
      <c r="C2" s="710"/>
      <c r="D2" s="710"/>
      <c r="E2" s="710"/>
      <c r="F2" s="710"/>
      <c r="G2" s="710"/>
      <c r="H2" s="710"/>
      <c r="I2" s="722"/>
    </row>
    <row r="3" spans="2:9" ht="19.5" customHeight="1" x14ac:dyDescent="0.2">
      <c r="B3" s="710" t="s">
        <v>212</v>
      </c>
      <c r="C3" s="710"/>
      <c r="D3" s="710"/>
      <c r="E3" s="710"/>
      <c r="F3" s="710"/>
      <c r="G3" s="710"/>
      <c r="H3" s="710"/>
      <c r="I3" s="710"/>
    </row>
    <row r="4" spans="2:9" ht="15.75" customHeight="1" x14ac:dyDescent="0.2">
      <c r="B4" s="635">
        <v>2022</v>
      </c>
      <c r="C4" s="723"/>
      <c r="D4" s="723"/>
      <c r="E4" s="723"/>
      <c r="F4" s="723"/>
      <c r="G4" s="723"/>
      <c r="H4" s="723"/>
      <c r="I4" s="723"/>
    </row>
    <row r="5" spans="2:9" ht="24.95" customHeight="1" x14ac:dyDescent="0.2">
      <c r="B5" s="42"/>
      <c r="C5" s="724" t="s">
        <v>142</v>
      </c>
      <c r="D5" s="725"/>
      <c r="E5" s="726"/>
      <c r="F5" s="724" t="s">
        <v>143</v>
      </c>
      <c r="G5" s="725"/>
      <c r="H5" s="726"/>
      <c r="I5" s="42"/>
    </row>
    <row r="6" spans="2:9" ht="12" customHeight="1" x14ac:dyDescent="0.2">
      <c r="B6" s="42"/>
      <c r="C6" s="83" t="s">
        <v>135</v>
      </c>
      <c r="D6" s="84" t="s">
        <v>117</v>
      </c>
      <c r="E6" s="85" t="s">
        <v>128</v>
      </c>
      <c r="F6" s="83" t="s">
        <v>135</v>
      </c>
      <c r="G6" s="84" t="s">
        <v>117</v>
      </c>
      <c r="H6" s="85" t="s">
        <v>128</v>
      </c>
      <c r="I6" s="42"/>
    </row>
    <row r="7" spans="2:9" ht="10.5" customHeight="1" x14ac:dyDescent="0.2">
      <c r="B7" s="162" t="s">
        <v>190</v>
      </c>
      <c r="C7" s="427">
        <v>1.8824064951954604</v>
      </c>
      <c r="D7" s="427">
        <v>26.081953183437999</v>
      </c>
      <c r="E7" s="428">
        <v>72.035640321366543</v>
      </c>
      <c r="F7" s="135">
        <v>4.2804298868466057</v>
      </c>
      <c r="G7" s="135">
        <v>22.270857631488511</v>
      </c>
      <c r="H7" s="136">
        <v>73.448712481664884</v>
      </c>
      <c r="I7" s="162" t="s">
        <v>190</v>
      </c>
    </row>
    <row r="8" spans="2:9" ht="12" customHeight="1" x14ac:dyDescent="0.2">
      <c r="B8" s="43" t="s">
        <v>32</v>
      </c>
      <c r="C8" s="385">
        <v>0.71408149554913813</v>
      </c>
      <c r="D8" s="385">
        <v>22.350040572126336</v>
      </c>
      <c r="E8" s="386">
        <v>76.93587793232453</v>
      </c>
      <c r="F8" s="385">
        <v>1.1872056514913658</v>
      </c>
      <c r="G8" s="385">
        <v>17.189952904238616</v>
      </c>
      <c r="H8" s="386">
        <v>81.622841444270023</v>
      </c>
      <c r="I8" s="43" t="s">
        <v>32</v>
      </c>
    </row>
    <row r="9" spans="2:9" ht="12" customHeight="1" x14ac:dyDescent="0.2">
      <c r="B9" s="62" t="s">
        <v>34</v>
      </c>
      <c r="C9" s="137">
        <v>4.3439324586028345</v>
      </c>
      <c r="D9" s="137">
        <v>28.631405595845138</v>
      </c>
      <c r="E9" s="138">
        <v>67.024661945552026</v>
      </c>
      <c r="F9" s="137">
        <v>15.172817978988537</v>
      </c>
      <c r="G9" s="137">
        <v>25.006890669018677</v>
      </c>
      <c r="H9" s="138">
        <v>59.820291351992793</v>
      </c>
      <c r="I9" s="62" t="s">
        <v>34</v>
      </c>
    </row>
    <row r="10" spans="2:9" ht="12" customHeight="1" x14ac:dyDescent="0.2">
      <c r="B10" s="44" t="s">
        <v>36</v>
      </c>
      <c r="C10" s="139">
        <v>2.096832838886399</v>
      </c>
      <c r="D10" s="139">
        <v>32.650699882218788</v>
      </c>
      <c r="E10" s="140">
        <v>65.252467278894812</v>
      </c>
      <c r="F10" s="139">
        <v>2.9113626081807249</v>
      </c>
      <c r="G10" s="139">
        <v>35.619549585667365</v>
      </c>
      <c r="H10" s="140">
        <v>61.469087806151911</v>
      </c>
      <c r="I10" s="44" t="s">
        <v>36</v>
      </c>
    </row>
    <row r="11" spans="2:9" ht="12" customHeight="1" x14ac:dyDescent="0.2">
      <c r="B11" s="62" t="s">
        <v>40</v>
      </c>
      <c r="C11" s="137">
        <v>1.3313908145903635</v>
      </c>
      <c r="D11" s="137">
        <v>22.312740546996974</v>
      </c>
      <c r="E11" s="138">
        <v>76.355868638412659</v>
      </c>
      <c r="F11" s="137">
        <v>2.2207210477636532</v>
      </c>
      <c r="G11" s="137">
        <v>17.186518471285307</v>
      </c>
      <c r="H11" s="138">
        <v>80.592760480951043</v>
      </c>
      <c r="I11" s="62" t="s">
        <v>40</v>
      </c>
    </row>
    <row r="12" spans="2:9" ht="12" customHeight="1" x14ac:dyDescent="0.2">
      <c r="B12" s="44" t="s">
        <v>42</v>
      </c>
      <c r="C12" s="389">
        <v>1.0164325107960159</v>
      </c>
      <c r="D12" s="389">
        <v>29.716739209967553</v>
      </c>
      <c r="E12" s="390">
        <v>69.266828279236421</v>
      </c>
      <c r="F12" s="389">
        <v>1.2215983858233179</v>
      </c>
      <c r="G12" s="389">
        <v>23.550311430827264</v>
      </c>
      <c r="H12" s="390">
        <v>75.228090183349423</v>
      </c>
      <c r="I12" s="44" t="s">
        <v>42</v>
      </c>
    </row>
    <row r="13" spans="2:9" ht="12" customHeight="1" x14ac:dyDescent="0.2">
      <c r="B13" s="62" t="s">
        <v>44</v>
      </c>
      <c r="C13" s="137">
        <v>2.8237269799738351</v>
      </c>
      <c r="D13" s="137">
        <v>27.134384119955719</v>
      </c>
      <c r="E13" s="138">
        <v>70.041888900070433</v>
      </c>
      <c r="F13" s="137">
        <v>2.5744649004640023</v>
      </c>
      <c r="G13" s="137">
        <v>27.944918425385417</v>
      </c>
      <c r="H13" s="138">
        <v>69.480616674150582</v>
      </c>
      <c r="I13" s="62" t="s">
        <v>44</v>
      </c>
    </row>
    <row r="14" spans="2:9" ht="12" customHeight="1" x14ac:dyDescent="0.2">
      <c r="B14" s="44" t="s">
        <v>46</v>
      </c>
      <c r="C14" s="139">
        <v>1.1633455588386503</v>
      </c>
      <c r="D14" s="139">
        <v>43.575738312498522</v>
      </c>
      <c r="E14" s="140">
        <v>55.260916128662821</v>
      </c>
      <c r="F14" s="139">
        <v>3.9861004770598973</v>
      </c>
      <c r="G14" s="139">
        <v>19.215501501855233</v>
      </c>
      <c r="H14" s="140">
        <v>76.798398021084878</v>
      </c>
      <c r="I14" s="44" t="s">
        <v>46</v>
      </c>
    </row>
    <row r="15" spans="2:9" ht="12" customHeight="1" x14ac:dyDescent="0.2">
      <c r="B15" s="62" t="s">
        <v>48</v>
      </c>
      <c r="C15" s="387">
        <v>4.280706195722761</v>
      </c>
      <c r="D15" s="387">
        <v>19.129472884769903</v>
      </c>
      <c r="E15" s="388">
        <v>76.589820919507332</v>
      </c>
      <c r="F15" s="387">
        <v>10.504354702766824</v>
      </c>
      <c r="G15" s="387">
        <v>13.453482201388095</v>
      </c>
      <c r="H15" s="388">
        <v>76.042163095845083</v>
      </c>
      <c r="I15" s="62" t="s">
        <v>48</v>
      </c>
    </row>
    <row r="16" spans="2:9" ht="12" customHeight="1" x14ac:dyDescent="0.2">
      <c r="B16" s="44" t="s">
        <v>50</v>
      </c>
      <c r="C16" s="389">
        <v>2.5687155687841048</v>
      </c>
      <c r="D16" s="389">
        <v>22.843235163572754</v>
      </c>
      <c r="E16" s="390">
        <v>74.588049267643143</v>
      </c>
      <c r="F16" s="389">
        <v>3.6082222309105836</v>
      </c>
      <c r="G16" s="389">
        <v>17.682390428900966</v>
      </c>
      <c r="H16" s="390">
        <v>78.709387340188442</v>
      </c>
      <c r="I16" s="44" t="s">
        <v>50</v>
      </c>
    </row>
    <row r="17" spans="2:9" ht="12" customHeight="1" x14ac:dyDescent="0.2">
      <c r="B17" s="62" t="s">
        <v>52</v>
      </c>
      <c r="C17" s="387">
        <v>2.1388881830271305</v>
      </c>
      <c r="D17" s="387">
        <v>18.802082009842536</v>
      </c>
      <c r="E17" s="388">
        <v>79.059029807130329</v>
      </c>
      <c r="F17" s="387">
        <v>2.4810429692696556</v>
      </c>
      <c r="G17" s="387">
        <v>16.599042171078889</v>
      </c>
      <c r="H17" s="388">
        <v>80.919914859651456</v>
      </c>
      <c r="I17" s="62" t="s">
        <v>52</v>
      </c>
    </row>
    <row r="18" spans="2:9" ht="12" customHeight="1" x14ac:dyDescent="0.2">
      <c r="B18" s="44" t="s">
        <v>96</v>
      </c>
      <c r="C18" s="389">
        <v>3.6704293213545562</v>
      </c>
      <c r="D18" s="389">
        <v>23.735057211287263</v>
      </c>
      <c r="E18" s="390">
        <v>72.594513467358183</v>
      </c>
      <c r="F18" s="139">
        <v>6.6776558465510876</v>
      </c>
      <c r="G18" s="139">
        <v>29.119213389893027</v>
      </c>
      <c r="H18" s="140">
        <v>64.20313076355589</v>
      </c>
      <c r="I18" s="44" t="s">
        <v>96</v>
      </c>
    </row>
    <row r="19" spans="2:9" ht="12" customHeight="1" x14ac:dyDescent="0.2">
      <c r="B19" s="62" t="s">
        <v>56</v>
      </c>
      <c r="C19" s="137">
        <v>2.1316100018033706</v>
      </c>
      <c r="D19" s="137">
        <v>26.191071808490442</v>
      </c>
      <c r="E19" s="138">
        <v>71.677318189706199</v>
      </c>
      <c r="F19" s="137">
        <v>3.4543709322470382</v>
      </c>
      <c r="G19" s="137">
        <v>23.556679308891695</v>
      </c>
      <c r="H19" s="138">
        <v>72.988949758861253</v>
      </c>
      <c r="I19" s="62" t="s">
        <v>56</v>
      </c>
    </row>
    <row r="20" spans="2:9" ht="12" customHeight="1" x14ac:dyDescent="0.2">
      <c r="B20" s="44" t="s">
        <v>38</v>
      </c>
      <c r="C20" s="389">
        <v>1.808564602696688</v>
      </c>
      <c r="D20" s="389">
        <v>13.760390757952612</v>
      </c>
      <c r="E20" s="390">
        <v>84.431044639350702</v>
      </c>
      <c r="F20" s="389">
        <v>3.2978085944187643</v>
      </c>
      <c r="G20" s="389">
        <v>18.17967813730526</v>
      </c>
      <c r="H20" s="390">
        <v>78.522513268275972</v>
      </c>
      <c r="I20" s="44" t="s">
        <v>38</v>
      </c>
    </row>
    <row r="21" spans="2:9" ht="12" customHeight="1" x14ac:dyDescent="0.2">
      <c r="B21" s="62" t="s">
        <v>60</v>
      </c>
      <c r="C21" s="137">
        <v>5.682060012768674</v>
      </c>
      <c r="D21" s="137">
        <v>24.336738313116264</v>
      </c>
      <c r="E21" s="138">
        <v>69.981201674115056</v>
      </c>
      <c r="F21" s="137">
        <v>7.1016093943984417</v>
      </c>
      <c r="G21" s="137">
        <v>23.788967732382655</v>
      </c>
      <c r="H21" s="138">
        <v>69.109422873218904</v>
      </c>
      <c r="I21" s="62" t="s">
        <v>60</v>
      </c>
    </row>
    <row r="22" spans="2:9" ht="12" customHeight="1" x14ac:dyDescent="0.2">
      <c r="B22" s="44" t="s">
        <v>62</v>
      </c>
      <c r="C22" s="139">
        <v>4.3696067076652039</v>
      </c>
      <c r="D22" s="139">
        <v>28.2984519517805</v>
      </c>
      <c r="E22" s="140">
        <v>67.331941340554295</v>
      </c>
      <c r="F22" s="139">
        <v>5.3848483596965817</v>
      </c>
      <c r="G22" s="139">
        <v>26.00187227247071</v>
      </c>
      <c r="H22" s="140">
        <v>68.613279367832718</v>
      </c>
      <c r="I22" s="44" t="s">
        <v>62</v>
      </c>
    </row>
    <row r="23" spans="2:9" ht="12" customHeight="1" x14ac:dyDescent="0.2">
      <c r="B23" s="62" t="s">
        <v>64</v>
      </c>
      <c r="C23" s="137">
        <v>0.26513433851037299</v>
      </c>
      <c r="D23" s="137">
        <v>11.422316063938329</v>
      </c>
      <c r="E23" s="138">
        <v>88.312549597551296</v>
      </c>
      <c r="F23" s="137">
        <v>0.74186343331206128</v>
      </c>
      <c r="G23" s="137">
        <v>18.169671346522019</v>
      </c>
      <c r="H23" s="138">
        <v>81.088465220165915</v>
      </c>
      <c r="I23" s="62" t="s">
        <v>64</v>
      </c>
    </row>
    <row r="24" spans="2:9" ht="12" customHeight="1" x14ac:dyDescent="0.2">
      <c r="B24" s="44" t="s">
        <v>58</v>
      </c>
      <c r="C24" s="389">
        <v>3.8073636004033635</v>
      </c>
      <c r="D24" s="389">
        <v>28.936617991988463</v>
      </c>
      <c r="E24" s="390">
        <v>67.256018407608167</v>
      </c>
      <c r="F24" s="389">
        <v>3.4499617645952689</v>
      </c>
      <c r="G24" s="389">
        <v>28.993928301303345</v>
      </c>
      <c r="H24" s="390">
        <v>67.556109934101386</v>
      </c>
      <c r="I24" s="44" t="s">
        <v>58</v>
      </c>
    </row>
    <row r="25" spans="2:9" ht="12" customHeight="1" x14ac:dyDescent="0.2">
      <c r="B25" s="63" t="s">
        <v>66</v>
      </c>
      <c r="C25" s="137">
        <v>0.8816613204444913</v>
      </c>
      <c r="D25" s="137">
        <v>13.378791733106663</v>
      </c>
      <c r="E25" s="138">
        <v>85.73954694644884</v>
      </c>
      <c r="F25" s="137">
        <v>0.96548309520441356</v>
      </c>
      <c r="G25" s="137">
        <v>15.836752015843828</v>
      </c>
      <c r="H25" s="138">
        <v>83.197764888951752</v>
      </c>
      <c r="I25" s="63" t="s">
        <v>66</v>
      </c>
    </row>
    <row r="26" spans="2:9" ht="12" customHeight="1" x14ac:dyDescent="0.2">
      <c r="B26" s="44" t="s">
        <v>68</v>
      </c>
      <c r="C26" s="389">
        <v>1.6778261997224944</v>
      </c>
      <c r="D26" s="389">
        <v>21.749865957667048</v>
      </c>
      <c r="E26" s="390">
        <v>76.572307842610456</v>
      </c>
      <c r="F26" s="389">
        <v>2.0084670670473566</v>
      </c>
      <c r="G26" s="389">
        <v>14.403859407305305</v>
      </c>
      <c r="H26" s="390">
        <v>83.587673525647332</v>
      </c>
      <c r="I26" s="44" t="s">
        <v>68</v>
      </c>
    </row>
    <row r="27" spans="2:9" ht="12" customHeight="1" x14ac:dyDescent="0.2">
      <c r="B27" s="62" t="s">
        <v>30</v>
      </c>
      <c r="C27" s="137">
        <v>1.5461152780916942</v>
      </c>
      <c r="D27" s="137">
        <v>29.126770176759475</v>
      </c>
      <c r="E27" s="138">
        <v>69.327114545148831</v>
      </c>
      <c r="F27" s="137">
        <v>3.2470020182736161</v>
      </c>
      <c r="G27" s="137">
        <v>22.658599279585474</v>
      </c>
      <c r="H27" s="138">
        <v>74.094398702140907</v>
      </c>
      <c r="I27" s="62" t="s">
        <v>30</v>
      </c>
    </row>
    <row r="28" spans="2:9" ht="12" customHeight="1" x14ac:dyDescent="0.2">
      <c r="B28" s="44" t="s">
        <v>69</v>
      </c>
      <c r="C28" s="139">
        <v>3.1877555016719223</v>
      </c>
      <c r="D28" s="139">
        <v>31.532333580650867</v>
      </c>
      <c r="E28" s="140">
        <v>65.279910917677213</v>
      </c>
      <c r="F28" s="139">
        <v>8.5021135084239834</v>
      </c>
      <c r="G28" s="139">
        <v>29.976618329283749</v>
      </c>
      <c r="H28" s="140">
        <v>61.521268162292259</v>
      </c>
      <c r="I28" s="44" t="s">
        <v>69</v>
      </c>
    </row>
    <row r="29" spans="2:9" ht="12" customHeight="1" x14ac:dyDescent="0.2">
      <c r="B29" s="62" t="s">
        <v>71</v>
      </c>
      <c r="C29" s="387">
        <v>2.1425639935421348</v>
      </c>
      <c r="D29" s="387">
        <v>21.509914405166676</v>
      </c>
      <c r="E29" s="388">
        <v>76.347521601291191</v>
      </c>
      <c r="F29" s="387">
        <v>7.083315131273257</v>
      </c>
      <c r="G29" s="387">
        <v>23.292017966426133</v>
      </c>
      <c r="H29" s="388">
        <v>69.624666902300618</v>
      </c>
      <c r="I29" s="62" t="s">
        <v>71</v>
      </c>
    </row>
    <row r="30" spans="2:9" ht="12" customHeight="1" x14ac:dyDescent="0.2">
      <c r="B30" s="44" t="s">
        <v>73</v>
      </c>
      <c r="C30" s="389">
        <v>4.136447421005518</v>
      </c>
      <c r="D30" s="389">
        <v>30.699289005551268</v>
      </c>
      <c r="E30" s="390">
        <v>65.164263573443222</v>
      </c>
      <c r="F30" s="389">
        <v>21.123449785198996</v>
      </c>
      <c r="G30" s="389">
        <v>29.285887979249413</v>
      </c>
      <c r="H30" s="390">
        <v>49.590662235551591</v>
      </c>
      <c r="I30" s="44" t="s">
        <v>73</v>
      </c>
    </row>
    <row r="31" spans="2:9" ht="12" customHeight="1" x14ac:dyDescent="0.2">
      <c r="B31" s="62" t="s">
        <v>75</v>
      </c>
      <c r="C31" s="137">
        <v>2.0872842595101115</v>
      </c>
      <c r="D31" s="137">
        <v>31.970828220370045</v>
      </c>
      <c r="E31" s="138">
        <v>65.941887520119849</v>
      </c>
      <c r="F31" s="137">
        <v>6.3956980106995349</v>
      </c>
      <c r="G31" s="137">
        <v>30.587920058394701</v>
      </c>
      <c r="H31" s="138">
        <v>63.016381930905766</v>
      </c>
      <c r="I31" s="62" t="s">
        <v>75</v>
      </c>
    </row>
    <row r="32" spans="2:9" ht="12" customHeight="1" x14ac:dyDescent="0.2">
      <c r="B32" s="44" t="s">
        <v>79</v>
      </c>
      <c r="C32" s="139">
        <v>2.48900735297878</v>
      </c>
      <c r="D32" s="139">
        <v>31.940709768548402</v>
      </c>
      <c r="E32" s="140">
        <v>65.570282878472824</v>
      </c>
      <c r="F32" s="139">
        <v>2.9497795904914921</v>
      </c>
      <c r="G32" s="139">
        <v>30.985869072632145</v>
      </c>
      <c r="H32" s="140">
        <v>66.064351336876371</v>
      </c>
      <c r="I32" s="44" t="s">
        <v>79</v>
      </c>
    </row>
    <row r="33" spans="1:9" ht="12" customHeight="1" x14ac:dyDescent="0.2">
      <c r="B33" s="62" t="s">
        <v>54</v>
      </c>
      <c r="C33" s="137">
        <v>2.7096020043749007</v>
      </c>
      <c r="D33" s="137">
        <v>28.918608798793251</v>
      </c>
      <c r="E33" s="138">
        <v>68.371789196831855</v>
      </c>
      <c r="F33" s="137">
        <v>3.1472963673898091</v>
      </c>
      <c r="G33" s="137">
        <v>21.835500344065771</v>
      </c>
      <c r="H33" s="138">
        <v>75.017203288544408</v>
      </c>
      <c r="I33" s="62" t="s">
        <v>54</v>
      </c>
    </row>
    <row r="34" spans="1:9" ht="12" customHeight="1" x14ac:dyDescent="0.2">
      <c r="B34" s="46" t="s">
        <v>77</v>
      </c>
      <c r="C34" s="141">
        <v>1.6477351115198897</v>
      </c>
      <c r="D34" s="141">
        <v>26.903056174832795</v>
      </c>
      <c r="E34" s="142">
        <v>71.449208713647309</v>
      </c>
      <c r="F34" s="141">
        <v>1.8999768999769</v>
      </c>
      <c r="G34" s="141">
        <v>19.679294679294678</v>
      </c>
      <c r="H34" s="142">
        <v>78.420728420728409</v>
      </c>
      <c r="I34" s="46" t="s">
        <v>77</v>
      </c>
    </row>
    <row r="35" spans="1:9" ht="12" customHeight="1" x14ac:dyDescent="0.2">
      <c r="B35" s="181" t="s">
        <v>83</v>
      </c>
      <c r="C35" s="214">
        <v>4.7545563278381398</v>
      </c>
      <c r="D35" s="270">
        <v>23.226189580039978</v>
      </c>
      <c r="E35" s="271">
        <v>72.019254092121884</v>
      </c>
      <c r="F35" s="278">
        <v>3.1609195402298846</v>
      </c>
      <c r="G35" s="278">
        <v>19.540229885057471</v>
      </c>
      <c r="H35" s="279">
        <v>77.298850574712645</v>
      </c>
      <c r="I35" s="181" t="s">
        <v>83</v>
      </c>
    </row>
    <row r="36" spans="1:9" ht="12" customHeight="1" x14ac:dyDescent="0.2">
      <c r="B36" s="44" t="s">
        <v>90</v>
      </c>
      <c r="C36" s="213">
        <v>1.7879072006238304</v>
      </c>
      <c r="D36" s="265">
        <v>53.06752685687043</v>
      </c>
      <c r="E36" s="266">
        <v>45.144565942505736</v>
      </c>
      <c r="F36" s="213">
        <v>2.3176550783912746</v>
      </c>
      <c r="G36" s="213">
        <v>19.734151329243353</v>
      </c>
      <c r="H36" s="275">
        <v>77.948193592365385</v>
      </c>
      <c r="I36" s="44" t="s">
        <v>90</v>
      </c>
    </row>
    <row r="37" spans="1:9" ht="12" customHeight="1" x14ac:dyDescent="0.2">
      <c r="A37" s="40"/>
      <c r="B37" s="183" t="s">
        <v>93</v>
      </c>
      <c r="C37" s="264">
        <v>0.63177034866316772</v>
      </c>
      <c r="D37" s="272">
        <v>25.570601545763701</v>
      </c>
      <c r="E37" s="273">
        <v>73.797628105573125</v>
      </c>
      <c r="F37" s="264">
        <v>2.3241675207142731</v>
      </c>
      <c r="G37" s="264">
        <v>20.23755068796671</v>
      </c>
      <c r="H37" s="280">
        <v>77.438281791319014</v>
      </c>
      <c r="I37" s="183" t="s">
        <v>93</v>
      </c>
    </row>
    <row r="38" spans="1:9" ht="12" customHeight="1" x14ac:dyDescent="0.2">
      <c r="A38" s="163"/>
      <c r="B38" s="195" t="s">
        <v>232</v>
      </c>
      <c r="C38" s="213">
        <v>5.7462404671723615</v>
      </c>
      <c r="D38" s="213">
        <v>29.364171881859296</v>
      </c>
      <c r="E38" s="328">
        <v>64.889587650968352</v>
      </c>
      <c r="F38" s="482">
        <v>16.899999999999999</v>
      </c>
      <c r="G38" s="274">
        <v>33.5</v>
      </c>
      <c r="H38" s="481">
        <v>49.6</v>
      </c>
      <c r="I38" s="195" t="s">
        <v>232</v>
      </c>
    </row>
    <row r="39" spans="1:9" ht="12" customHeight="1" x14ac:dyDescent="0.2">
      <c r="A39" s="40"/>
      <c r="B39" s="216" t="s">
        <v>170</v>
      </c>
      <c r="C39" s="214">
        <v>7.5074949160359772</v>
      </c>
      <c r="D39" s="214">
        <v>16.10096647728464</v>
      </c>
      <c r="E39" s="276">
        <v>76.391538606679376</v>
      </c>
      <c r="F39" s="214">
        <v>4.3</v>
      </c>
      <c r="G39" s="214">
        <v>19</v>
      </c>
      <c r="H39" s="276">
        <v>76.7</v>
      </c>
      <c r="I39" s="216" t="s">
        <v>170</v>
      </c>
    </row>
    <row r="40" spans="1:9" ht="12" customHeight="1" x14ac:dyDescent="0.2">
      <c r="A40" s="40"/>
      <c r="B40" s="195" t="s">
        <v>236</v>
      </c>
      <c r="C40" s="213">
        <v>9.1999999999999993</v>
      </c>
      <c r="D40" s="213">
        <f>14.7+8.6</f>
        <v>23.299999999999997</v>
      </c>
      <c r="E40" s="275">
        <v>67.5</v>
      </c>
      <c r="F40" s="213">
        <v>55.4</v>
      </c>
      <c r="G40" s="213">
        <v>12.7</v>
      </c>
      <c r="H40" s="275">
        <v>31.9</v>
      </c>
      <c r="I40" s="195" t="s">
        <v>236</v>
      </c>
    </row>
    <row r="41" spans="1:9" ht="12" customHeight="1" x14ac:dyDescent="0.2">
      <c r="A41" s="40"/>
      <c r="B41" s="216" t="s">
        <v>98</v>
      </c>
      <c r="C41" s="278">
        <v>8.5649627263045804</v>
      </c>
      <c r="D41" s="278">
        <v>25.713525026624069</v>
      </c>
      <c r="E41" s="279">
        <v>65.721512247071345</v>
      </c>
      <c r="F41" s="214">
        <v>20.150591609896018</v>
      </c>
      <c r="G41" s="214">
        <v>28.182144137683757</v>
      </c>
      <c r="H41" s="276">
        <v>51.667264252420217</v>
      </c>
      <c r="I41" s="216" t="s">
        <v>98</v>
      </c>
    </row>
    <row r="42" spans="1:9" ht="12" customHeight="1" x14ac:dyDescent="0.2">
      <c r="A42" s="40"/>
      <c r="B42" s="195" t="s">
        <v>178</v>
      </c>
      <c r="C42" s="274">
        <v>21.315119093109157</v>
      </c>
      <c r="D42" s="274">
        <v>24.487963316774934</v>
      </c>
      <c r="E42" s="277">
        <v>54.196917590115902</v>
      </c>
      <c r="F42" s="274">
        <v>46.6</v>
      </c>
      <c r="G42" s="274">
        <v>21.4</v>
      </c>
      <c r="H42" s="277">
        <v>32</v>
      </c>
      <c r="I42" s="195" t="s">
        <v>178</v>
      </c>
    </row>
    <row r="43" spans="1:9" ht="12" customHeight="1" x14ac:dyDescent="0.2">
      <c r="A43" s="40"/>
      <c r="B43" s="216" t="s">
        <v>176</v>
      </c>
      <c r="C43" s="267">
        <v>7.68824733171434</v>
      </c>
      <c r="D43" s="267">
        <v>30.433326833726266</v>
      </c>
      <c r="E43" s="268">
        <v>61.878425834559394</v>
      </c>
      <c r="F43" s="267">
        <v>14.334679080497651</v>
      </c>
      <c r="G43" s="267">
        <v>28.471286149789897</v>
      </c>
      <c r="H43" s="267">
        <v>57.194034769712452</v>
      </c>
      <c r="I43" s="216" t="s">
        <v>176</v>
      </c>
    </row>
    <row r="44" spans="1:9" ht="12" customHeight="1" x14ac:dyDescent="0.2">
      <c r="A44" s="40"/>
      <c r="B44" s="260" t="s">
        <v>99</v>
      </c>
      <c r="C44" s="213">
        <v>7.2361223613013488</v>
      </c>
      <c r="D44" s="213">
        <v>34.961859911681039</v>
      </c>
      <c r="E44" s="275">
        <v>57.802017727017606</v>
      </c>
      <c r="F44" s="274">
        <v>16.7</v>
      </c>
      <c r="G44" s="274">
        <v>27.7</v>
      </c>
      <c r="H44" s="274">
        <v>55.6</v>
      </c>
      <c r="I44" s="260" t="s">
        <v>99</v>
      </c>
    </row>
    <row r="45" spans="1:9" ht="12" customHeight="1" x14ac:dyDescent="0.2">
      <c r="A45" s="40"/>
      <c r="B45" s="183" t="s">
        <v>233</v>
      </c>
      <c r="C45" s="392"/>
      <c r="D45" s="393"/>
      <c r="E45" s="343"/>
      <c r="F45" s="393"/>
      <c r="G45" s="393"/>
      <c r="H45" s="343"/>
      <c r="I45" s="183" t="s">
        <v>233</v>
      </c>
    </row>
    <row r="46" spans="1:9" ht="12" customHeight="1" x14ac:dyDescent="0.2">
      <c r="B46" s="391" t="s">
        <v>81</v>
      </c>
      <c r="C46" s="269">
        <f>19.1/2246*100</f>
        <v>0.85040071237756021</v>
      </c>
      <c r="D46" s="269">
        <v>19.36</v>
      </c>
      <c r="E46" s="269">
        <f>1808/2266*100</f>
        <v>79.788172992056488</v>
      </c>
      <c r="F46" s="483">
        <v>1</v>
      </c>
      <c r="G46" s="483">
        <v>18.100000000000001</v>
      </c>
      <c r="H46" s="483">
        <v>80.900000000000006</v>
      </c>
      <c r="I46" s="391" t="s">
        <v>81</v>
      </c>
    </row>
    <row r="47" spans="1:9" ht="4.5" customHeight="1" x14ac:dyDescent="0.2">
      <c r="B47" s="717" t="s">
        <v>237</v>
      </c>
      <c r="C47" s="717"/>
      <c r="D47" s="717"/>
      <c r="E47" s="717"/>
      <c r="F47" s="717"/>
      <c r="G47" s="717"/>
      <c r="H47" s="717"/>
      <c r="I47" s="717"/>
    </row>
    <row r="48" spans="1:9" ht="26.25" customHeight="1" x14ac:dyDescent="0.2">
      <c r="B48" s="720" t="s">
        <v>257</v>
      </c>
      <c r="C48" s="720"/>
      <c r="D48" s="720"/>
      <c r="E48" s="720"/>
      <c r="F48" s="720"/>
      <c r="G48" s="720"/>
      <c r="H48" s="720"/>
      <c r="I48" s="720"/>
    </row>
    <row r="49" spans="2:9" ht="15.75" customHeight="1" x14ac:dyDescent="0.2">
      <c r="B49" s="705" t="s">
        <v>226</v>
      </c>
      <c r="C49" s="706"/>
      <c r="D49" s="706"/>
      <c r="E49" s="706"/>
      <c r="F49" s="706"/>
      <c r="G49" s="706"/>
      <c r="H49" s="706"/>
      <c r="I49" s="706"/>
    </row>
    <row r="50" spans="2:9" ht="15.75" customHeight="1" x14ac:dyDescent="0.2">
      <c r="B50" s="718" t="s">
        <v>153</v>
      </c>
      <c r="C50" s="719"/>
      <c r="D50" s="719"/>
      <c r="E50" s="719"/>
      <c r="F50" s="719"/>
      <c r="G50" s="719"/>
      <c r="H50" s="719"/>
      <c r="I50" s="719"/>
    </row>
    <row r="51" spans="2:9" ht="21.75" customHeight="1" x14ac:dyDescent="0.2">
      <c r="B51" s="718" t="s">
        <v>154</v>
      </c>
      <c r="C51" s="719"/>
      <c r="D51" s="719"/>
      <c r="E51" s="719"/>
      <c r="F51" s="719"/>
      <c r="G51" s="719"/>
      <c r="H51" s="719"/>
      <c r="I51" s="719"/>
    </row>
    <row r="52" spans="2:9" ht="12.75" customHeight="1" x14ac:dyDescent="0.2">
      <c r="B52" s="719" t="s">
        <v>155</v>
      </c>
      <c r="C52" s="719"/>
      <c r="D52" s="719"/>
      <c r="E52" s="719"/>
      <c r="F52" s="719"/>
      <c r="G52" s="719"/>
      <c r="H52" s="719"/>
      <c r="I52" s="719"/>
    </row>
    <row r="53" spans="2:9" ht="15.75" customHeight="1" x14ac:dyDescent="0.2">
      <c r="B53" s="715"/>
      <c r="C53" s="715"/>
      <c r="D53" s="715"/>
      <c r="E53" s="715"/>
      <c r="F53" s="715"/>
      <c r="G53" s="715"/>
      <c r="H53" s="715"/>
      <c r="I53" s="715"/>
    </row>
    <row r="54" spans="2:9" ht="12.75" customHeight="1" x14ac:dyDescent="0.2">
      <c r="B54" s="716"/>
      <c r="C54" s="716"/>
      <c r="D54" s="716"/>
      <c r="E54" s="716"/>
      <c r="F54" s="716"/>
      <c r="G54" s="716"/>
      <c r="H54" s="716"/>
      <c r="I54" s="716"/>
    </row>
    <row r="55" spans="2:9" x14ac:dyDescent="0.2">
      <c r="B55" s="715"/>
      <c r="C55" s="715"/>
      <c r="D55" s="715"/>
      <c r="E55" s="715"/>
      <c r="F55" s="220"/>
      <c r="G55" s="220"/>
      <c r="H55" s="220"/>
      <c r="I55" s="408"/>
    </row>
    <row r="56" spans="2:9" ht="13.5" customHeight="1" x14ac:dyDescent="0.2">
      <c r="B56" s="716"/>
      <c r="C56" s="716"/>
      <c r="D56" s="716"/>
      <c r="E56" s="716"/>
      <c r="F56" s="716"/>
      <c r="G56" s="716"/>
      <c r="H56" s="716"/>
    </row>
  </sheetData>
  <mergeCells count="16">
    <mergeCell ref="H1:I1"/>
    <mergeCell ref="B2:I2"/>
    <mergeCell ref="B3:I3"/>
    <mergeCell ref="B4:I4"/>
    <mergeCell ref="C5:E5"/>
    <mergeCell ref="F5:H5"/>
    <mergeCell ref="B53:I53"/>
    <mergeCell ref="B54:I54"/>
    <mergeCell ref="B55:E55"/>
    <mergeCell ref="B56:H56"/>
    <mergeCell ref="B47:I47"/>
    <mergeCell ref="B49:I49"/>
    <mergeCell ref="B50:I50"/>
    <mergeCell ref="B51:I51"/>
    <mergeCell ref="B52:I52"/>
    <mergeCell ref="B48:I48"/>
  </mergeCells>
  <phoneticPr fontId="7"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BF53"/>
  <sheetViews>
    <sheetView zoomScaleNormal="100" workbookViewId="0">
      <selection activeCell="BI11" sqref="BI11"/>
    </sheetView>
  </sheetViews>
  <sheetFormatPr defaultRowHeight="12.75" x14ac:dyDescent="0.2"/>
  <cols>
    <col min="1" max="1" width="3.7109375" customWidth="1"/>
    <col min="2" max="2" width="4.7109375" customWidth="1"/>
    <col min="3" max="3" width="6.7109375" customWidth="1"/>
    <col min="4" max="22" width="6.7109375" hidden="1" customWidth="1"/>
    <col min="23" max="23" width="6.7109375" customWidth="1"/>
    <col min="24" max="27" width="6.7109375" hidden="1" customWidth="1"/>
    <col min="28" max="28" width="6.7109375" customWidth="1"/>
    <col min="29" max="32" width="6.7109375" hidden="1" customWidth="1"/>
    <col min="33" max="37" width="6.7109375" customWidth="1"/>
    <col min="38" max="54" width="6.7109375" style="47" customWidth="1"/>
    <col min="55" max="56" width="6.7109375" customWidth="1"/>
    <col min="57" max="57" width="6.7109375" style="206" customWidth="1"/>
    <col min="58" max="58" width="5.140625" style="47" customWidth="1"/>
  </cols>
  <sheetData>
    <row r="1" spans="1:58" ht="14.25" customHeight="1" x14ac:dyDescent="0.2">
      <c r="B1" s="639"/>
      <c r="C1" s="639"/>
      <c r="D1" s="581"/>
      <c r="E1" s="581"/>
      <c r="F1" s="581"/>
      <c r="G1" s="581"/>
      <c r="H1" s="581"/>
      <c r="I1" s="581"/>
      <c r="J1" s="581"/>
      <c r="K1" s="581"/>
      <c r="L1" s="581"/>
      <c r="M1" s="581"/>
      <c r="N1" s="581"/>
      <c r="O1" s="581"/>
      <c r="P1" s="581"/>
      <c r="Q1" s="581"/>
      <c r="R1" s="581"/>
      <c r="S1" s="581"/>
      <c r="T1" s="581"/>
      <c r="U1" s="581"/>
      <c r="V1" s="581"/>
      <c r="AG1" s="582"/>
      <c r="AL1"/>
      <c r="AM1"/>
      <c r="AN1"/>
      <c r="AO1"/>
      <c r="AP1"/>
      <c r="AQ1"/>
      <c r="AR1"/>
      <c r="AS1"/>
      <c r="AT1"/>
      <c r="AU1"/>
      <c r="AV1"/>
      <c r="AW1"/>
      <c r="AX1"/>
      <c r="AY1"/>
      <c r="AZ1"/>
      <c r="BA1"/>
      <c r="BB1"/>
      <c r="BE1" s="586"/>
      <c r="BF1" s="582" t="s">
        <v>118</v>
      </c>
    </row>
    <row r="2" spans="1:58" ht="30" customHeight="1" x14ac:dyDescent="0.2">
      <c r="B2" s="655" t="s">
        <v>108</v>
      </c>
      <c r="C2" s="727"/>
      <c r="D2" s="727"/>
      <c r="E2" s="727"/>
      <c r="F2" s="727"/>
      <c r="G2" s="727"/>
      <c r="H2" s="727"/>
      <c r="I2" s="727"/>
      <c r="J2" s="727"/>
      <c r="K2" s="727"/>
      <c r="L2" s="727"/>
      <c r="M2" s="727"/>
      <c r="N2" s="727"/>
      <c r="O2" s="727"/>
      <c r="P2" s="727"/>
      <c r="Q2" s="727"/>
      <c r="R2" s="727"/>
      <c r="S2" s="727"/>
      <c r="T2" s="727"/>
      <c r="U2" s="727"/>
      <c r="V2" s="727"/>
      <c r="W2" s="727"/>
      <c r="X2" s="727"/>
      <c r="Y2" s="727"/>
      <c r="Z2" s="727"/>
      <c r="AA2" s="727"/>
      <c r="AB2" s="727"/>
      <c r="AC2" s="727"/>
      <c r="AD2" s="727"/>
      <c r="AE2" s="727"/>
      <c r="AF2" s="727"/>
      <c r="AG2" s="727"/>
      <c r="AH2" s="727"/>
      <c r="AI2" s="727"/>
      <c r="AJ2" s="727"/>
      <c r="AK2" s="727"/>
      <c r="AL2" s="727"/>
      <c r="AM2" s="727"/>
      <c r="AN2" s="727"/>
      <c r="AO2" s="727"/>
      <c r="AP2" s="727"/>
      <c r="AQ2" s="727"/>
      <c r="AR2" s="727"/>
      <c r="AS2" s="727"/>
      <c r="AT2" s="727"/>
      <c r="AU2" s="727"/>
      <c r="AV2" s="727"/>
      <c r="AW2" s="727"/>
      <c r="AX2" s="727"/>
      <c r="AY2" s="727"/>
      <c r="AZ2" s="655"/>
      <c r="BA2" s="655"/>
      <c r="BB2" s="655"/>
      <c r="BC2" s="655"/>
      <c r="BD2" s="655"/>
      <c r="BE2" s="655"/>
      <c r="BF2" s="655"/>
    </row>
    <row r="3" spans="1:58" ht="18" customHeight="1" x14ac:dyDescent="0.2">
      <c r="B3" s="149"/>
      <c r="C3" s="728" t="s">
        <v>136</v>
      </c>
      <c r="D3" s="729"/>
      <c r="E3" s="729"/>
      <c r="F3" s="729"/>
      <c r="G3" s="729"/>
      <c r="H3" s="729"/>
      <c r="I3" s="729"/>
      <c r="J3" s="729"/>
      <c r="K3" s="729"/>
      <c r="L3" s="729"/>
      <c r="M3" s="729"/>
      <c r="N3" s="729"/>
      <c r="O3" s="729"/>
      <c r="P3" s="729"/>
      <c r="Q3" s="729"/>
      <c r="R3" s="729"/>
      <c r="S3" s="729"/>
      <c r="T3" s="729"/>
      <c r="U3" s="729"/>
      <c r="V3" s="729"/>
      <c r="W3" s="729"/>
      <c r="X3" s="729"/>
      <c r="Y3" s="729"/>
      <c r="Z3" s="729"/>
      <c r="AA3" s="729"/>
      <c r="AB3" s="729"/>
      <c r="AC3" s="129"/>
      <c r="AD3" s="129"/>
      <c r="AE3" s="129"/>
      <c r="AF3" s="129"/>
      <c r="AG3" s="587"/>
      <c r="AH3" s="129"/>
      <c r="AI3" s="129"/>
      <c r="AJ3" s="730"/>
      <c r="AK3" s="730"/>
      <c r="AL3" s="730"/>
      <c r="AM3" s="730"/>
      <c r="AN3" s="730"/>
      <c r="AO3" s="730"/>
      <c r="AP3" s="730"/>
      <c r="AQ3" s="730"/>
      <c r="AR3" s="730"/>
      <c r="AS3" s="730"/>
      <c r="AT3" s="730"/>
      <c r="AU3" s="730"/>
      <c r="AV3" s="730"/>
      <c r="AW3" s="730"/>
      <c r="AX3" s="583"/>
      <c r="AY3" s="583"/>
      <c r="AZ3" s="583"/>
      <c r="BA3" s="583"/>
      <c r="BB3" s="583"/>
      <c r="BC3" s="544"/>
      <c r="BD3" s="544" t="s">
        <v>110</v>
      </c>
      <c r="BE3" s="207" t="s">
        <v>4</v>
      </c>
      <c r="BF3" s="588"/>
    </row>
    <row r="4" spans="1:58" s="59" customFormat="1" ht="24.75" customHeight="1" x14ac:dyDescent="0.2">
      <c r="B4" s="589"/>
      <c r="C4" s="590">
        <v>1970</v>
      </c>
      <c r="D4" s="591">
        <v>1971</v>
      </c>
      <c r="E4" s="591">
        <v>1972</v>
      </c>
      <c r="F4" s="591">
        <v>1973</v>
      </c>
      <c r="G4" s="591">
        <v>1974</v>
      </c>
      <c r="H4" s="591">
        <v>1975</v>
      </c>
      <c r="I4" s="591">
        <v>1976</v>
      </c>
      <c r="J4" s="591">
        <v>1977</v>
      </c>
      <c r="K4" s="591">
        <v>1978</v>
      </c>
      <c r="L4" s="591">
        <v>1979</v>
      </c>
      <c r="M4" s="591">
        <v>1980</v>
      </c>
      <c r="N4" s="591">
        <v>1981</v>
      </c>
      <c r="O4" s="591">
        <v>1982</v>
      </c>
      <c r="P4" s="591">
        <v>1983</v>
      </c>
      <c r="Q4" s="591">
        <v>1984</v>
      </c>
      <c r="R4" s="591">
        <v>1985</v>
      </c>
      <c r="S4" s="591">
        <v>1986</v>
      </c>
      <c r="T4" s="591">
        <v>1987</v>
      </c>
      <c r="U4" s="591">
        <v>1988</v>
      </c>
      <c r="V4" s="591">
        <v>1989</v>
      </c>
      <c r="W4" s="591">
        <v>1990</v>
      </c>
      <c r="X4" s="591">
        <v>1991</v>
      </c>
      <c r="Y4" s="591">
        <v>1992</v>
      </c>
      <c r="Z4" s="591">
        <v>1993</v>
      </c>
      <c r="AA4" s="591">
        <v>1994</v>
      </c>
      <c r="AB4" s="591">
        <v>1995</v>
      </c>
      <c r="AC4" s="591">
        <v>1996</v>
      </c>
      <c r="AD4" s="591">
        <v>1997</v>
      </c>
      <c r="AE4" s="591">
        <v>1998</v>
      </c>
      <c r="AF4" s="591">
        <v>1999</v>
      </c>
      <c r="AG4" s="591">
        <v>2000</v>
      </c>
      <c r="AH4" s="591">
        <v>2001</v>
      </c>
      <c r="AI4" s="591">
        <v>2002</v>
      </c>
      <c r="AJ4" s="591">
        <v>2003</v>
      </c>
      <c r="AK4" s="591">
        <v>2004</v>
      </c>
      <c r="AL4" s="591">
        <v>2005</v>
      </c>
      <c r="AM4" s="591">
        <v>2006</v>
      </c>
      <c r="AN4" s="591">
        <v>2007</v>
      </c>
      <c r="AO4" s="591">
        <v>2008</v>
      </c>
      <c r="AP4" s="591">
        <v>2009</v>
      </c>
      <c r="AQ4" s="592">
        <v>2010</v>
      </c>
      <c r="AR4" s="592">
        <v>2011</v>
      </c>
      <c r="AS4" s="592">
        <v>2012</v>
      </c>
      <c r="AT4" s="592">
        <v>2013</v>
      </c>
      <c r="AU4" s="592">
        <v>2014</v>
      </c>
      <c r="AV4" s="592">
        <v>2015</v>
      </c>
      <c r="AW4" s="592">
        <v>2016</v>
      </c>
      <c r="AX4" s="592">
        <v>2017</v>
      </c>
      <c r="AY4" s="592">
        <v>2018</v>
      </c>
      <c r="AZ4" s="592">
        <v>2019</v>
      </c>
      <c r="BA4" s="592">
        <v>2020</v>
      </c>
      <c r="BB4" s="592">
        <v>2021</v>
      </c>
      <c r="BC4" s="592">
        <v>2022</v>
      </c>
      <c r="BD4" s="592">
        <v>2023</v>
      </c>
      <c r="BE4" s="208" t="s">
        <v>252</v>
      </c>
      <c r="BF4" s="593"/>
    </row>
    <row r="5" spans="1:58" s="59" customFormat="1" ht="15" customHeight="1" x14ac:dyDescent="0.2">
      <c r="B5" s="203" t="s">
        <v>190</v>
      </c>
      <c r="C5" s="409">
        <f>SUM(C6:C32)</f>
        <v>384.32655500000004</v>
      </c>
      <c r="D5" s="410">
        <f t="shared" ref="D5:AQ5" si="0">SUM(D6:D32)</f>
        <v>385.94989000000004</v>
      </c>
      <c r="E5" s="410">
        <f t="shared" si="0"/>
        <v>388.52659599999998</v>
      </c>
      <c r="F5" s="410">
        <f t="shared" si="0"/>
        <v>391.074366</v>
      </c>
      <c r="G5" s="410">
        <f t="shared" si="0"/>
        <v>393.45143899999999</v>
      </c>
      <c r="H5" s="410">
        <f t="shared" si="0"/>
        <v>395.60433299999983</v>
      </c>
      <c r="I5" s="410">
        <f t="shared" si="0"/>
        <v>397.81409400000007</v>
      </c>
      <c r="J5" s="410">
        <f t="shared" si="0"/>
        <v>399.79384700000003</v>
      </c>
      <c r="K5" s="410">
        <f t="shared" si="0"/>
        <v>401.7936620000001</v>
      </c>
      <c r="L5" s="410">
        <f t="shared" si="0"/>
        <v>403.78682300000008</v>
      </c>
      <c r="M5" s="410">
        <f t="shared" si="0"/>
        <v>405.36183500000004</v>
      </c>
      <c r="N5" s="410">
        <f t="shared" si="0"/>
        <v>407.36985400000009</v>
      </c>
      <c r="O5" s="410">
        <f t="shared" si="0"/>
        <v>408.85768799999994</v>
      </c>
      <c r="P5" s="410">
        <f t="shared" si="0"/>
        <v>410.05824000000013</v>
      </c>
      <c r="Q5" s="410">
        <f t="shared" si="0"/>
        <v>410.95768699999996</v>
      </c>
      <c r="R5" s="410">
        <f t="shared" si="0"/>
        <v>411.852664</v>
      </c>
      <c r="S5" s="410">
        <f t="shared" si="0"/>
        <v>412.82968599999987</v>
      </c>
      <c r="T5" s="410">
        <f t="shared" si="0"/>
        <v>414.0366150000001</v>
      </c>
      <c r="U5" s="410">
        <f t="shared" si="0"/>
        <v>415.16241299999996</v>
      </c>
      <c r="V5" s="410">
        <f t="shared" si="0"/>
        <v>416.66955300000012</v>
      </c>
      <c r="W5" s="410">
        <f t="shared" si="0"/>
        <v>418.00380900000005</v>
      </c>
      <c r="X5" s="410">
        <f t="shared" si="0"/>
        <v>420.96397300000007</v>
      </c>
      <c r="Y5" s="410">
        <f t="shared" si="0"/>
        <v>421.85380499999991</v>
      </c>
      <c r="Z5" s="410">
        <f t="shared" si="0"/>
        <v>423.29079999999999</v>
      </c>
      <c r="AA5" s="410">
        <f t="shared" si="0"/>
        <v>424.42591199999998</v>
      </c>
      <c r="AB5" s="410">
        <f t="shared" si="0"/>
        <v>425.21953000000008</v>
      </c>
      <c r="AC5" s="410">
        <f t="shared" si="0"/>
        <v>425.84370600000011</v>
      </c>
      <c r="AD5" s="410">
        <f t="shared" si="0"/>
        <v>426.43052100000006</v>
      </c>
      <c r="AE5" s="410">
        <f t="shared" si="0"/>
        <v>426.97123800000003</v>
      </c>
      <c r="AF5" s="410">
        <f t="shared" si="0"/>
        <v>427.48964800000005</v>
      </c>
      <c r="AG5" s="410">
        <f t="shared" si="0"/>
        <v>428.47383400000007</v>
      </c>
      <c r="AH5" s="410">
        <f t="shared" si="0"/>
        <v>429.240746</v>
      </c>
      <c r="AI5" s="410">
        <f t="shared" si="0"/>
        <v>429.723142</v>
      </c>
      <c r="AJ5" s="410">
        <f t="shared" si="0"/>
        <v>431.19018399999993</v>
      </c>
      <c r="AK5" s="410">
        <f t="shared" si="0"/>
        <v>432.76203900000002</v>
      </c>
      <c r="AL5" s="410">
        <f t="shared" si="0"/>
        <v>434.41627199999999</v>
      </c>
      <c r="AM5" s="410">
        <f t="shared" si="0"/>
        <v>435.81623599999995</v>
      </c>
      <c r="AN5" s="410">
        <f t="shared" si="0"/>
        <v>437.22749599999992</v>
      </c>
      <c r="AO5" s="410">
        <f t="shared" si="0"/>
        <v>438.72538599999996</v>
      </c>
      <c r="AP5" s="410">
        <f t="shared" si="0"/>
        <v>440.04789200000005</v>
      </c>
      <c r="AQ5" s="411">
        <f t="shared" si="0"/>
        <v>440.66042099999999</v>
      </c>
      <c r="AR5" s="412">
        <v>439.94230499999998</v>
      </c>
      <c r="AS5" s="412">
        <v>440.552661</v>
      </c>
      <c r="AT5" s="413">
        <v>441.25771099999997</v>
      </c>
      <c r="AU5" s="413">
        <v>442.88388800000001</v>
      </c>
      <c r="AV5" s="626">
        <v>443.66681199999999</v>
      </c>
      <c r="AW5" s="627">
        <v>444.80282999999997</v>
      </c>
      <c r="AX5" s="628">
        <v>445.53442999999999</v>
      </c>
      <c r="AY5" s="629">
        <v>446.20855699999998</v>
      </c>
      <c r="AZ5" s="630">
        <v>446.44644399999999</v>
      </c>
      <c r="BA5" s="629">
        <v>447.31991599999998</v>
      </c>
      <c r="BB5" s="629">
        <v>447.20748900000001</v>
      </c>
      <c r="BC5" s="631">
        <v>446.73529100000002</v>
      </c>
      <c r="BD5" s="632">
        <v>448.75382300000001</v>
      </c>
      <c r="BE5" s="540">
        <f>BD5/BC5*100-100</f>
        <v>0.45184072999506952</v>
      </c>
      <c r="BF5" s="176" t="s">
        <v>190</v>
      </c>
    </row>
    <row r="6" spans="1:58" ht="15" customHeight="1" x14ac:dyDescent="0.2">
      <c r="B6" s="594" t="s">
        <v>32</v>
      </c>
      <c r="C6" s="595">
        <v>9.6601540000000004</v>
      </c>
      <c r="D6" s="596">
        <v>9.6509440000000009</v>
      </c>
      <c r="E6" s="596">
        <v>9.6953790000000009</v>
      </c>
      <c r="F6" s="596">
        <v>9.7268500000000007</v>
      </c>
      <c r="G6" s="596">
        <v>9.7565899999999992</v>
      </c>
      <c r="H6" s="596">
        <v>9.7882479999999994</v>
      </c>
      <c r="I6" s="596">
        <v>9.8131520000000005</v>
      </c>
      <c r="J6" s="596">
        <v>9.823302</v>
      </c>
      <c r="K6" s="596">
        <v>9.8374129999999997</v>
      </c>
      <c r="L6" s="596">
        <v>9.8416540000000001</v>
      </c>
      <c r="M6" s="596">
        <v>9.8551099999999998</v>
      </c>
      <c r="N6" s="596">
        <v>9.8633740000000003</v>
      </c>
      <c r="O6" s="596">
        <v>9.8545890000000007</v>
      </c>
      <c r="P6" s="596">
        <v>9.8580170000000003</v>
      </c>
      <c r="Q6" s="596">
        <v>9.8530230000000003</v>
      </c>
      <c r="R6" s="596">
        <v>9.8577209999999997</v>
      </c>
      <c r="S6" s="596">
        <v>9.8588950000000004</v>
      </c>
      <c r="T6" s="596">
        <v>9.864751</v>
      </c>
      <c r="U6" s="596">
        <v>9.8757160000000006</v>
      </c>
      <c r="V6" s="596">
        <v>9.9276119999999999</v>
      </c>
      <c r="W6" s="596">
        <v>9.9477820000000001</v>
      </c>
      <c r="X6" s="596">
        <v>9.9869749999999993</v>
      </c>
      <c r="Y6" s="596">
        <v>10.021997000000001</v>
      </c>
      <c r="Z6" s="596">
        <v>10.068319000000001</v>
      </c>
      <c r="AA6" s="596">
        <v>10.100631</v>
      </c>
      <c r="AB6" s="596">
        <v>10.130573999999999</v>
      </c>
      <c r="AC6" s="596">
        <v>10.143046999999999</v>
      </c>
      <c r="AD6" s="596">
        <v>10.170226</v>
      </c>
      <c r="AE6" s="596">
        <v>10.192264</v>
      </c>
      <c r="AF6" s="596">
        <v>10.213751999999999</v>
      </c>
      <c r="AG6" s="596">
        <v>10.239084999999999</v>
      </c>
      <c r="AH6" s="596">
        <v>10.263413999999999</v>
      </c>
      <c r="AI6" s="596">
        <v>10.309725</v>
      </c>
      <c r="AJ6" s="596">
        <v>10.355843999999999</v>
      </c>
      <c r="AK6" s="596">
        <v>10.396421</v>
      </c>
      <c r="AL6" s="596">
        <v>10.445852</v>
      </c>
      <c r="AM6" s="596">
        <v>10.511381999999999</v>
      </c>
      <c r="AN6" s="596">
        <v>10.584534</v>
      </c>
      <c r="AO6" s="596">
        <v>10.666866000000001</v>
      </c>
      <c r="AP6" s="596">
        <v>10.753080000000001</v>
      </c>
      <c r="AQ6" s="596">
        <v>10.839905</v>
      </c>
      <c r="AR6" s="596">
        <v>11.000638</v>
      </c>
      <c r="AS6" s="596">
        <v>11.075889</v>
      </c>
      <c r="AT6" s="596">
        <v>11.137974</v>
      </c>
      <c r="AU6" s="596">
        <v>11.18084</v>
      </c>
      <c r="AV6" s="597">
        <v>11.237273999999999</v>
      </c>
      <c r="AW6" s="597">
        <v>11.311116999999999</v>
      </c>
      <c r="AX6" s="597">
        <v>11.351727</v>
      </c>
      <c r="AY6" s="597">
        <v>11.398588999999999</v>
      </c>
      <c r="AZ6" s="597">
        <v>11.455519000000001</v>
      </c>
      <c r="BA6" s="597">
        <v>11.52244</v>
      </c>
      <c r="BB6" s="597">
        <v>11.554767</v>
      </c>
      <c r="BC6" s="597">
        <v>11.617623</v>
      </c>
      <c r="BD6" s="597">
        <v>11.742796</v>
      </c>
      <c r="BE6" s="598">
        <f t="shared" ref="BE6:BE46" si="1">BD6/BC6*100-100</f>
        <v>1.0774407122696346</v>
      </c>
      <c r="BF6" s="599" t="s">
        <v>32</v>
      </c>
    </row>
    <row r="7" spans="1:58" ht="15" customHeight="1" x14ac:dyDescent="0.2">
      <c r="B7" s="65" t="s">
        <v>34</v>
      </c>
      <c r="C7" s="414">
        <v>8.464264</v>
      </c>
      <c r="D7" s="600">
        <v>8.5148829999999993</v>
      </c>
      <c r="E7" s="600">
        <v>8.5579059999999991</v>
      </c>
      <c r="F7" s="600">
        <v>8.5944929999999999</v>
      </c>
      <c r="G7" s="600">
        <v>8.6474399999999996</v>
      </c>
      <c r="H7" s="600">
        <v>8.7100489999999997</v>
      </c>
      <c r="I7" s="600">
        <v>8.7314340000000001</v>
      </c>
      <c r="J7" s="600">
        <v>8.7857629999999993</v>
      </c>
      <c r="K7" s="600">
        <v>8.8226019999999998</v>
      </c>
      <c r="L7" s="600">
        <v>8.8054620000000003</v>
      </c>
      <c r="M7" s="600">
        <v>8.8464170000000006</v>
      </c>
      <c r="N7" s="600">
        <v>8.876652</v>
      </c>
      <c r="O7" s="600">
        <v>8.9055809999999997</v>
      </c>
      <c r="P7" s="600">
        <v>8.9293320000000005</v>
      </c>
      <c r="Q7" s="600">
        <v>8.9501439999999999</v>
      </c>
      <c r="R7" s="600">
        <v>8.9712139999999998</v>
      </c>
      <c r="S7" s="600">
        <v>8.9498800000000003</v>
      </c>
      <c r="T7" s="600">
        <v>8.9664619999999999</v>
      </c>
      <c r="U7" s="600">
        <v>8.9762550000000001</v>
      </c>
      <c r="V7" s="600">
        <v>8.9866360000000007</v>
      </c>
      <c r="W7" s="600">
        <v>8.7673079999999999</v>
      </c>
      <c r="X7" s="600">
        <v>8.6692689999999999</v>
      </c>
      <c r="Y7" s="600">
        <v>8.5954650000000008</v>
      </c>
      <c r="Z7" s="600">
        <v>8.4848630000000007</v>
      </c>
      <c r="AA7" s="600">
        <v>8.4597630000000006</v>
      </c>
      <c r="AB7" s="600">
        <v>8.4274179999999994</v>
      </c>
      <c r="AC7" s="600">
        <v>8.3847149999999999</v>
      </c>
      <c r="AD7" s="600">
        <v>8.3409359999999992</v>
      </c>
      <c r="AE7" s="600">
        <v>8.2832000000000008</v>
      </c>
      <c r="AF7" s="600">
        <v>8.2303709999999999</v>
      </c>
      <c r="AG7" s="600">
        <v>8.1908759999999994</v>
      </c>
      <c r="AH7" s="600">
        <v>8.1494680000000006</v>
      </c>
      <c r="AI7" s="600">
        <v>7.8688149999999997</v>
      </c>
      <c r="AJ7" s="600">
        <v>7.8055060000000003</v>
      </c>
      <c r="AK7" s="600">
        <v>7.7451470000000002</v>
      </c>
      <c r="AL7" s="600">
        <v>7.6885729999999999</v>
      </c>
      <c r="AM7" s="600">
        <v>7.6293709999999999</v>
      </c>
      <c r="AN7" s="600">
        <v>7.572673</v>
      </c>
      <c r="AO7" s="600">
        <v>7.5180020000000001</v>
      </c>
      <c r="AP7" s="600">
        <v>7.4671190000000003</v>
      </c>
      <c r="AQ7" s="600">
        <v>7.4217659999999999</v>
      </c>
      <c r="AR7" s="600">
        <v>7.3694309999999996</v>
      </c>
      <c r="AS7" s="600">
        <v>7.3272240000000002</v>
      </c>
      <c r="AT7" s="600">
        <v>7.2845519999999997</v>
      </c>
      <c r="AU7" s="574">
        <v>7.2456769999999997</v>
      </c>
      <c r="AV7" s="574">
        <v>7.2021980000000001</v>
      </c>
      <c r="AW7" s="574">
        <v>7.1537839999999999</v>
      </c>
      <c r="AX7" s="574">
        <v>7.1018590000000001</v>
      </c>
      <c r="AY7" s="574">
        <v>7.0500340000000001</v>
      </c>
      <c r="AZ7" s="574">
        <v>7.0000390000000001</v>
      </c>
      <c r="BA7" s="574">
        <v>6.9514820000000004</v>
      </c>
      <c r="BB7" s="574">
        <v>6.9165479999999997</v>
      </c>
      <c r="BC7" s="574">
        <v>6.8389369999999996</v>
      </c>
      <c r="BD7" s="575">
        <v>6.4477099999999998</v>
      </c>
      <c r="BE7" s="542">
        <f>BD7/BC7*100-100</f>
        <v>-5.7205820144270945</v>
      </c>
      <c r="BF7" s="65" t="s">
        <v>34</v>
      </c>
    </row>
    <row r="8" spans="1:58" s="47" customFormat="1" ht="12" customHeight="1" x14ac:dyDescent="0.2">
      <c r="A8" s="50"/>
      <c r="B8" s="594" t="s">
        <v>36</v>
      </c>
      <c r="C8" s="601">
        <v>9.9064739999999993</v>
      </c>
      <c r="D8" s="597">
        <v>9.8096669999999992</v>
      </c>
      <c r="E8" s="597">
        <v>9.8439619999999994</v>
      </c>
      <c r="F8" s="597">
        <v>9.8913019999999996</v>
      </c>
      <c r="G8" s="597">
        <v>9.9532299999999996</v>
      </c>
      <c r="H8" s="597">
        <v>10.023688</v>
      </c>
      <c r="I8" s="597">
        <v>10.093551</v>
      </c>
      <c r="J8" s="597">
        <v>10.158327</v>
      </c>
      <c r="K8" s="597">
        <v>10.215183</v>
      </c>
      <c r="L8" s="597">
        <v>10.269012</v>
      </c>
      <c r="M8" s="597">
        <v>10.315669</v>
      </c>
      <c r="N8" s="597">
        <v>10.292717</v>
      </c>
      <c r="O8" s="597">
        <v>10.308465</v>
      </c>
      <c r="P8" s="597">
        <v>10.321186000000001</v>
      </c>
      <c r="Q8" s="597">
        <v>10.326525999999999</v>
      </c>
      <c r="R8" s="597">
        <v>10.3339</v>
      </c>
      <c r="S8" s="597">
        <v>10.340335</v>
      </c>
      <c r="T8" s="597">
        <v>10.344118999999999</v>
      </c>
      <c r="U8" s="597">
        <v>10.350517</v>
      </c>
      <c r="V8" s="597">
        <v>10.360034000000001</v>
      </c>
      <c r="W8" s="597">
        <v>10.362102</v>
      </c>
      <c r="X8" s="597">
        <v>10.304607000000001</v>
      </c>
      <c r="Y8" s="597">
        <v>10.312548</v>
      </c>
      <c r="Z8" s="597">
        <v>10.325697</v>
      </c>
      <c r="AA8" s="597">
        <v>10.334013000000001</v>
      </c>
      <c r="AB8" s="597">
        <v>10.333161</v>
      </c>
      <c r="AC8" s="597">
        <v>10.321344</v>
      </c>
      <c r="AD8" s="597">
        <v>10.309137</v>
      </c>
      <c r="AE8" s="597">
        <v>10.299125</v>
      </c>
      <c r="AF8" s="597">
        <v>10.289621</v>
      </c>
      <c r="AG8" s="597">
        <v>10.278098</v>
      </c>
      <c r="AH8" s="597">
        <v>10.232027</v>
      </c>
      <c r="AI8" s="597">
        <v>10.201181999999999</v>
      </c>
      <c r="AJ8" s="597">
        <v>10.192648999999999</v>
      </c>
      <c r="AK8" s="597">
        <v>10.195347</v>
      </c>
      <c r="AL8" s="597">
        <v>10.198855</v>
      </c>
      <c r="AM8" s="597">
        <v>10.223577000000001</v>
      </c>
      <c r="AN8" s="597">
        <v>10.254232999999999</v>
      </c>
      <c r="AO8" s="597">
        <v>10.343422</v>
      </c>
      <c r="AP8" s="597">
        <v>10.425782999999999</v>
      </c>
      <c r="AQ8" s="597">
        <v>10.462088</v>
      </c>
      <c r="AR8" s="597">
        <v>10.486731000000001</v>
      </c>
      <c r="AS8" s="597">
        <v>10.505445</v>
      </c>
      <c r="AT8" s="597">
        <v>10.516125000000001</v>
      </c>
      <c r="AU8" s="597">
        <v>10.512419</v>
      </c>
      <c r="AV8" s="597">
        <v>10.538275000000001</v>
      </c>
      <c r="AW8" s="597">
        <v>10.553843000000001</v>
      </c>
      <c r="AX8" s="597">
        <v>10.57882</v>
      </c>
      <c r="AY8" s="597">
        <v>10.610054999999999</v>
      </c>
      <c r="AZ8" s="597">
        <v>10.649800000000001</v>
      </c>
      <c r="BA8" s="597">
        <v>10.693939</v>
      </c>
      <c r="BB8" s="602">
        <v>10.494835999999999</v>
      </c>
      <c r="BC8" s="597">
        <v>10.516707</v>
      </c>
      <c r="BD8" s="597">
        <v>10.827529</v>
      </c>
      <c r="BE8" s="603">
        <f t="shared" si="1"/>
        <v>2.9555068901320425</v>
      </c>
      <c r="BF8" s="594" t="s">
        <v>36</v>
      </c>
    </row>
    <row r="9" spans="1:58" s="47" customFormat="1" ht="12" customHeight="1" x14ac:dyDescent="0.2">
      <c r="A9" s="50"/>
      <c r="B9" s="65" t="s">
        <v>40</v>
      </c>
      <c r="C9" s="414">
        <v>4.9069159999999998</v>
      </c>
      <c r="D9" s="600">
        <v>4.9505980000000003</v>
      </c>
      <c r="E9" s="600">
        <v>4.9756530000000003</v>
      </c>
      <c r="F9" s="600">
        <v>5.0075380000000003</v>
      </c>
      <c r="G9" s="600">
        <v>5.0361840000000004</v>
      </c>
      <c r="H9" s="600">
        <v>5.0544099999999998</v>
      </c>
      <c r="I9" s="600">
        <v>5.0653129999999997</v>
      </c>
      <c r="J9" s="600">
        <v>5.079879</v>
      </c>
      <c r="K9" s="600">
        <v>5.096959</v>
      </c>
      <c r="L9" s="600">
        <v>5.1115370000000002</v>
      </c>
      <c r="M9" s="600">
        <v>5.1220650000000001</v>
      </c>
      <c r="N9" s="600">
        <v>5.1239889999999999</v>
      </c>
      <c r="O9" s="600">
        <v>5.1191550000000001</v>
      </c>
      <c r="P9" s="600">
        <v>5.1164639999999997</v>
      </c>
      <c r="Q9" s="600">
        <v>5.1121299999999996</v>
      </c>
      <c r="R9" s="600">
        <v>5.1111079999999998</v>
      </c>
      <c r="S9" s="600">
        <v>5.1162729999999996</v>
      </c>
      <c r="T9" s="600">
        <v>5.1247939999999996</v>
      </c>
      <c r="U9" s="600">
        <v>5.1292540000000004</v>
      </c>
      <c r="V9" s="600">
        <v>5.1297779999999999</v>
      </c>
      <c r="W9" s="600">
        <v>5.1354090000000001</v>
      </c>
      <c r="X9" s="600">
        <v>5.1464689999999997</v>
      </c>
      <c r="Y9" s="600">
        <v>5.1621259999999998</v>
      </c>
      <c r="Z9" s="600">
        <v>5.1806140000000003</v>
      </c>
      <c r="AA9" s="600">
        <v>5.1966419999999998</v>
      </c>
      <c r="AB9" s="600">
        <v>5.2157179999999999</v>
      </c>
      <c r="AC9" s="600">
        <v>5.2510269999999997</v>
      </c>
      <c r="AD9" s="600">
        <v>5.2751210000000004</v>
      </c>
      <c r="AE9" s="600">
        <v>5.2948599999999999</v>
      </c>
      <c r="AF9" s="600">
        <v>5.3135770000000004</v>
      </c>
      <c r="AG9" s="600">
        <v>5.3300200000000002</v>
      </c>
      <c r="AH9" s="600">
        <v>5.3492119999999996</v>
      </c>
      <c r="AI9" s="600">
        <v>5.3683540000000001</v>
      </c>
      <c r="AJ9" s="600">
        <v>5.3835069999999998</v>
      </c>
      <c r="AK9" s="600">
        <v>5.39764</v>
      </c>
      <c r="AL9" s="600">
        <v>5.4114050000000002</v>
      </c>
      <c r="AM9" s="600">
        <v>5.4274589999999998</v>
      </c>
      <c r="AN9" s="600">
        <v>5.4470840000000003</v>
      </c>
      <c r="AO9" s="600">
        <v>5.4757910000000001</v>
      </c>
      <c r="AP9" s="600">
        <v>5.5114510000000001</v>
      </c>
      <c r="AQ9" s="600">
        <v>5.5347379999999999</v>
      </c>
      <c r="AR9" s="600">
        <v>5.5606280000000003</v>
      </c>
      <c r="AS9" s="600">
        <v>5.5805160000000003</v>
      </c>
      <c r="AT9" s="600">
        <v>5.6026280000000002</v>
      </c>
      <c r="AU9" s="574">
        <v>5.6272349999999998</v>
      </c>
      <c r="AV9" s="574">
        <v>5.6597150000000003</v>
      </c>
      <c r="AW9" s="574">
        <v>5.7072510000000003</v>
      </c>
      <c r="AX9" s="574">
        <v>5.7487690000000002</v>
      </c>
      <c r="AY9" s="574">
        <v>5.7811899999999996</v>
      </c>
      <c r="AZ9" s="574">
        <v>5.8060809999999998</v>
      </c>
      <c r="BA9" s="574">
        <v>5.8227630000000001</v>
      </c>
      <c r="BB9" s="574">
        <v>5.8400449999999999</v>
      </c>
      <c r="BC9" s="574">
        <v>5.8734200000000003</v>
      </c>
      <c r="BD9" s="574">
        <v>5.9326540000000003</v>
      </c>
      <c r="BE9" s="541">
        <f t="shared" si="1"/>
        <v>1.0085095225609564</v>
      </c>
      <c r="BF9" s="184" t="s">
        <v>40</v>
      </c>
    </row>
    <row r="10" spans="1:58" s="47" customFormat="1" ht="12" customHeight="1" x14ac:dyDescent="0.2">
      <c r="A10" s="50"/>
      <c r="B10" s="594" t="s">
        <v>42</v>
      </c>
      <c r="C10" s="601">
        <v>78.269094999999993</v>
      </c>
      <c r="D10" s="597">
        <v>78.069481999999994</v>
      </c>
      <c r="E10" s="597">
        <v>78.556201999999999</v>
      </c>
      <c r="F10" s="597">
        <v>78.820701</v>
      </c>
      <c r="G10" s="597">
        <v>79.052629999999994</v>
      </c>
      <c r="H10" s="597">
        <v>78.882234999999994</v>
      </c>
      <c r="I10" s="597">
        <v>78.464872999999997</v>
      </c>
      <c r="J10" s="597">
        <v>78.209025999999994</v>
      </c>
      <c r="K10" s="597">
        <v>78.110602</v>
      </c>
      <c r="L10" s="597">
        <v>78.073037999999997</v>
      </c>
      <c r="M10" s="597">
        <v>78.179661999999993</v>
      </c>
      <c r="N10" s="597">
        <v>78.397490000000005</v>
      </c>
      <c r="O10" s="597">
        <v>78.418323999999998</v>
      </c>
      <c r="P10" s="597">
        <v>78.248407</v>
      </c>
      <c r="Q10" s="597">
        <v>78.008156</v>
      </c>
      <c r="R10" s="597">
        <v>77.709213000000005</v>
      </c>
      <c r="S10" s="597">
        <v>77.660533000000001</v>
      </c>
      <c r="T10" s="597">
        <v>77.780338</v>
      </c>
      <c r="U10" s="597">
        <v>77.899501999999998</v>
      </c>
      <c r="V10" s="597">
        <v>78.389735000000002</v>
      </c>
      <c r="W10" s="597">
        <v>79.112831</v>
      </c>
      <c r="X10" s="597">
        <v>79.753226999999995</v>
      </c>
      <c r="Y10" s="597">
        <v>80.274563999999998</v>
      </c>
      <c r="Z10" s="597">
        <v>80.974632</v>
      </c>
      <c r="AA10" s="597">
        <v>81.338093000000001</v>
      </c>
      <c r="AB10" s="597">
        <v>81.538602999999995</v>
      </c>
      <c r="AC10" s="597">
        <v>81.817498999999998</v>
      </c>
      <c r="AD10" s="597">
        <v>82.012162000000004</v>
      </c>
      <c r="AE10" s="597">
        <v>82.057378999999997</v>
      </c>
      <c r="AF10" s="597">
        <v>82.037011000000007</v>
      </c>
      <c r="AG10" s="597">
        <v>82.163475000000005</v>
      </c>
      <c r="AH10" s="597">
        <v>82.259540000000001</v>
      </c>
      <c r="AI10" s="597">
        <v>82.440308999999999</v>
      </c>
      <c r="AJ10" s="597">
        <v>82.536680000000004</v>
      </c>
      <c r="AK10" s="597">
        <v>82.531671000000003</v>
      </c>
      <c r="AL10" s="597">
        <v>82.500849000000002</v>
      </c>
      <c r="AM10" s="597">
        <v>82.437995000000001</v>
      </c>
      <c r="AN10" s="597">
        <v>82.314905999999993</v>
      </c>
      <c r="AO10" s="597">
        <v>82.217837000000003</v>
      </c>
      <c r="AP10" s="597">
        <v>82.002356000000006</v>
      </c>
      <c r="AQ10" s="597">
        <v>81.802256999999997</v>
      </c>
      <c r="AR10" s="604">
        <v>80.222065000000001</v>
      </c>
      <c r="AS10" s="597">
        <v>80.3279</v>
      </c>
      <c r="AT10" s="597">
        <v>80.523746000000003</v>
      </c>
      <c r="AU10" s="597">
        <v>80.767463000000006</v>
      </c>
      <c r="AV10" s="597">
        <v>81.197536999999997</v>
      </c>
      <c r="AW10" s="597">
        <v>82.175684000000004</v>
      </c>
      <c r="AX10" s="597">
        <v>82.521653000000001</v>
      </c>
      <c r="AY10" s="597">
        <v>82.792350999999996</v>
      </c>
      <c r="AZ10" s="597">
        <v>83.019212999999993</v>
      </c>
      <c r="BA10" s="597">
        <v>83.166711000000006</v>
      </c>
      <c r="BB10" s="597">
        <v>83.155030999999994</v>
      </c>
      <c r="BC10" s="597">
        <v>83.237123999999994</v>
      </c>
      <c r="BD10" s="597">
        <v>84.358845000000002</v>
      </c>
      <c r="BE10" s="603">
        <f t="shared" si="1"/>
        <v>1.3476210446675196</v>
      </c>
      <c r="BF10" s="594" t="s">
        <v>42</v>
      </c>
    </row>
    <row r="11" spans="1:58" s="47" customFormat="1" ht="12" customHeight="1" x14ac:dyDescent="0.2">
      <c r="A11" s="50"/>
      <c r="B11" s="65" t="s">
        <v>44</v>
      </c>
      <c r="C11" s="414">
        <v>1.35164</v>
      </c>
      <c r="D11" s="600">
        <v>1.368511</v>
      </c>
      <c r="E11" s="600">
        <v>1.385399</v>
      </c>
      <c r="F11" s="600">
        <v>1.399637</v>
      </c>
      <c r="G11" s="600">
        <v>1.4122650000000001</v>
      </c>
      <c r="H11" s="600">
        <v>1.4240729999999999</v>
      </c>
      <c r="I11" s="600">
        <v>1.4346300000000001</v>
      </c>
      <c r="J11" s="600">
        <v>1.4445220000000001</v>
      </c>
      <c r="K11" s="600">
        <v>1.4559</v>
      </c>
      <c r="L11" s="600">
        <v>1.4644759999999999</v>
      </c>
      <c r="M11" s="600">
        <v>1.4721900000000001</v>
      </c>
      <c r="N11" s="600">
        <v>1.4822470000000001</v>
      </c>
      <c r="O11" s="600">
        <v>1.493085</v>
      </c>
      <c r="P11" s="600">
        <v>1.5037430000000001</v>
      </c>
      <c r="Q11" s="600">
        <v>1.513747</v>
      </c>
      <c r="R11" s="600">
        <v>1.5234859999999999</v>
      </c>
      <c r="S11" s="600">
        <v>1.534076</v>
      </c>
      <c r="T11" s="600">
        <v>1.5463039999999999</v>
      </c>
      <c r="U11" s="600">
        <v>1.5581370000000001</v>
      </c>
      <c r="V11" s="600">
        <v>1.5656620000000001</v>
      </c>
      <c r="W11" s="600">
        <v>1.5705990000000001</v>
      </c>
      <c r="X11" s="600">
        <v>1.5677490000000001</v>
      </c>
      <c r="Y11" s="600">
        <v>1.554878</v>
      </c>
      <c r="Z11" s="600">
        <v>1.5113030000000001</v>
      </c>
      <c r="AA11" s="600">
        <v>1.476952</v>
      </c>
      <c r="AB11" s="600">
        <v>1.448075</v>
      </c>
      <c r="AC11" s="600">
        <v>1.425192</v>
      </c>
      <c r="AD11" s="600">
        <v>1.405996</v>
      </c>
      <c r="AE11" s="600">
        <v>1.3930739999999999</v>
      </c>
      <c r="AF11" s="600">
        <v>1.379237</v>
      </c>
      <c r="AG11" s="600">
        <v>1.4012500000000001</v>
      </c>
      <c r="AH11" s="600">
        <v>1.39272</v>
      </c>
      <c r="AI11" s="600">
        <v>1.38351</v>
      </c>
      <c r="AJ11" s="600">
        <v>1.3751899999999999</v>
      </c>
      <c r="AK11" s="600">
        <v>1.36625</v>
      </c>
      <c r="AL11" s="600">
        <v>1.3588499999999999</v>
      </c>
      <c r="AM11" s="600">
        <v>1.3507</v>
      </c>
      <c r="AN11" s="600">
        <v>1.3429199999999999</v>
      </c>
      <c r="AO11" s="600">
        <v>1.3384400000000001</v>
      </c>
      <c r="AP11" s="600">
        <v>1.3357399999999999</v>
      </c>
      <c r="AQ11" s="600">
        <v>1.3332900000000001</v>
      </c>
      <c r="AR11" s="600">
        <v>1.3296600000000001</v>
      </c>
      <c r="AS11" s="600">
        <v>1.3252170000000001</v>
      </c>
      <c r="AT11" s="600">
        <v>1.320174</v>
      </c>
      <c r="AU11" s="574">
        <v>1.3158190000000001</v>
      </c>
      <c r="AV11" s="574">
        <v>1.31487</v>
      </c>
      <c r="AW11" s="417">
        <v>1.315944</v>
      </c>
      <c r="AX11" s="574">
        <v>1.3156350000000001</v>
      </c>
      <c r="AY11" s="574">
        <v>1.3191329999999999</v>
      </c>
      <c r="AZ11" s="574">
        <v>1.3248200000000001</v>
      </c>
      <c r="BA11" s="574">
        <v>1.3289759999999999</v>
      </c>
      <c r="BB11" s="574">
        <v>1.330068</v>
      </c>
      <c r="BC11" s="574">
        <v>1.331796</v>
      </c>
      <c r="BD11" s="574">
        <v>1.3658840000000001</v>
      </c>
      <c r="BE11" s="541">
        <f t="shared" si="1"/>
        <v>2.5595511624903651</v>
      </c>
      <c r="BF11" s="184" t="s">
        <v>44</v>
      </c>
    </row>
    <row r="12" spans="1:58" s="47" customFormat="1" ht="12" customHeight="1" x14ac:dyDescent="0.2">
      <c r="A12" s="50"/>
      <c r="B12" s="594" t="s">
        <v>46</v>
      </c>
      <c r="C12" s="601">
        <v>2.9432999999999998</v>
      </c>
      <c r="D12" s="597">
        <v>2.9712000000000001</v>
      </c>
      <c r="E12" s="597">
        <v>3.0129000000000001</v>
      </c>
      <c r="F12" s="597">
        <v>3.0608</v>
      </c>
      <c r="G12" s="597">
        <v>3.1111</v>
      </c>
      <c r="H12" s="597">
        <v>3.1638999999999999</v>
      </c>
      <c r="I12" s="597">
        <v>3.2151999999999998</v>
      </c>
      <c r="J12" s="597">
        <v>3.2608999999999999</v>
      </c>
      <c r="K12" s="597">
        <v>3.3035000000000001</v>
      </c>
      <c r="L12" s="597">
        <v>3.3546999999999998</v>
      </c>
      <c r="M12" s="597">
        <v>3.3927999999999998</v>
      </c>
      <c r="N12" s="597">
        <v>3.4327999999999999</v>
      </c>
      <c r="O12" s="597">
        <v>3.4731999999999998</v>
      </c>
      <c r="P12" s="597">
        <v>3.4984000000000002</v>
      </c>
      <c r="Q12" s="597">
        <v>3.5228000000000002</v>
      </c>
      <c r="R12" s="597">
        <v>3.542046</v>
      </c>
      <c r="S12" s="597">
        <v>3.5341170000000002</v>
      </c>
      <c r="T12" s="597">
        <v>3.5452629999999998</v>
      </c>
      <c r="U12" s="597">
        <v>3.53485</v>
      </c>
      <c r="V12" s="597">
        <v>3.5150480000000002</v>
      </c>
      <c r="W12" s="597">
        <v>3.5069699999999999</v>
      </c>
      <c r="X12" s="597">
        <v>3.5209769999999998</v>
      </c>
      <c r="Y12" s="597">
        <v>3.5474920000000001</v>
      </c>
      <c r="Z12" s="597">
        <v>3.5693670000000002</v>
      </c>
      <c r="AA12" s="597">
        <v>3.583154</v>
      </c>
      <c r="AB12" s="597">
        <v>3.5976170000000001</v>
      </c>
      <c r="AC12" s="597">
        <v>3.6200649999999999</v>
      </c>
      <c r="AD12" s="597">
        <v>3.6549550000000002</v>
      </c>
      <c r="AE12" s="597">
        <v>3.6933859999999998</v>
      </c>
      <c r="AF12" s="597">
        <v>3.7320060000000002</v>
      </c>
      <c r="AG12" s="597">
        <v>3.7775650000000001</v>
      </c>
      <c r="AH12" s="597">
        <v>3.8327830000000001</v>
      </c>
      <c r="AI12" s="597">
        <v>3.899702</v>
      </c>
      <c r="AJ12" s="597">
        <v>3.964191</v>
      </c>
      <c r="AK12" s="597">
        <v>4.0288510000000004</v>
      </c>
      <c r="AL12" s="597">
        <v>4.1116720000000004</v>
      </c>
      <c r="AM12" s="597">
        <v>4.2081559999999998</v>
      </c>
      <c r="AN12" s="597">
        <v>4.3401180000000004</v>
      </c>
      <c r="AO12" s="597">
        <v>4.4577650000000002</v>
      </c>
      <c r="AP12" s="597">
        <v>4.5213219999999996</v>
      </c>
      <c r="AQ12" s="597">
        <v>4.5494279999999998</v>
      </c>
      <c r="AR12" s="597">
        <v>4.570881</v>
      </c>
      <c r="AS12" s="597">
        <v>4.5892869999999997</v>
      </c>
      <c r="AT12" s="597">
        <v>4.6097789999999996</v>
      </c>
      <c r="AU12" s="597">
        <v>4.6378519999999996</v>
      </c>
      <c r="AV12" s="597">
        <v>4.6776270000000002</v>
      </c>
      <c r="AW12" s="597">
        <v>4.726286</v>
      </c>
      <c r="AX12" s="597">
        <v>4.7843830000000001</v>
      </c>
      <c r="AY12" s="597">
        <v>4.8303919999999998</v>
      </c>
      <c r="AZ12" s="597">
        <v>4.9042399999999997</v>
      </c>
      <c r="BA12" s="597">
        <v>4.9644399999999997</v>
      </c>
      <c r="BB12" s="597">
        <v>5.0063240000000002</v>
      </c>
      <c r="BC12" s="597">
        <v>5.0600040000000002</v>
      </c>
      <c r="BD12" s="597">
        <v>5.2713950000000001</v>
      </c>
      <c r="BE12" s="603">
        <f t="shared" si="1"/>
        <v>4.1776844445182206</v>
      </c>
      <c r="BF12" s="594" t="s">
        <v>46</v>
      </c>
    </row>
    <row r="13" spans="1:58" s="47" customFormat="1" ht="12" customHeight="1" x14ac:dyDescent="0.2">
      <c r="A13" s="50"/>
      <c r="B13" s="65" t="s">
        <v>48</v>
      </c>
      <c r="C13" s="414">
        <v>8.7805140000000002</v>
      </c>
      <c r="D13" s="600">
        <v>8.8050979999999992</v>
      </c>
      <c r="E13" s="600">
        <v>8.8569739999999992</v>
      </c>
      <c r="F13" s="600">
        <v>8.9202820000000003</v>
      </c>
      <c r="G13" s="600">
        <v>8.9378899999999994</v>
      </c>
      <c r="H13" s="600">
        <v>8.9861529999999998</v>
      </c>
      <c r="I13" s="600">
        <v>9.1069279999999999</v>
      </c>
      <c r="J13" s="600">
        <v>9.2693720000000006</v>
      </c>
      <c r="K13" s="600">
        <v>9.3475859999999997</v>
      </c>
      <c r="L13" s="600">
        <v>9.5123320000000007</v>
      </c>
      <c r="M13" s="600">
        <v>9.5841840000000005</v>
      </c>
      <c r="N13" s="600">
        <v>9.7008259999999993</v>
      </c>
      <c r="O13" s="600">
        <v>9.7578739999999993</v>
      </c>
      <c r="P13" s="600">
        <v>9.8211519999999997</v>
      </c>
      <c r="Q13" s="600">
        <v>9.8721019999999999</v>
      </c>
      <c r="R13" s="600">
        <v>9.9194999999999993</v>
      </c>
      <c r="S13" s="600">
        <v>9.9490999999999996</v>
      </c>
      <c r="T13" s="600">
        <v>9.9853260000000006</v>
      </c>
      <c r="U13" s="600">
        <v>10.015863</v>
      </c>
      <c r="V13" s="600">
        <v>10.058102999999999</v>
      </c>
      <c r="W13" s="600">
        <v>10.120892</v>
      </c>
      <c r="X13" s="600">
        <v>10.272691</v>
      </c>
      <c r="Y13" s="600">
        <v>10.367163</v>
      </c>
      <c r="Z13" s="600">
        <v>10.430958</v>
      </c>
      <c r="AA13" s="600">
        <v>10.489871000000001</v>
      </c>
      <c r="AB13" s="600">
        <v>10.535973</v>
      </c>
      <c r="AC13" s="600">
        <v>10.588331999999999</v>
      </c>
      <c r="AD13" s="600">
        <v>10.629267</v>
      </c>
      <c r="AE13" s="600">
        <v>10.693250000000001</v>
      </c>
      <c r="AF13" s="600">
        <v>10.747768000000001</v>
      </c>
      <c r="AG13" s="600">
        <v>10.775627</v>
      </c>
      <c r="AH13" s="600">
        <v>10.835989</v>
      </c>
      <c r="AI13" s="600">
        <v>10.888273999999999</v>
      </c>
      <c r="AJ13" s="600">
        <v>10.91577</v>
      </c>
      <c r="AK13" s="600">
        <v>10.940369</v>
      </c>
      <c r="AL13" s="600">
        <v>10.969912000000001</v>
      </c>
      <c r="AM13" s="600">
        <v>11.004716</v>
      </c>
      <c r="AN13" s="600">
        <v>11.036008000000001</v>
      </c>
      <c r="AO13" s="600">
        <v>11.060936999999999</v>
      </c>
      <c r="AP13" s="600">
        <v>11.094745</v>
      </c>
      <c r="AQ13" s="600">
        <v>11.119289</v>
      </c>
      <c r="AR13" s="600">
        <v>11.123392000000001</v>
      </c>
      <c r="AS13" s="600">
        <v>11.086406</v>
      </c>
      <c r="AT13" s="600">
        <v>11.003615</v>
      </c>
      <c r="AU13" s="574">
        <v>10.926807</v>
      </c>
      <c r="AV13" s="574">
        <v>10.858018</v>
      </c>
      <c r="AW13" s="574">
        <v>10.783747999999999</v>
      </c>
      <c r="AX13" s="574">
        <v>10.768193</v>
      </c>
      <c r="AY13" s="574">
        <v>10.741165000000001</v>
      </c>
      <c r="AZ13" s="574">
        <v>10.724599</v>
      </c>
      <c r="BA13" s="574">
        <v>10.718565</v>
      </c>
      <c r="BB13" s="574">
        <v>10.678632</v>
      </c>
      <c r="BC13" s="417">
        <v>10.459782000000001</v>
      </c>
      <c r="BD13" s="576">
        <v>10.413982000000001</v>
      </c>
      <c r="BE13" s="541">
        <f t="shared" si="1"/>
        <v>-0.43786763433502074</v>
      </c>
      <c r="BF13" s="184" t="s">
        <v>48</v>
      </c>
    </row>
    <row r="14" spans="1:58" s="47" customFormat="1" ht="12" customHeight="1" x14ac:dyDescent="0.2">
      <c r="A14" s="50"/>
      <c r="B14" s="594" t="s">
        <v>50</v>
      </c>
      <c r="C14" s="601">
        <v>33.587609999999998</v>
      </c>
      <c r="D14" s="597">
        <v>34.041452</v>
      </c>
      <c r="E14" s="597">
        <v>34.341903000000002</v>
      </c>
      <c r="F14" s="597">
        <v>34.663507000000003</v>
      </c>
      <c r="G14" s="597">
        <v>34.970633999999997</v>
      </c>
      <c r="H14" s="597">
        <v>35.338040999999997</v>
      </c>
      <c r="I14" s="597">
        <v>35.723407999999999</v>
      </c>
      <c r="J14" s="597">
        <v>36.155465</v>
      </c>
      <c r="K14" s="597">
        <v>36.584634999999999</v>
      </c>
      <c r="L14" s="597">
        <v>37.160376999999997</v>
      </c>
      <c r="M14" s="597">
        <v>37.241867999999997</v>
      </c>
      <c r="N14" s="597">
        <v>37.636201</v>
      </c>
      <c r="O14" s="597">
        <v>37.844909999999999</v>
      </c>
      <c r="P14" s="597">
        <v>38.040698999999996</v>
      </c>
      <c r="Q14" s="597">
        <v>38.204158999999997</v>
      </c>
      <c r="R14" s="597">
        <v>38.352991000000003</v>
      </c>
      <c r="S14" s="597">
        <v>38.484642000000001</v>
      </c>
      <c r="T14" s="597">
        <v>38.586590999999999</v>
      </c>
      <c r="U14" s="597">
        <v>38.675049000000001</v>
      </c>
      <c r="V14" s="597">
        <v>38.756647999999998</v>
      </c>
      <c r="W14" s="597">
        <v>38.826296999999997</v>
      </c>
      <c r="X14" s="597">
        <v>38.874572999999998</v>
      </c>
      <c r="Y14" s="597">
        <v>39.003523999999999</v>
      </c>
      <c r="Z14" s="597">
        <v>39.131965999999998</v>
      </c>
      <c r="AA14" s="597">
        <v>39.246833000000002</v>
      </c>
      <c r="AB14" s="597">
        <v>39.3431</v>
      </c>
      <c r="AC14" s="597">
        <v>39.430933000000003</v>
      </c>
      <c r="AD14" s="597">
        <v>39.525438000000001</v>
      </c>
      <c r="AE14" s="597">
        <v>39.639387999999997</v>
      </c>
      <c r="AF14" s="597">
        <v>39.802827000000001</v>
      </c>
      <c r="AG14" s="597">
        <v>40.470182000000001</v>
      </c>
      <c r="AH14" s="597">
        <v>40.665545000000002</v>
      </c>
      <c r="AI14" s="597">
        <v>41.035277999999998</v>
      </c>
      <c r="AJ14" s="597">
        <v>41.827838</v>
      </c>
      <c r="AK14" s="597">
        <v>42.547451000000002</v>
      </c>
      <c r="AL14" s="597">
        <v>43.296337999999999</v>
      </c>
      <c r="AM14" s="597">
        <v>44.009971</v>
      </c>
      <c r="AN14" s="597">
        <v>44.784666000000001</v>
      </c>
      <c r="AO14" s="597">
        <v>45.668939000000002</v>
      </c>
      <c r="AP14" s="597">
        <v>46.239272999999997</v>
      </c>
      <c r="AQ14" s="597">
        <v>46.486618999999997</v>
      </c>
      <c r="AR14" s="597">
        <v>46.667174000000003</v>
      </c>
      <c r="AS14" s="597">
        <v>46.818218999999999</v>
      </c>
      <c r="AT14" s="597">
        <v>46.727890000000002</v>
      </c>
      <c r="AU14" s="597">
        <v>46.512199000000003</v>
      </c>
      <c r="AV14" s="597">
        <v>46.449565</v>
      </c>
      <c r="AW14" s="597">
        <v>46.440098999999996</v>
      </c>
      <c r="AX14" s="597">
        <v>46.528024000000002</v>
      </c>
      <c r="AY14" s="597">
        <v>46.658447000000002</v>
      </c>
      <c r="AZ14" s="597">
        <v>46.937060000000002</v>
      </c>
      <c r="BA14" s="597">
        <v>47.332614</v>
      </c>
      <c r="BB14" s="597">
        <v>47.398694999999996</v>
      </c>
      <c r="BC14" s="597">
        <v>47.432893</v>
      </c>
      <c r="BD14" s="597">
        <v>48.085360999999999</v>
      </c>
      <c r="BE14" s="603">
        <f t="shared" si="1"/>
        <v>1.3755602046031612</v>
      </c>
      <c r="BF14" s="594" t="s">
        <v>50</v>
      </c>
    </row>
    <row r="15" spans="1:58" s="47" customFormat="1" ht="12" customHeight="1" x14ac:dyDescent="0.2">
      <c r="A15" s="50"/>
      <c r="B15" s="65" t="s">
        <v>52</v>
      </c>
      <c r="C15" s="414">
        <v>50.528219</v>
      </c>
      <c r="D15" s="600">
        <v>51.016233999999997</v>
      </c>
      <c r="E15" s="600">
        <v>51.485953000000002</v>
      </c>
      <c r="F15" s="600">
        <v>51.915872999999998</v>
      </c>
      <c r="G15" s="600">
        <v>52.320725000000003</v>
      </c>
      <c r="H15" s="600">
        <v>52.6</v>
      </c>
      <c r="I15" s="600">
        <v>52.798338000000001</v>
      </c>
      <c r="J15" s="600">
        <v>53.019005</v>
      </c>
      <c r="K15" s="600">
        <v>53.271566</v>
      </c>
      <c r="L15" s="600">
        <v>53.481073000000002</v>
      </c>
      <c r="M15" s="600">
        <v>53.731386999999998</v>
      </c>
      <c r="N15" s="600">
        <v>54.02863</v>
      </c>
      <c r="O15" s="600">
        <v>54.335000000000001</v>
      </c>
      <c r="P15" s="600">
        <v>54.649984000000003</v>
      </c>
      <c r="Q15" s="600">
        <v>54.894854000000002</v>
      </c>
      <c r="R15" s="600">
        <v>55.157302999999999</v>
      </c>
      <c r="S15" s="600">
        <v>55.411237999999997</v>
      </c>
      <c r="T15" s="600">
        <v>55.681780000000003</v>
      </c>
      <c r="U15" s="600">
        <v>55.966141999999998</v>
      </c>
      <c r="V15" s="600">
        <v>56.26981</v>
      </c>
      <c r="W15" s="600">
        <v>56.576999999999998</v>
      </c>
      <c r="X15" s="415">
        <v>58.313439000000002</v>
      </c>
      <c r="Y15" s="600">
        <v>58.604850999999996</v>
      </c>
      <c r="Z15" s="600">
        <v>58.885928999999997</v>
      </c>
      <c r="AA15" s="600">
        <v>59.104320000000001</v>
      </c>
      <c r="AB15" s="600">
        <v>59.315139000000002</v>
      </c>
      <c r="AC15" s="600">
        <v>59.522297000000002</v>
      </c>
      <c r="AD15" s="600">
        <v>59.726385999999998</v>
      </c>
      <c r="AE15" s="600">
        <v>59.934883999999997</v>
      </c>
      <c r="AF15" s="600">
        <v>60.158532999999998</v>
      </c>
      <c r="AG15" s="600">
        <v>60.545022000000003</v>
      </c>
      <c r="AH15" s="600">
        <v>60.979315</v>
      </c>
      <c r="AI15" s="600">
        <v>61.424036000000001</v>
      </c>
      <c r="AJ15" s="600">
        <v>61.864088000000002</v>
      </c>
      <c r="AK15" s="600">
        <v>62.292240999999997</v>
      </c>
      <c r="AL15" s="600">
        <v>62.772869999999998</v>
      </c>
      <c r="AM15" s="600">
        <v>63.229635000000002</v>
      </c>
      <c r="AN15" s="600">
        <v>63.645065000000002</v>
      </c>
      <c r="AO15" s="600">
        <v>64.007193000000001</v>
      </c>
      <c r="AP15" s="600">
        <v>64.350226000000006</v>
      </c>
      <c r="AQ15" s="600">
        <v>64.658856</v>
      </c>
      <c r="AR15" s="600">
        <v>64.978720999999993</v>
      </c>
      <c r="AS15" s="600">
        <v>65.276983000000001</v>
      </c>
      <c r="AT15" s="415">
        <v>65.600350000000006</v>
      </c>
      <c r="AU15" s="420">
        <v>66.165980000000005</v>
      </c>
      <c r="AV15" s="574">
        <v>66.458152999999996</v>
      </c>
      <c r="AW15" s="574">
        <v>66.638390999999999</v>
      </c>
      <c r="AX15" s="574">
        <v>66.809815999999998</v>
      </c>
      <c r="AY15" s="577">
        <v>67.026223999999999</v>
      </c>
      <c r="AZ15" s="577">
        <v>67.177636000000007</v>
      </c>
      <c r="BA15" s="577">
        <v>67.320216000000002</v>
      </c>
      <c r="BB15" s="577">
        <v>67.656682000000004</v>
      </c>
      <c r="BC15" s="577">
        <v>67.871925000000005</v>
      </c>
      <c r="BD15" s="577">
        <v>68.172977000000003</v>
      </c>
      <c r="BE15" s="542">
        <f t="shared" si="1"/>
        <v>0.44355895313121607</v>
      </c>
      <c r="BF15" s="65" t="s">
        <v>52</v>
      </c>
    </row>
    <row r="16" spans="1:58" s="47" customFormat="1" ht="12" customHeight="1" x14ac:dyDescent="0.2">
      <c r="A16" s="50"/>
      <c r="B16" s="594" t="s">
        <v>96</v>
      </c>
      <c r="C16" s="601">
        <v>4.4033519999999999</v>
      </c>
      <c r="D16" s="597">
        <v>4.4211510000000001</v>
      </c>
      <c r="E16" s="597">
        <v>4.4413989999999997</v>
      </c>
      <c r="F16" s="597">
        <v>4.4597290000000003</v>
      </c>
      <c r="G16" s="597">
        <v>4.4805919999999997</v>
      </c>
      <c r="H16" s="597">
        <v>4.5007270000000004</v>
      </c>
      <c r="I16" s="597">
        <v>4.5234360000000002</v>
      </c>
      <c r="J16" s="597">
        <v>4.548432</v>
      </c>
      <c r="K16" s="597">
        <v>4.5707089999999999</v>
      </c>
      <c r="L16" s="597">
        <v>4.5914599999999997</v>
      </c>
      <c r="M16" s="597">
        <v>4.5980949999999998</v>
      </c>
      <c r="N16" s="597">
        <v>4.6014689999999998</v>
      </c>
      <c r="O16" s="597">
        <v>4.6215479999999998</v>
      </c>
      <c r="P16" s="597">
        <v>4.6469209999999999</v>
      </c>
      <c r="Q16" s="597">
        <v>4.6695869999999999</v>
      </c>
      <c r="R16" s="597">
        <v>4.6909830000000001</v>
      </c>
      <c r="S16" s="597">
        <v>4.7118520000000004</v>
      </c>
      <c r="T16" s="597">
        <v>4.7310410000000003</v>
      </c>
      <c r="U16" s="597">
        <v>4.7484500000000001</v>
      </c>
      <c r="V16" s="597">
        <v>4.761965</v>
      </c>
      <c r="W16" s="597">
        <v>4.7725559999999998</v>
      </c>
      <c r="X16" s="597">
        <v>4.7821790000000002</v>
      </c>
      <c r="Y16" s="597">
        <v>4.595866</v>
      </c>
      <c r="Z16" s="597">
        <v>4.555771</v>
      </c>
      <c r="AA16" s="597">
        <v>4.6451549999999999</v>
      </c>
      <c r="AB16" s="597">
        <v>4.658893</v>
      </c>
      <c r="AC16" s="597">
        <v>4.5811669999999998</v>
      </c>
      <c r="AD16" s="597">
        <v>4.5330279999999998</v>
      </c>
      <c r="AE16" s="597">
        <v>4.5368120000000003</v>
      </c>
      <c r="AF16" s="597">
        <v>4.5274590000000003</v>
      </c>
      <c r="AG16" s="597">
        <v>4.4977349999999996</v>
      </c>
      <c r="AH16" s="597">
        <v>4.2954059999999998</v>
      </c>
      <c r="AI16" s="597">
        <v>4.3054940000000004</v>
      </c>
      <c r="AJ16" s="597">
        <v>4.3053840000000001</v>
      </c>
      <c r="AK16" s="597">
        <v>4.3057249999999998</v>
      </c>
      <c r="AL16" s="597">
        <v>4.3108610000000001</v>
      </c>
      <c r="AM16" s="597">
        <v>4.312487</v>
      </c>
      <c r="AN16" s="597">
        <v>4.3135300000000001</v>
      </c>
      <c r="AO16" s="597">
        <v>4.3119670000000001</v>
      </c>
      <c r="AP16" s="597">
        <v>4.3097960000000004</v>
      </c>
      <c r="AQ16" s="597">
        <v>4.3028469999999999</v>
      </c>
      <c r="AR16" s="597">
        <v>4.2898569999999996</v>
      </c>
      <c r="AS16" s="597">
        <v>4.2759840000000002</v>
      </c>
      <c r="AT16" s="597">
        <v>4.2621399999999996</v>
      </c>
      <c r="AU16" s="597">
        <v>4.2468089999999998</v>
      </c>
      <c r="AV16" s="597">
        <v>4.2253160000000003</v>
      </c>
      <c r="AW16" s="597">
        <v>4.1906689999999998</v>
      </c>
      <c r="AX16" s="597">
        <v>4.1542130000000004</v>
      </c>
      <c r="AY16" s="597">
        <v>4.1054930000000001</v>
      </c>
      <c r="AZ16" s="597">
        <v>4.0762460000000003</v>
      </c>
      <c r="BA16" s="597">
        <v>4.0581649999999998</v>
      </c>
      <c r="BB16" s="597">
        <v>4.0363550000000004</v>
      </c>
      <c r="BC16" s="604">
        <v>3.8623050000000001</v>
      </c>
      <c r="BD16" s="605">
        <v>3.8508939999999998</v>
      </c>
      <c r="BE16" s="603">
        <f t="shared" si="1"/>
        <v>-0.2954453363988705</v>
      </c>
      <c r="BF16" s="594" t="s">
        <v>96</v>
      </c>
    </row>
    <row r="17" spans="1:58" s="47" customFormat="1" ht="12" customHeight="1" x14ac:dyDescent="0.2">
      <c r="A17" s="50"/>
      <c r="B17" s="65" t="s">
        <v>56</v>
      </c>
      <c r="C17" s="414">
        <v>53.685299999999998</v>
      </c>
      <c r="D17" s="600">
        <v>53.958399999999997</v>
      </c>
      <c r="E17" s="600">
        <v>54.188578999999997</v>
      </c>
      <c r="F17" s="600">
        <v>54.574111000000002</v>
      </c>
      <c r="G17" s="600">
        <v>54.928699999999999</v>
      </c>
      <c r="H17" s="600">
        <v>55.293036000000001</v>
      </c>
      <c r="I17" s="600">
        <v>55.588965999999999</v>
      </c>
      <c r="J17" s="600">
        <v>55.847552999999998</v>
      </c>
      <c r="K17" s="600">
        <v>56.063268999999998</v>
      </c>
      <c r="L17" s="600">
        <v>56.247017</v>
      </c>
      <c r="M17" s="600">
        <v>56.388480000000001</v>
      </c>
      <c r="N17" s="600">
        <v>56.479284999999997</v>
      </c>
      <c r="O17" s="600">
        <v>56.524064000000003</v>
      </c>
      <c r="P17" s="600">
        <v>56.563031000000002</v>
      </c>
      <c r="Q17" s="600">
        <v>56.565117000000001</v>
      </c>
      <c r="R17" s="600">
        <v>56.588318999999998</v>
      </c>
      <c r="S17" s="600">
        <v>56.597822999999998</v>
      </c>
      <c r="T17" s="600">
        <v>56.594487000000001</v>
      </c>
      <c r="U17" s="600">
        <v>56.609375</v>
      </c>
      <c r="V17" s="600">
        <v>56.649200999999998</v>
      </c>
      <c r="W17" s="600">
        <v>56.694360000000003</v>
      </c>
      <c r="X17" s="600">
        <v>56.744118999999998</v>
      </c>
      <c r="Y17" s="600">
        <v>56.772922999999999</v>
      </c>
      <c r="Z17" s="600">
        <v>56.821249999999999</v>
      </c>
      <c r="AA17" s="600">
        <v>56.842391999999997</v>
      </c>
      <c r="AB17" s="600">
        <v>56.844408000000001</v>
      </c>
      <c r="AC17" s="600">
        <v>56.844197000000001</v>
      </c>
      <c r="AD17" s="600">
        <v>56.876364000000002</v>
      </c>
      <c r="AE17" s="600">
        <v>56.904378999999999</v>
      </c>
      <c r="AF17" s="600">
        <v>56.909109000000001</v>
      </c>
      <c r="AG17" s="600">
        <v>56.923524</v>
      </c>
      <c r="AH17" s="600">
        <v>56.960692000000002</v>
      </c>
      <c r="AI17" s="600">
        <v>56.987507000000001</v>
      </c>
      <c r="AJ17" s="600">
        <v>57.130505999999997</v>
      </c>
      <c r="AK17" s="600">
        <v>57.495899999999999</v>
      </c>
      <c r="AL17" s="600">
        <v>57.874752999999998</v>
      </c>
      <c r="AM17" s="600">
        <v>58.064214</v>
      </c>
      <c r="AN17" s="600">
        <v>58.223744000000003</v>
      </c>
      <c r="AO17" s="600">
        <v>58.652875000000002</v>
      </c>
      <c r="AP17" s="600">
        <v>59.000585999999998</v>
      </c>
      <c r="AQ17" s="600">
        <v>59.190142999999999</v>
      </c>
      <c r="AR17" s="600">
        <v>59.364690000000003</v>
      </c>
      <c r="AS17" s="600">
        <v>59.394207000000002</v>
      </c>
      <c r="AT17" s="574">
        <v>59.685226999999998</v>
      </c>
      <c r="AU17" s="574">
        <v>60.782668000000001</v>
      </c>
      <c r="AV17" s="574">
        <v>60.795611999999998</v>
      </c>
      <c r="AW17" s="574">
        <v>60.665551000000001</v>
      </c>
      <c r="AX17" s="574">
        <v>60.589444999999998</v>
      </c>
      <c r="AY17" s="574">
        <v>60.483972999999999</v>
      </c>
      <c r="AZ17" s="574">
        <v>59.816673000000002</v>
      </c>
      <c r="BA17" s="417">
        <v>59.641488000000003</v>
      </c>
      <c r="BB17" s="574">
        <v>59.236212999999999</v>
      </c>
      <c r="BC17" s="574">
        <v>59.030132999999999</v>
      </c>
      <c r="BD17" s="574">
        <v>58.997200999999997</v>
      </c>
      <c r="BE17" s="541">
        <f t="shared" si="1"/>
        <v>-5.5788456380412299E-2</v>
      </c>
      <c r="BF17" s="184" t="s">
        <v>56</v>
      </c>
    </row>
    <row r="18" spans="1:58" s="47" customFormat="1" ht="12" customHeight="1" x14ac:dyDescent="0.2">
      <c r="A18" s="50"/>
      <c r="B18" s="594" t="s">
        <v>38</v>
      </c>
      <c r="C18" s="601">
        <v>0.61199999999999999</v>
      </c>
      <c r="D18" s="597">
        <v>0.6169</v>
      </c>
      <c r="E18" s="597">
        <v>0.62309999999999999</v>
      </c>
      <c r="F18" s="597">
        <v>0.63177799999999995</v>
      </c>
      <c r="G18" s="597">
        <v>0.63780000000000003</v>
      </c>
      <c r="H18" s="597">
        <v>0.50570000000000004</v>
      </c>
      <c r="I18" s="597">
        <v>0.49787900000000002</v>
      </c>
      <c r="J18" s="597">
        <v>0.49759999999999999</v>
      </c>
      <c r="K18" s="597">
        <v>0.498</v>
      </c>
      <c r="L18" s="597">
        <v>0.50129999999999997</v>
      </c>
      <c r="M18" s="597">
        <v>0.50580000000000003</v>
      </c>
      <c r="N18" s="597">
        <v>0.51229999999999998</v>
      </c>
      <c r="O18" s="597">
        <v>0.522845</v>
      </c>
      <c r="P18" s="597">
        <v>0.52462299999999995</v>
      </c>
      <c r="Q18" s="597">
        <v>0.53151800000000005</v>
      </c>
      <c r="R18" s="597">
        <v>0.53839700000000001</v>
      </c>
      <c r="S18" s="597">
        <v>0.54460500000000001</v>
      </c>
      <c r="T18" s="597">
        <v>0.55088800000000004</v>
      </c>
      <c r="U18" s="597">
        <v>0.55658399999999997</v>
      </c>
      <c r="V18" s="597">
        <v>0.562693</v>
      </c>
      <c r="W18" s="597">
        <v>0.57265500000000003</v>
      </c>
      <c r="X18" s="597">
        <v>0.58714100000000002</v>
      </c>
      <c r="Y18" s="597">
        <v>0.60306899999999997</v>
      </c>
      <c r="Z18" s="597">
        <v>0.61923099999999998</v>
      </c>
      <c r="AA18" s="597">
        <v>0.63294399999999995</v>
      </c>
      <c r="AB18" s="597">
        <v>0.64539899999999994</v>
      </c>
      <c r="AC18" s="597">
        <v>0.65633300000000006</v>
      </c>
      <c r="AD18" s="597">
        <v>0.66631300000000004</v>
      </c>
      <c r="AE18" s="597">
        <v>0.67521500000000001</v>
      </c>
      <c r="AF18" s="597">
        <v>0.68286199999999997</v>
      </c>
      <c r="AG18" s="597">
        <v>0.69049700000000003</v>
      </c>
      <c r="AH18" s="597">
        <v>0.69754899999999997</v>
      </c>
      <c r="AI18" s="597">
        <v>0.70553900000000003</v>
      </c>
      <c r="AJ18" s="597">
        <v>0.71372000000000002</v>
      </c>
      <c r="AK18" s="597">
        <v>0.72289300000000001</v>
      </c>
      <c r="AL18" s="597">
        <v>0.73306700000000002</v>
      </c>
      <c r="AM18" s="597">
        <v>0.74401300000000004</v>
      </c>
      <c r="AN18" s="597">
        <v>0.75791600000000003</v>
      </c>
      <c r="AO18" s="597">
        <v>0.77633300000000005</v>
      </c>
      <c r="AP18" s="597">
        <v>0.79693000000000003</v>
      </c>
      <c r="AQ18" s="597">
        <v>0.81913999999999998</v>
      </c>
      <c r="AR18" s="597">
        <v>0.83975100000000003</v>
      </c>
      <c r="AS18" s="597">
        <v>0.86201099999999997</v>
      </c>
      <c r="AT18" s="597">
        <v>0.86587800000000004</v>
      </c>
      <c r="AU18" s="597">
        <v>0.85799999999999998</v>
      </c>
      <c r="AV18" s="597">
        <v>0.84700799999999998</v>
      </c>
      <c r="AW18" s="597">
        <v>0.84831900000000005</v>
      </c>
      <c r="AX18" s="597">
        <v>0.85480199999999995</v>
      </c>
      <c r="AY18" s="597">
        <v>0.864236</v>
      </c>
      <c r="AZ18" s="597">
        <v>0.87589899999999998</v>
      </c>
      <c r="BA18" s="597">
        <v>0.88800500000000004</v>
      </c>
      <c r="BB18" s="597">
        <v>0.896007</v>
      </c>
      <c r="BC18" s="597">
        <v>0.90470499999999998</v>
      </c>
      <c r="BD18" s="597">
        <v>0.92070099999999999</v>
      </c>
      <c r="BE18" s="603">
        <f t="shared" si="1"/>
        <v>1.7680901509331761</v>
      </c>
      <c r="BF18" s="594" t="s">
        <v>38</v>
      </c>
    </row>
    <row r="19" spans="1:58" s="47" customFormat="1" ht="12" customHeight="1" x14ac:dyDescent="0.2">
      <c r="A19" s="50"/>
      <c r="B19" s="65" t="s">
        <v>60</v>
      </c>
      <c r="C19" s="414">
        <v>2.3519030000000001</v>
      </c>
      <c r="D19" s="600">
        <v>2.3664239999999999</v>
      </c>
      <c r="E19" s="600">
        <v>2.3863530000000002</v>
      </c>
      <c r="F19" s="600">
        <v>2.404995</v>
      </c>
      <c r="G19" s="600">
        <v>2.4266420000000002</v>
      </c>
      <c r="H19" s="600">
        <v>2.44773</v>
      </c>
      <c r="I19" s="600">
        <v>2.4645290000000002</v>
      </c>
      <c r="J19" s="600">
        <v>2.477449</v>
      </c>
      <c r="K19" s="600">
        <v>2.4926970000000002</v>
      </c>
      <c r="L19" s="600">
        <v>2.503145</v>
      </c>
      <c r="M19" s="600">
        <v>2.5087609999999998</v>
      </c>
      <c r="N19" s="600">
        <v>2.51464</v>
      </c>
      <c r="O19" s="600">
        <v>2.5242019999999998</v>
      </c>
      <c r="P19" s="600">
        <v>2.5379580000000002</v>
      </c>
      <c r="Q19" s="600">
        <v>2.5540630000000002</v>
      </c>
      <c r="R19" s="600">
        <v>2.57003</v>
      </c>
      <c r="S19" s="600">
        <v>2.5877159999999999</v>
      </c>
      <c r="T19" s="600">
        <v>2.6120679999999998</v>
      </c>
      <c r="U19" s="600">
        <v>2.6410969999999998</v>
      </c>
      <c r="V19" s="600">
        <v>2.6657700000000002</v>
      </c>
      <c r="W19" s="600">
        <v>2.6681400000000002</v>
      </c>
      <c r="X19" s="600">
        <v>2.6581610000000002</v>
      </c>
      <c r="Y19" s="600">
        <v>2.6429999999999998</v>
      </c>
      <c r="Z19" s="600">
        <v>2.5856750000000002</v>
      </c>
      <c r="AA19" s="600">
        <v>2.5409039999999998</v>
      </c>
      <c r="AB19" s="600">
        <v>2.5005799999999998</v>
      </c>
      <c r="AC19" s="600">
        <v>2.4695309999999999</v>
      </c>
      <c r="AD19" s="600">
        <v>2.444912</v>
      </c>
      <c r="AE19" s="600">
        <v>2.4207890000000001</v>
      </c>
      <c r="AF19" s="600">
        <v>2.399248</v>
      </c>
      <c r="AG19" s="600">
        <v>2.3817149999999998</v>
      </c>
      <c r="AH19" s="600">
        <v>2.3533840000000001</v>
      </c>
      <c r="AI19" s="600">
        <v>2.3209559999999998</v>
      </c>
      <c r="AJ19" s="600">
        <v>2.2993899999999998</v>
      </c>
      <c r="AK19" s="600">
        <v>2.2765200000000001</v>
      </c>
      <c r="AL19" s="600">
        <v>2.2497240000000001</v>
      </c>
      <c r="AM19" s="600">
        <v>2.2278739999999999</v>
      </c>
      <c r="AN19" s="600">
        <v>2.2088399999999999</v>
      </c>
      <c r="AO19" s="600">
        <v>2.1918099999999998</v>
      </c>
      <c r="AP19" s="600">
        <v>2.1628340000000001</v>
      </c>
      <c r="AQ19" s="600">
        <v>2.1205039999999999</v>
      </c>
      <c r="AR19" s="600">
        <v>2.074605</v>
      </c>
      <c r="AS19" s="600">
        <v>2.044813</v>
      </c>
      <c r="AT19" s="600">
        <v>2.023825</v>
      </c>
      <c r="AU19" s="574">
        <v>2.001468</v>
      </c>
      <c r="AV19" s="574">
        <v>1.9860960000000001</v>
      </c>
      <c r="AW19" s="574">
        <v>1.9689570000000001</v>
      </c>
      <c r="AX19" s="574">
        <v>1.950116</v>
      </c>
      <c r="AY19" s="574">
        <v>1.9343790000000001</v>
      </c>
      <c r="AZ19" s="574">
        <v>1.9199679999999999</v>
      </c>
      <c r="BA19" s="574">
        <v>1.907675</v>
      </c>
      <c r="BB19" s="574">
        <v>1.8932230000000001</v>
      </c>
      <c r="BC19" s="574">
        <v>1.8757569999999999</v>
      </c>
      <c r="BD19" s="574">
        <v>1.883008</v>
      </c>
      <c r="BE19" s="542">
        <f t="shared" si="1"/>
        <v>0.38656393125549471</v>
      </c>
      <c r="BF19" s="65" t="s">
        <v>60</v>
      </c>
    </row>
    <row r="20" spans="1:58" s="47" customFormat="1" ht="12" customHeight="1" x14ac:dyDescent="0.2">
      <c r="A20" s="50"/>
      <c r="B20" s="594" t="s">
        <v>62</v>
      </c>
      <c r="C20" s="601">
        <v>3.118941</v>
      </c>
      <c r="D20" s="597">
        <v>3.1604369999999999</v>
      </c>
      <c r="E20" s="597">
        <v>3.1976450000000001</v>
      </c>
      <c r="F20" s="597">
        <v>3.2295980000000002</v>
      </c>
      <c r="G20" s="597">
        <v>3.259277</v>
      </c>
      <c r="H20" s="597">
        <v>3.28851</v>
      </c>
      <c r="I20" s="597">
        <v>3.314794</v>
      </c>
      <c r="J20" s="597">
        <v>3.342533</v>
      </c>
      <c r="K20" s="597">
        <v>3.3675380000000001</v>
      </c>
      <c r="L20" s="597">
        <v>3.3914900000000001</v>
      </c>
      <c r="M20" s="597">
        <v>3.4041939999999999</v>
      </c>
      <c r="N20" s="597">
        <v>3.4222100000000002</v>
      </c>
      <c r="O20" s="597">
        <v>3.4436840000000002</v>
      </c>
      <c r="P20" s="597">
        <v>3.4706730000000001</v>
      </c>
      <c r="Q20" s="597">
        <v>3.499711</v>
      </c>
      <c r="R20" s="597">
        <v>3.5286979999999999</v>
      </c>
      <c r="S20" s="597">
        <v>3.5603880000000001</v>
      </c>
      <c r="T20" s="597">
        <v>3.5974390000000001</v>
      </c>
      <c r="U20" s="597">
        <v>3.6352950000000002</v>
      </c>
      <c r="V20" s="597">
        <v>3.6748020000000001</v>
      </c>
      <c r="W20" s="597">
        <v>3.693708</v>
      </c>
      <c r="X20" s="597">
        <v>3.7019679999999999</v>
      </c>
      <c r="Y20" s="597">
        <v>3.706299</v>
      </c>
      <c r="Z20" s="597">
        <v>3.6939289999999998</v>
      </c>
      <c r="AA20" s="597">
        <v>3.6712959999999999</v>
      </c>
      <c r="AB20" s="597">
        <v>3.6429909999999999</v>
      </c>
      <c r="AC20" s="597">
        <v>3.6152120000000001</v>
      </c>
      <c r="AD20" s="597">
        <v>3.5880130000000001</v>
      </c>
      <c r="AE20" s="597">
        <v>3.5622609999999999</v>
      </c>
      <c r="AF20" s="597">
        <v>3.5364010000000001</v>
      </c>
      <c r="AG20" s="597">
        <v>3.5120740000000001</v>
      </c>
      <c r="AH20" s="597">
        <v>3.4869979999999998</v>
      </c>
      <c r="AI20" s="597">
        <v>3.454637</v>
      </c>
      <c r="AJ20" s="597">
        <v>3.4314969999999998</v>
      </c>
      <c r="AK20" s="597">
        <v>3.3989289999999999</v>
      </c>
      <c r="AL20" s="597">
        <v>3.3552200000000001</v>
      </c>
      <c r="AM20" s="597">
        <v>3.2898350000000001</v>
      </c>
      <c r="AN20" s="597">
        <v>3.2499829999999998</v>
      </c>
      <c r="AO20" s="597">
        <v>3.2126049999999999</v>
      </c>
      <c r="AP20" s="597">
        <v>3.183856</v>
      </c>
      <c r="AQ20" s="597">
        <v>3.1419760000000001</v>
      </c>
      <c r="AR20" s="597">
        <v>3.0525880000000001</v>
      </c>
      <c r="AS20" s="597">
        <v>3.003641</v>
      </c>
      <c r="AT20" s="597">
        <v>2.971905</v>
      </c>
      <c r="AU20" s="597">
        <v>2.9434719999999999</v>
      </c>
      <c r="AV20" s="597">
        <v>2.921262</v>
      </c>
      <c r="AW20" s="597">
        <v>2.8885580000000002</v>
      </c>
      <c r="AX20" s="597">
        <v>2.8479040000000002</v>
      </c>
      <c r="AY20" s="597">
        <v>2.8089010000000001</v>
      </c>
      <c r="AZ20" s="597">
        <v>2.794184</v>
      </c>
      <c r="BA20" s="597">
        <v>2.7940900000000002</v>
      </c>
      <c r="BB20" s="597">
        <v>2.7956799999999999</v>
      </c>
      <c r="BC20" s="597">
        <v>2.8059980000000002</v>
      </c>
      <c r="BD20" s="597">
        <v>2.8572790000000001</v>
      </c>
      <c r="BE20" s="603">
        <f t="shared" si="1"/>
        <v>1.8275494137914592</v>
      </c>
      <c r="BF20" s="594" t="s">
        <v>62</v>
      </c>
    </row>
    <row r="21" spans="1:58" s="47" customFormat="1" ht="12" customHeight="1" x14ac:dyDescent="0.2">
      <c r="A21" s="50"/>
      <c r="B21" s="65" t="s">
        <v>64</v>
      </c>
      <c r="C21" s="414">
        <v>0.33850000000000002</v>
      </c>
      <c r="D21" s="600">
        <v>0.339841</v>
      </c>
      <c r="E21" s="600">
        <v>0.34499999999999997</v>
      </c>
      <c r="F21" s="600">
        <v>0.34820000000000001</v>
      </c>
      <c r="G21" s="600">
        <v>0.35270000000000001</v>
      </c>
      <c r="H21" s="600">
        <v>0.3574</v>
      </c>
      <c r="I21" s="600">
        <v>0.36049999999999999</v>
      </c>
      <c r="J21" s="600">
        <v>0.36096200000000001</v>
      </c>
      <c r="K21" s="600">
        <v>0.36175299999999999</v>
      </c>
      <c r="L21" s="600">
        <v>0.362261</v>
      </c>
      <c r="M21" s="600">
        <v>0.36345</v>
      </c>
      <c r="N21" s="600">
        <v>0.36485000000000001</v>
      </c>
      <c r="O21" s="600">
        <v>0.36559999999999998</v>
      </c>
      <c r="P21" s="600">
        <v>0.36545</v>
      </c>
      <c r="Q21" s="600">
        <v>0.36579400000000001</v>
      </c>
      <c r="R21" s="600">
        <v>0.36620200000000003</v>
      </c>
      <c r="S21" s="600">
        <v>0.36720999999999998</v>
      </c>
      <c r="T21" s="600">
        <v>0.3695</v>
      </c>
      <c r="U21" s="600">
        <v>0.372</v>
      </c>
      <c r="V21" s="600">
        <v>0.37490000000000001</v>
      </c>
      <c r="W21" s="600">
        <v>0.37930000000000003</v>
      </c>
      <c r="X21" s="600">
        <v>0.38440000000000002</v>
      </c>
      <c r="Y21" s="600">
        <v>0.3896</v>
      </c>
      <c r="Z21" s="600">
        <v>0.39474999999999999</v>
      </c>
      <c r="AA21" s="600">
        <v>0.4002</v>
      </c>
      <c r="AB21" s="600">
        <v>0.40565000000000001</v>
      </c>
      <c r="AC21" s="600">
        <v>0.41160000000000002</v>
      </c>
      <c r="AD21" s="600">
        <v>0.41685</v>
      </c>
      <c r="AE21" s="600">
        <v>0.42204999999999998</v>
      </c>
      <c r="AF21" s="600">
        <v>0.42735000000000001</v>
      </c>
      <c r="AG21" s="600">
        <v>0.43359999999999999</v>
      </c>
      <c r="AH21" s="600">
        <v>0.439</v>
      </c>
      <c r="AI21" s="600">
        <v>0.44405</v>
      </c>
      <c r="AJ21" s="600">
        <v>0.44829999999999998</v>
      </c>
      <c r="AK21" s="600">
        <v>0.45495999999999998</v>
      </c>
      <c r="AL21" s="600">
        <v>0.46122999999999997</v>
      </c>
      <c r="AM21" s="600">
        <v>0.469086</v>
      </c>
      <c r="AN21" s="600">
        <v>0.47618700000000003</v>
      </c>
      <c r="AO21" s="600">
        <v>0.48379899999999998</v>
      </c>
      <c r="AP21" s="600">
        <v>0.49349999999999999</v>
      </c>
      <c r="AQ21" s="600">
        <v>0.50206600000000001</v>
      </c>
      <c r="AR21" s="600">
        <v>0.51183999999999996</v>
      </c>
      <c r="AS21" s="419">
        <v>0.52485300000000001</v>
      </c>
      <c r="AT21" s="600">
        <v>0.53703900000000004</v>
      </c>
      <c r="AU21" s="574">
        <v>0.54967999999999995</v>
      </c>
      <c r="AV21" s="574">
        <v>0.56295799999999996</v>
      </c>
      <c r="AW21" s="574">
        <v>0.57624900000000001</v>
      </c>
      <c r="AX21" s="574">
        <v>0.59066700000000005</v>
      </c>
      <c r="AY21" s="417">
        <v>0.60200500000000001</v>
      </c>
      <c r="AZ21" s="574">
        <v>0.61389400000000005</v>
      </c>
      <c r="BA21" s="574">
        <v>0.626108</v>
      </c>
      <c r="BB21" s="574">
        <v>0.63473000000000002</v>
      </c>
      <c r="BC21" s="574">
        <v>0.645397</v>
      </c>
      <c r="BD21" s="574">
        <v>0.66080899999999998</v>
      </c>
      <c r="BE21" s="542">
        <f t="shared" si="1"/>
        <v>2.3879875487490665</v>
      </c>
      <c r="BF21" s="65" t="s">
        <v>64</v>
      </c>
    </row>
    <row r="22" spans="1:58" s="47" customFormat="1" ht="12" customHeight="1" x14ac:dyDescent="0.2">
      <c r="A22" s="50"/>
      <c r="B22" s="594" t="s">
        <v>58</v>
      </c>
      <c r="C22" s="601">
        <v>10.322099</v>
      </c>
      <c r="D22" s="597">
        <v>10.353721</v>
      </c>
      <c r="E22" s="597">
        <v>10.381352</v>
      </c>
      <c r="F22" s="597">
        <v>10.415626</v>
      </c>
      <c r="G22" s="597">
        <v>10.448484000000001</v>
      </c>
      <c r="H22" s="597">
        <v>10.508956</v>
      </c>
      <c r="I22" s="597">
        <v>10.572094</v>
      </c>
      <c r="J22" s="597">
        <v>10.625259</v>
      </c>
      <c r="K22" s="597">
        <v>10.670802</v>
      </c>
      <c r="L22" s="597">
        <v>10.698841</v>
      </c>
      <c r="M22" s="597">
        <v>10.709463</v>
      </c>
      <c r="N22" s="597">
        <v>10.712781</v>
      </c>
      <c r="O22" s="597">
        <v>10.710914000000001</v>
      </c>
      <c r="P22" s="597">
        <v>10.700155000000001</v>
      </c>
      <c r="Q22" s="597">
        <v>10.67877</v>
      </c>
      <c r="R22" s="597">
        <v>10.65742</v>
      </c>
      <c r="S22" s="597">
        <v>10.640006</v>
      </c>
      <c r="T22" s="597">
        <v>10.621121</v>
      </c>
      <c r="U22" s="597">
        <v>10.60436</v>
      </c>
      <c r="V22" s="597">
        <v>10.588614</v>
      </c>
      <c r="W22" s="597">
        <v>10.374822999999999</v>
      </c>
      <c r="X22" s="597">
        <v>10.373153</v>
      </c>
      <c r="Y22" s="597">
        <v>10.373647</v>
      </c>
      <c r="Z22" s="597">
        <v>10.365035000000001</v>
      </c>
      <c r="AA22" s="597">
        <v>10.350009999999999</v>
      </c>
      <c r="AB22" s="597">
        <v>10.3367</v>
      </c>
      <c r="AC22" s="597">
        <v>10.321229000000001</v>
      </c>
      <c r="AD22" s="597">
        <v>10.301247</v>
      </c>
      <c r="AE22" s="597">
        <v>10.279724</v>
      </c>
      <c r="AF22" s="597">
        <v>10.253416</v>
      </c>
      <c r="AG22" s="597">
        <v>10.221644</v>
      </c>
      <c r="AH22" s="597">
        <v>10.200298</v>
      </c>
      <c r="AI22" s="597">
        <v>10.174853000000001</v>
      </c>
      <c r="AJ22" s="597">
        <v>10.142362</v>
      </c>
      <c r="AK22" s="597">
        <v>10.116742</v>
      </c>
      <c r="AL22" s="597">
        <v>10.097549000000001</v>
      </c>
      <c r="AM22" s="597">
        <v>10.076580999999999</v>
      </c>
      <c r="AN22" s="597">
        <v>10.066158</v>
      </c>
      <c r="AO22" s="597">
        <v>10.045401</v>
      </c>
      <c r="AP22" s="597">
        <v>10.030975</v>
      </c>
      <c r="AQ22" s="597">
        <v>10.014324</v>
      </c>
      <c r="AR22" s="597">
        <v>9.9857220000000009</v>
      </c>
      <c r="AS22" s="602">
        <v>9.9319249999999997</v>
      </c>
      <c r="AT22" s="597">
        <v>9.9087980000000009</v>
      </c>
      <c r="AU22" s="597">
        <v>9.8773649999999993</v>
      </c>
      <c r="AV22" s="597">
        <v>9.8555709999999994</v>
      </c>
      <c r="AW22" s="597">
        <v>9.8304849999999995</v>
      </c>
      <c r="AX22" s="597">
        <v>9.797561</v>
      </c>
      <c r="AY22" s="597">
        <v>9.7783709999999999</v>
      </c>
      <c r="AZ22" s="597">
        <v>9.7727559999999993</v>
      </c>
      <c r="BA22" s="597">
        <v>9.7695260000000008</v>
      </c>
      <c r="BB22" s="597">
        <v>9.730772</v>
      </c>
      <c r="BC22" s="597">
        <v>9.6890099999999997</v>
      </c>
      <c r="BD22" s="606">
        <v>9.5997439999999994</v>
      </c>
      <c r="BE22" s="603">
        <f t="shared" si="1"/>
        <v>-0.92131187809694381</v>
      </c>
      <c r="BF22" s="594" t="s">
        <v>58</v>
      </c>
    </row>
    <row r="23" spans="1:58" s="47" customFormat="1" ht="12" customHeight="1" x14ac:dyDescent="0.2">
      <c r="A23" s="50"/>
      <c r="B23" s="65" t="s">
        <v>66</v>
      </c>
      <c r="C23" s="414">
        <v>0.30249999999999999</v>
      </c>
      <c r="D23" s="600">
        <v>0.30280000000000001</v>
      </c>
      <c r="E23" s="607">
        <v>0.30299999999999999</v>
      </c>
      <c r="F23" s="607">
        <v>0.30199999999999999</v>
      </c>
      <c r="G23" s="607">
        <v>0.30199999999999999</v>
      </c>
      <c r="H23" s="600">
        <v>0.30189199999999999</v>
      </c>
      <c r="I23" s="600">
        <v>0.30655100000000002</v>
      </c>
      <c r="J23" s="600">
        <v>0.30499700000000002</v>
      </c>
      <c r="K23" s="600">
        <v>0.30894199999999999</v>
      </c>
      <c r="L23" s="600">
        <v>0.311421</v>
      </c>
      <c r="M23" s="600">
        <v>0.31526199999999999</v>
      </c>
      <c r="N23" s="600">
        <v>0.31802799999999998</v>
      </c>
      <c r="O23" s="600">
        <v>0.319936</v>
      </c>
      <c r="P23" s="600">
        <v>0.33185900000000002</v>
      </c>
      <c r="Q23" s="600">
        <v>0.32918900000000001</v>
      </c>
      <c r="R23" s="600">
        <v>0.33199699999999999</v>
      </c>
      <c r="S23" s="600">
        <v>0.34090700000000002</v>
      </c>
      <c r="T23" s="600">
        <v>0.34333399999999997</v>
      </c>
      <c r="U23" s="600">
        <v>0.345636</v>
      </c>
      <c r="V23" s="600">
        <v>0.34901399999999999</v>
      </c>
      <c r="W23" s="600">
        <v>0.35243000000000002</v>
      </c>
      <c r="X23" s="600">
        <v>0.35591</v>
      </c>
      <c r="Y23" s="600">
        <v>0.359543</v>
      </c>
      <c r="Z23" s="600">
        <v>0.36297699999999999</v>
      </c>
      <c r="AA23" s="600">
        <v>0.36643100000000001</v>
      </c>
      <c r="AB23" s="600">
        <v>0.36945099999999997</v>
      </c>
      <c r="AC23" s="600">
        <v>0.371415</v>
      </c>
      <c r="AD23" s="600">
        <v>0.37395800000000001</v>
      </c>
      <c r="AE23" s="600">
        <v>0.37651299999999999</v>
      </c>
      <c r="AF23" s="600">
        <v>0.37851800000000002</v>
      </c>
      <c r="AG23" s="600">
        <v>0.38875900000000002</v>
      </c>
      <c r="AH23" s="600">
        <v>0.39141500000000001</v>
      </c>
      <c r="AI23" s="600">
        <v>0.39464100000000002</v>
      </c>
      <c r="AJ23" s="600">
        <v>0.39729599999999998</v>
      </c>
      <c r="AK23" s="600">
        <v>0.39986699999999997</v>
      </c>
      <c r="AL23" s="600">
        <v>0.40266800000000003</v>
      </c>
      <c r="AM23" s="600">
        <v>0.404999</v>
      </c>
      <c r="AN23" s="600">
        <v>0.40561599999999998</v>
      </c>
      <c r="AO23" s="600">
        <v>0.40783199999999997</v>
      </c>
      <c r="AP23" s="600">
        <v>0.41092600000000001</v>
      </c>
      <c r="AQ23" s="600">
        <v>0.41402699999999998</v>
      </c>
      <c r="AR23" s="600">
        <v>0.414989</v>
      </c>
      <c r="AS23" s="600">
        <v>0.41754599999999997</v>
      </c>
      <c r="AT23" s="600">
        <v>0.42250900000000002</v>
      </c>
      <c r="AU23" s="574">
        <v>0.42942399999999997</v>
      </c>
      <c r="AV23" s="574">
        <v>0.439691</v>
      </c>
      <c r="AW23" s="574">
        <v>0.45041500000000001</v>
      </c>
      <c r="AX23" s="574">
        <v>0.46029700000000001</v>
      </c>
      <c r="AY23" s="574">
        <v>0.47570099999999998</v>
      </c>
      <c r="AZ23" s="574">
        <v>0.49355900000000003</v>
      </c>
      <c r="BA23" s="574">
        <v>0.51456400000000002</v>
      </c>
      <c r="BB23" s="574">
        <v>0.5161</v>
      </c>
      <c r="BC23" s="577">
        <v>0.52097099999999996</v>
      </c>
      <c r="BD23" s="577">
        <v>0.54205099999999995</v>
      </c>
      <c r="BE23" s="542">
        <f t="shared" si="1"/>
        <v>4.0462904844991385</v>
      </c>
      <c r="BF23" s="65" t="s">
        <v>66</v>
      </c>
    </row>
    <row r="24" spans="1:58" s="47" customFormat="1" ht="12" customHeight="1" x14ac:dyDescent="0.2">
      <c r="A24" s="50"/>
      <c r="B24" s="594" t="s">
        <v>68</v>
      </c>
      <c r="C24" s="601">
        <v>12.957621</v>
      </c>
      <c r="D24" s="597">
        <v>13.119429999999999</v>
      </c>
      <c r="E24" s="597">
        <v>13.269563</v>
      </c>
      <c r="F24" s="597">
        <v>13.387623</v>
      </c>
      <c r="G24" s="597">
        <v>13.491020000000001</v>
      </c>
      <c r="H24" s="597">
        <v>13.599092000000001</v>
      </c>
      <c r="I24" s="597">
        <v>13.733578</v>
      </c>
      <c r="J24" s="597">
        <v>13.814495000000001</v>
      </c>
      <c r="K24" s="597">
        <v>13.897874</v>
      </c>
      <c r="L24" s="597">
        <v>13.985526</v>
      </c>
      <c r="M24" s="597">
        <v>14.091013999999999</v>
      </c>
      <c r="N24" s="597">
        <v>14.208586</v>
      </c>
      <c r="O24" s="597">
        <v>14.285829</v>
      </c>
      <c r="P24" s="597">
        <v>14.339551</v>
      </c>
      <c r="Q24" s="597">
        <v>14.394589</v>
      </c>
      <c r="R24" s="597">
        <v>14.453832999999999</v>
      </c>
      <c r="S24" s="597">
        <v>14.52943</v>
      </c>
      <c r="T24" s="597">
        <v>14.615125000000001</v>
      </c>
      <c r="U24" s="597">
        <v>14.714948</v>
      </c>
      <c r="V24" s="597">
        <v>14.80524</v>
      </c>
      <c r="W24" s="597">
        <v>14.892574</v>
      </c>
      <c r="X24" s="597">
        <v>15.010445000000001</v>
      </c>
      <c r="Y24" s="597">
        <v>15.129149999999999</v>
      </c>
      <c r="Z24" s="597">
        <v>15.239182</v>
      </c>
      <c r="AA24" s="597">
        <v>15.341552999999999</v>
      </c>
      <c r="AB24" s="597">
        <v>15.424122000000001</v>
      </c>
      <c r="AC24" s="597">
        <v>15.493888999999999</v>
      </c>
      <c r="AD24" s="597">
        <v>15.567107</v>
      </c>
      <c r="AE24" s="597">
        <v>15.654192</v>
      </c>
      <c r="AF24" s="597">
        <v>15.760225</v>
      </c>
      <c r="AG24" s="597">
        <v>15.863950000000001</v>
      </c>
      <c r="AH24" s="597">
        <v>15.987075000000001</v>
      </c>
      <c r="AI24" s="597">
        <v>16.105284999999999</v>
      </c>
      <c r="AJ24" s="597">
        <v>16.192571999999998</v>
      </c>
      <c r="AK24" s="597">
        <v>16.258032</v>
      </c>
      <c r="AL24" s="597">
        <v>16.305526</v>
      </c>
      <c r="AM24" s="597">
        <v>16.334209999999999</v>
      </c>
      <c r="AN24" s="597">
        <v>16.357991999999999</v>
      </c>
      <c r="AO24" s="597">
        <v>16.405398999999999</v>
      </c>
      <c r="AP24" s="597">
        <v>16.485786999999998</v>
      </c>
      <c r="AQ24" s="597">
        <v>16.574988999999999</v>
      </c>
      <c r="AR24" s="597">
        <v>16.655798999999998</v>
      </c>
      <c r="AS24" s="597">
        <v>16.730347999999999</v>
      </c>
      <c r="AT24" s="597">
        <v>16.779575000000001</v>
      </c>
      <c r="AU24" s="597">
        <v>16.829288999999999</v>
      </c>
      <c r="AV24" s="597">
        <v>16.900725999999999</v>
      </c>
      <c r="AW24" s="597">
        <v>16.979120000000002</v>
      </c>
      <c r="AX24" s="597">
        <v>17.081506999999998</v>
      </c>
      <c r="AY24" s="597">
        <v>17.181083999999998</v>
      </c>
      <c r="AZ24" s="597">
        <v>17.282163000000001</v>
      </c>
      <c r="BA24" s="597">
        <v>17.407585000000001</v>
      </c>
      <c r="BB24" s="597">
        <v>17.475415000000002</v>
      </c>
      <c r="BC24" s="597">
        <v>17.590672000000001</v>
      </c>
      <c r="BD24" s="597">
        <v>17.811291000000001</v>
      </c>
      <c r="BE24" s="603">
        <f t="shared" si="1"/>
        <v>1.2541817617882884</v>
      </c>
      <c r="BF24" s="594" t="s">
        <v>68</v>
      </c>
    </row>
    <row r="25" spans="1:58" s="47" customFormat="1" ht="12" customHeight="1" x14ac:dyDescent="0.2">
      <c r="A25" s="50"/>
      <c r="B25" s="65" t="s">
        <v>30</v>
      </c>
      <c r="C25" s="414">
        <v>7.4551420000000004</v>
      </c>
      <c r="D25" s="600">
        <v>7.4790299999999998</v>
      </c>
      <c r="E25" s="600">
        <v>7.5219329999999998</v>
      </c>
      <c r="F25" s="600">
        <v>7.5664689999999997</v>
      </c>
      <c r="G25" s="600">
        <v>7.6057600000000001</v>
      </c>
      <c r="H25" s="600">
        <v>7.5923160000000003</v>
      </c>
      <c r="I25" s="600">
        <v>7.5654890000000004</v>
      </c>
      <c r="J25" s="600">
        <v>7.5655609999999998</v>
      </c>
      <c r="K25" s="600">
        <v>7.5712989999999998</v>
      </c>
      <c r="L25" s="600">
        <v>7.5533099999999997</v>
      </c>
      <c r="M25" s="600">
        <v>7.5455389999999998</v>
      </c>
      <c r="N25" s="600">
        <v>7.5533260000000002</v>
      </c>
      <c r="O25" s="600">
        <v>7.5840940000000003</v>
      </c>
      <c r="P25" s="600">
        <v>7.5641850000000002</v>
      </c>
      <c r="Q25" s="600">
        <v>7.5596350000000001</v>
      </c>
      <c r="R25" s="600">
        <v>7.5632330000000003</v>
      </c>
      <c r="S25" s="600">
        <v>7.5667359999999997</v>
      </c>
      <c r="T25" s="600">
        <v>7.5728520000000001</v>
      </c>
      <c r="U25" s="600">
        <v>7.5763189999999998</v>
      </c>
      <c r="V25" s="600">
        <v>7.5943149999999999</v>
      </c>
      <c r="W25" s="600">
        <v>7.6448179999999999</v>
      </c>
      <c r="X25" s="600">
        <v>7.7108819999999998</v>
      </c>
      <c r="Y25" s="600">
        <v>7.7988989999999996</v>
      </c>
      <c r="Z25" s="600">
        <v>7.8825190000000003</v>
      </c>
      <c r="AA25" s="600">
        <v>7.9287460000000003</v>
      </c>
      <c r="AB25" s="600">
        <v>7.9434889999999996</v>
      </c>
      <c r="AC25" s="600">
        <v>7.9530669999999999</v>
      </c>
      <c r="AD25" s="600">
        <v>7.9649660000000004</v>
      </c>
      <c r="AE25" s="600">
        <v>7.9711160000000003</v>
      </c>
      <c r="AF25" s="600">
        <v>7.9824609999999998</v>
      </c>
      <c r="AG25" s="600">
        <v>8.002186</v>
      </c>
      <c r="AH25" s="600">
        <v>8.0209460000000004</v>
      </c>
      <c r="AI25" s="600">
        <v>8.0636399999999995</v>
      </c>
      <c r="AJ25" s="600">
        <v>8.1002729999999996</v>
      </c>
      <c r="AK25" s="600">
        <v>8.1425730000000005</v>
      </c>
      <c r="AL25" s="600">
        <v>8.2013590000000001</v>
      </c>
      <c r="AM25" s="600">
        <v>8.2542980000000004</v>
      </c>
      <c r="AN25" s="600">
        <v>8.2829840000000008</v>
      </c>
      <c r="AO25" s="600">
        <v>8.3079889999999992</v>
      </c>
      <c r="AP25" s="600">
        <v>8.3350030000000004</v>
      </c>
      <c r="AQ25" s="600">
        <v>8.3516429999999993</v>
      </c>
      <c r="AR25" s="600">
        <v>8.3751639999999998</v>
      </c>
      <c r="AS25" s="600">
        <v>8.4081209999999995</v>
      </c>
      <c r="AT25" s="600">
        <v>8.4518599999999999</v>
      </c>
      <c r="AU25" s="574">
        <v>8.5077859999999994</v>
      </c>
      <c r="AV25" s="574">
        <v>8.5849259999999994</v>
      </c>
      <c r="AW25" s="574">
        <v>8.7004710000000003</v>
      </c>
      <c r="AX25" s="574">
        <v>8.7728649999999995</v>
      </c>
      <c r="AY25" s="574">
        <v>8.8222670000000001</v>
      </c>
      <c r="AZ25" s="574">
        <v>8.8587749999999996</v>
      </c>
      <c r="BA25" s="574">
        <v>8.9010639999999999</v>
      </c>
      <c r="BB25" s="574">
        <v>8.9326640000000008</v>
      </c>
      <c r="BC25" s="574">
        <v>8.9789290000000008</v>
      </c>
      <c r="BD25" s="574">
        <v>9.1047720000000005</v>
      </c>
      <c r="BE25" s="542">
        <f t="shared" si="1"/>
        <v>1.4015368648087048</v>
      </c>
      <c r="BF25" s="65" t="s">
        <v>30</v>
      </c>
    </row>
    <row r="26" spans="1:58" s="47" customFormat="1" ht="12" customHeight="1" x14ac:dyDescent="0.2">
      <c r="A26" s="50"/>
      <c r="B26" s="594" t="s">
        <v>69</v>
      </c>
      <c r="C26" s="601">
        <v>32.6706</v>
      </c>
      <c r="D26" s="597">
        <v>32.658000000000001</v>
      </c>
      <c r="E26" s="597">
        <v>32.908999999999999</v>
      </c>
      <c r="F26" s="597">
        <v>33.202300000000001</v>
      </c>
      <c r="G26" s="597">
        <v>33.512099999999997</v>
      </c>
      <c r="H26" s="597">
        <v>33.845697999999999</v>
      </c>
      <c r="I26" s="597">
        <v>34.184699999999999</v>
      </c>
      <c r="J26" s="597">
        <v>34.527900000000002</v>
      </c>
      <c r="K26" s="597">
        <v>34.850200000000001</v>
      </c>
      <c r="L26" s="597">
        <v>35.081000000000003</v>
      </c>
      <c r="M26" s="597">
        <v>35.413434000000002</v>
      </c>
      <c r="N26" s="597">
        <v>35.734864999999999</v>
      </c>
      <c r="O26" s="597">
        <v>36.062308999999999</v>
      </c>
      <c r="P26" s="597">
        <v>36.398651999999998</v>
      </c>
      <c r="Q26" s="597">
        <v>36.744964000000003</v>
      </c>
      <c r="R26" s="597">
        <v>37.063302999999998</v>
      </c>
      <c r="S26" s="597">
        <v>37.340466999999997</v>
      </c>
      <c r="T26" s="597">
        <v>37.571770999999998</v>
      </c>
      <c r="U26" s="597">
        <v>37.764318000000003</v>
      </c>
      <c r="V26" s="597">
        <v>37.884655000000002</v>
      </c>
      <c r="W26" s="597">
        <v>38.038403000000002</v>
      </c>
      <c r="X26" s="597">
        <v>38.183160000000001</v>
      </c>
      <c r="Y26" s="597">
        <v>38.309226000000002</v>
      </c>
      <c r="Z26" s="597">
        <v>38.418107999999997</v>
      </c>
      <c r="AA26" s="597">
        <v>38.504707000000003</v>
      </c>
      <c r="AB26" s="597">
        <v>38.580596999999997</v>
      </c>
      <c r="AC26" s="597">
        <v>38.609399000000003</v>
      </c>
      <c r="AD26" s="597">
        <v>38.639341000000002</v>
      </c>
      <c r="AE26" s="597">
        <v>38.659979</v>
      </c>
      <c r="AF26" s="597">
        <v>38.666983000000002</v>
      </c>
      <c r="AG26" s="597">
        <v>38.263303000000001</v>
      </c>
      <c r="AH26" s="597">
        <v>38.253954999999998</v>
      </c>
      <c r="AI26" s="597">
        <v>38.242196999999997</v>
      </c>
      <c r="AJ26" s="597">
        <v>38.218530999999999</v>
      </c>
      <c r="AK26" s="597">
        <v>38.190607999999997</v>
      </c>
      <c r="AL26" s="597">
        <v>38.173834999999997</v>
      </c>
      <c r="AM26" s="597">
        <v>38.157055</v>
      </c>
      <c r="AN26" s="597">
        <v>38.125478999999999</v>
      </c>
      <c r="AO26" s="597">
        <v>38.115640999999997</v>
      </c>
      <c r="AP26" s="597">
        <v>38.135876000000003</v>
      </c>
      <c r="AQ26" s="597">
        <v>38.022869</v>
      </c>
      <c r="AR26" s="597">
        <v>38.062717999999997</v>
      </c>
      <c r="AS26" s="597">
        <v>38.063791999999999</v>
      </c>
      <c r="AT26" s="597">
        <v>38.062534999999997</v>
      </c>
      <c r="AU26" s="597">
        <v>38.017856000000002</v>
      </c>
      <c r="AV26" s="597">
        <v>38.005614000000001</v>
      </c>
      <c r="AW26" s="597">
        <v>37.967208999999997</v>
      </c>
      <c r="AX26" s="597">
        <v>37.972963999999997</v>
      </c>
      <c r="AY26" s="597">
        <v>37.976686999999998</v>
      </c>
      <c r="AZ26" s="597">
        <v>37.972811999999998</v>
      </c>
      <c r="BA26" s="597">
        <v>37.958137999999998</v>
      </c>
      <c r="BB26" s="608">
        <v>37.840001000000001</v>
      </c>
      <c r="BC26" s="608">
        <v>37.654246999999998</v>
      </c>
      <c r="BD26" s="609">
        <v>36.753736000000004</v>
      </c>
      <c r="BE26" s="603">
        <f t="shared" si="1"/>
        <v>-2.391525715545427</v>
      </c>
      <c r="BF26" s="594" t="s">
        <v>69</v>
      </c>
    </row>
    <row r="27" spans="1:58" s="47" customFormat="1" ht="12" customHeight="1" x14ac:dyDescent="0.2">
      <c r="A27" s="50"/>
      <c r="B27" s="65" t="s">
        <v>71</v>
      </c>
      <c r="C27" s="414">
        <v>8.6976099999999992</v>
      </c>
      <c r="D27" s="600">
        <v>8.663252</v>
      </c>
      <c r="E27" s="600">
        <v>8.6242599999999996</v>
      </c>
      <c r="F27" s="600">
        <v>8.6365999999999996</v>
      </c>
      <c r="G27" s="600">
        <v>8.6295999999999999</v>
      </c>
      <c r="H27" s="600">
        <v>8.87913</v>
      </c>
      <c r="I27" s="600">
        <v>9.3078099999999999</v>
      </c>
      <c r="J27" s="600">
        <v>9.40381</v>
      </c>
      <c r="K27" s="600">
        <v>9.5075400000000005</v>
      </c>
      <c r="L27" s="600">
        <v>9.6089599999999997</v>
      </c>
      <c r="M27" s="600">
        <v>9.7135700000000007</v>
      </c>
      <c r="N27" s="600">
        <v>9.8190539999999995</v>
      </c>
      <c r="O27" s="600">
        <v>9.8836700000000004</v>
      </c>
      <c r="P27" s="600">
        <v>9.9398710000000001</v>
      </c>
      <c r="Q27" s="600">
        <v>9.9758589999999998</v>
      </c>
      <c r="R27" s="600">
        <v>10.016605</v>
      </c>
      <c r="S27" s="600">
        <v>10.030621</v>
      </c>
      <c r="T27" s="600">
        <v>10.034846</v>
      </c>
      <c r="U27" s="600">
        <v>10.025214999999999</v>
      </c>
      <c r="V27" s="600">
        <v>10.014004999999999</v>
      </c>
      <c r="W27" s="600">
        <v>9.9959950000000006</v>
      </c>
      <c r="X27" s="600">
        <v>9.9704409999999992</v>
      </c>
      <c r="Y27" s="600">
        <v>9.9500290000000007</v>
      </c>
      <c r="Z27" s="600">
        <v>9.9549579999999995</v>
      </c>
      <c r="AA27" s="600">
        <v>9.9743910000000007</v>
      </c>
      <c r="AB27" s="600">
        <v>10.008659</v>
      </c>
      <c r="AC27" s="600">
        <v>10.043692999999999</v>
      </c>
      <c r="AD27" s="600">
        <v>10.084196</v>
      </c>
      <c r="AE27" s="600">
        <v>10.133758</v>
      </c>
      <c r="AF27" s="600">
        <v>10.186634</v>
      </c>
      <c r="AG27" s="600">
        <v>10.249022</v>
      </c>
      <c r="AH27" s="600">
        <v>10.330774</v>
      </c>
      <c r="AI27" s="600">
        <v>10.394669</v>
      </c>
      <c r="AJ27" s="600">
        <v>10.444592</v>
      </c>
      <c r="AK27" s="600">
        <v>10.473050000000001</v>
      </c>
      <c r="AL27" s="600">
        <v>10.494672</v>
      </c>
      <c r="AM27" s="600">
        <v>10.511988000000001</v>
      </c>
      <c r="AN27" s="600">
        <v>10.532588000000001</v>
      </c>
      <c r="AO27" s="600">
        <v>10.553338999999999</v>
      </c>
      <c r="AP27" s="600">
        <v>10.563014000000001</v>
      </c>
      <c r="AQ27" s="600">
        <v>10.573479000000001</v>
      </c>
      <c r="AR27" s="600">
        <v>10.572721</v>
      </c>
      <c r="AS27" s="600">
        <v>10.542398</v>
      </c>
      <c r="AT27" s="600">
        <v>10.487289000000001</v>
      </c>
      <c r="AU27" s="574">
        <v>10.427301</v>
      </c>
      <c r="AV27" s="574">
        <v>10.374822</v>
      </c>
      <c r="AW27" s="574">
        <v>10.341329999999999</v>
      </c>
      <c r="AX27" s="574">
        <v>10.309573</v>
      </c>
      <c r="AY27" s="574">
        <v>10.291027</v>
      </c>
      <c r="AZ27" s="574">
        <v>10.276617</v>
      </c>
      <c r="BA27" s="574">
        <v>10.295909</v>
      </c>
      <c r="BB27" s="574">
        <v>10.298252</v>
      </c>
      <c r="BC27" s="577">
        <v>10.352042000000001</v>
      </c>
      <c r="BD27" s="577">
        <v>10.467366</v>
      </c>
      <c r="BE27" s="541">
        <f t="shared" si="1"/>
        <v>1.1140217553213176</v>
      </c>
      <c r="BF27" s="184" t="s">
        <v>71</v>
      </c>
    </row>
    <row r="28" spans="1:58" s="47" customFormat="1" ht="12" customHeight="1" x14ac:dyDescent="0.2">
      <c r="A28" s="50"/>
      <c r="B28" s="594" t="s">
        <v>73</v>
      </c>
      <c r="C28" s="601">
        <v>20.139603000000001</v>
      </c>
      <c r="D28" s="597">
        <v>20.361191999999999</v>
      </c>
      <c r="E28" s="597">
        <v>20.561941999999998</v>
      </c>
      <c r="F28" s="597">
        <v>20.753972000000001</v>
      </c>
      <c r="G28" s="597">
        <v>20.917390000000001</v>
      </c>
      <c r="H28" s="597">
        <v>21.141468</v>
      </c>
      <c r="I28" s="597">
        <v>21.445698</v>
      </c>
      <c r="J28" s="597">
        <v>21.657568999999999</v>
      </c>
      <c r="K28" s="597">
        <v>21.854621999999999</v>
      </c>
      <c r="L28" s="597">
        <v>22.048304999999999</v>
      </c>
      <c r="M28" s="597">
        <v>22.132670000000001</v>
      </c>
      <c r="N28" s="597">
        <v>22.281894000000001</v>
      </c>
      <c r="O28" s="597">
        <v>22.424246</v>
      </c>
      <c r="P28" s="597">
        <v>22.527235000000001</v>
      </c>
      <c r="Q28" s="597">
        <v>22.593720000000001</v>
      </c>
      <c r="R28" s="597">
        <v>22.687373999999998</v>
      </c>
      <c r="S28" s="597">
        <v>22.778624000000001</v>
      </c>
      <c r="T28" s="597">
        <v>22.895057999999999</v>
      </c>
      <c r="U28" s="597">
        <v>23.003802</v>
      </c>
      <c r="V28" s="597">
        <v>23.111521</v>
      </c>
      <c r="W28" s="597">
        <v>23.211395</v>
      </c>
      <c r="X28" s="597">
        <v>23.192274000000001</v>
      </c>
      <c r="Y28" s="597">
        <v>22.810034999999999</v>
      </c>
      <c r="Z28" s="597">
        <v>22.778532999999999</v>
      </c>
      <c r="AA28" s="597">
        <v>22.748027</v>
      </c>
      <c r="AB28" s="597">
        <v>22.712394</v>
      </c>
      <c r="AC28" s="597">
        <v>22.656144999999999</v>
      </c>
      <c r="AD28" s="597">
        <v>22.581862000000001</v>
      </c>
      <c r="AE28" s="597">
        <v>22.526092999999999</v>
      </c>
      <c r="AF28" s="597">
        <v>22.488595</v>
      </c>
      <c r="AG28" s="597">
        <v>22.455484999999999</v>
      </c>
      <c r="AH28" s="597">
        <v>22.430457000000001</v>
      </c>
      <c r="AI28" s="597">
        <v>21.833483000000001</v>
      </c>
      <c r="AJ28" s="597">
        <v>21.627509</v>
      </c>
      <c r="AK28" s="597">
        <v>21.521142000000001</v>
      </c>
      <c r="AL28" s="597">
        <v>21.382353999999999</v>
      </c>
      <c r="AM28" s="597">
        <v>21.257016</v>
      </c>
      <c r="AN28" s="597">
        <v>21.130503000000001</v>
      </c>
      <c r="AO28" s="597">
        <v>20.635459999999998</v>
      </c>
      <c r="AP28" s="597">
        <v>20.440290000000001</v>
      </c>
      <c r="AQ28" s="597">
        <v>20.294682999999999</v>
      </c>
      <c r="AR28" s="597">
        <v>20.199058999999998</v>
      </c>
      <c r="AS28" s="597">
        <v>20.095996</v>
      </c>
      <c r="AT28" s="597">
        <v>20.020074000000001</v>
      </c>
      <c r="AU28" s="597">
        <v>19.947310999999999</v>
      </c>
      <c r="AV28" s="597">
        <v>19.870647000000002</v>
      </c>
      <c r="AW28" s="597">
        <v>19.760584999999999</v>
      </c>
      <c r="AX28" s="597">
        <v>19.643948999999999</v>
      </c>
      <c r="AY28" s="597">
        <v>19.533480999999998</v>
      </c>
      <c r="AZ28" s="597">
        <v>19.414458</v>
      </c>
      <c r="BA28" s="608">
        <v>19.328838000000001</v>
      </c>
      <c r="BB28" s="597">
        <v>19.201661999999999</v>
      </c>
      <c r="BC28" s="608">
        <v>19.042455</v>
      </c>
      <c r="BD28" s="608">
        <v>19.054548</v>
      </c>
      <c r="BE28" s="603">
        <f t="shared" si="1"/>
        <v>6.3505467125949622E-2</v>
      </c>
      <c r="BF28" s="594" t="s">
        <v>73</v>
      </c>
    </row>
    <row r="29" spans="1:58" s="47" customFormat="1" ht="12" customHeight="1" x14ac:dyDescent="0.2">
      <c r="A29" s="50"/>
      <c r="B29" s="65" t="s">
        <v>75</v>
      </c>
      <c r="C29" s="414">
        <v>1.7179949999999999</v>
      </c>
      <c r="D29" s="600">
        <v>1.731787</v>
      </c>
      <c r="E29" s="600">
        <v>1.744882</v>
      </c>
      <c r="F29" s="600">
        <v>1.759584</v>
      </c>
      <c r="G29" s="600">
        <v>1.773809</v>
      </c>
      <c r="H29" s="600">
        <v>1.778454</v>
      </c>
      <c r="I29" s="600">
        <v>1.8087070000000001</v>
      </c>
      <c r="J29" s="600">
        <v>1.83179</v>
      </c>
      <c r="K29" s="600">
        <v>1.8529629999999999</v>
      </c>
      <c r="L29" s="600">
        <v>1.872133</v>
      </c>
      <c r="M29" s="600">
        <v>1.8930640000000001</v>
      </c>
      <c r="N29" s="600">
        <v>1.9095660000000001</v>
      </c>
      <c r="O29" s="600">
        <v>1.9034949999999999</v>
      </c>
      <c r="P29" s="600">
        <v>1.917173</v>
      </c>
      <c r="Q29" s="600">
        <v>1.9274690000000001</v>
      </c>
      <c r="R29" s="600">
        <v>1.936839</v>
      </c>
      <c r="S29" s="600">
        <v>1.946442</v>
      </c>
      <c r="T29" s="600">
        <v>1.9854860000000001</v>
      </c>
      <c r="U29" s="600">
        <v>1.9940659999999999</v>
      </c>
      <c r="V29" s="600">
        <v>1.9963249999999999</v>
      </c>
      <c r="W29" s="600">
        <v>1.9963770000000001</v>
      </c>
      <c r="X29" s="600">
        <v>1.9999450000000001</v>
      </c>
      <c r="Y29" s="600">
        <v>1.998912</v>
      </c>
      <c r="Z29" s="600">
        <v>1.994084</v>
      </c>
      <c r="AA29" s="600">
        <v>1.9894080000000001</v>
      </c>
      <c r="AB29" s="600">
        <v>1.9894769999999999</v>
      </c>
      <c r="AC29" s="600">
        <v>1.9902660000000001</v>
      </c>
      <c r="AD29" s="600">
        <v>1.9869889999999999</v>
      </c>
      <c r="AE29" s="600">
        <v>1.984923</v>
      </c>
      <c r="AF29" s="600">
        <v>1.978334</v>
      </c>
      <c r="AG29" s="600">
        <v>1.9877549999999999</v>
      </c>
      <c r="AH29" s="600">
        <v>1.990094</v>
      </c>
      <c r="AI29" s="600">
        <v>1.9940260000000001</v>
      </c>
      <c r="AJ29" s="600">
        <v>1.9950330000000001</v>
      </c>
      <c r="AK29" s="600">
        <v>1.9964329999999999</v>
      </c>
      <c r="AL29" s="600">
        <v>1.99759</v>
      </c>
      <c r="AM29" s="600">
        <v>2.003358</v>
      </c>
      <c r="AN29" s="600">
        <v>2.0103770000000001</v>
      </c>
      <c r="AO29" s="600">
        <v>2.0102690000000001</v>
      </c>
      <c r="AP29" s="600">
        <v>2.032362</v>
      </c>
      <c r="AQ29" s="600">
        <v>2.0469759999999999</v>
      </c>
      <c r="AR29" s="600">
        <v>2.050189</v>
      </c>
      <c r="AS29" s="574">
        <v>2.0554960000000002</v>
      </c>
      <c r="AT29" s="574">
        <v>2.058821</v>
      </c>
      <c r="AU29" s="574">
        <v>2.0610849999999998</v>
      </c>
      <c r="AV29" s="574">
        <v>2.0628739999999999</v>
      </c>
      <c r="AW29" s="574">
        <v>2.0641880000000001</v>
      </c>
      <c r="AX29" s="574">
        <v>2.0658949999999998</v>
      </c>
      <c r="AY29" s="574">
        <v>2.0668799999999998</v>
      </c>
      <c r="AZ29" s="574">
        <v>2.080908</v>
      </c>
      <c r="BA29" s="574">
        <v>2.0958610000000002</v>
      </c>
      <c r="BB29" s="574">
        <v>2.1089769999999999</v>
      </c>
      <c r="BC29" s="574">
        <v>2.1071800000000001</v>
      </c>
      <c r="BD29" s="574">
        <v>2.1169720000000001</v>
      </c>
      <c r="BE29" s="542">
        <f t="shared" si="1"/>
        <v>0.4646968934784752</v>
      </c>
      <c r="BF29" s="65" t="s">
        <v>75</v>
      </c>
    </row>
    <row r="30" spans="1:58" s="47" customFormat="1" ht="12" customHeight="1" x14ac:dyDescent="0.2">
      <c r="A30" s="50"/>
      <c r="B30" s="594" t="s">
        <v>79</v>
      </c>
      <c r="C30" s="601">
        <v>4.5365549999999999</v>
      </c>
      <c r="D30" s="597">
        <v>4.5398899999999998</v>
      </c>
      <c r="E30" s="597">
        <v>4.5750070000000003</v>
      </c>
      <c r="F30" s="597">
        <v>4.6182359999999996</v>
      </c>
      <c r="G30" s="597">
        <v>4.6646530000000004</v>
      </c>
      <c r="H30" s="597">
        <v>4.7145929999999998</v>
      </c>
      <c r="I30" s="597">
        <v>4.763617</v>
      </c>
      <c r="J30" s="597">
        <v>4.8153959999999998</v>
      </c>
      <c r="K30" s="597">
        <v>4.8656050000000004</v>
      </c>
      <c r="L30" s="597">
        <v>4.914644</v>
      </c>
      <c r="M30" s="597">
        <v>4.9633010000000004</v>
      </c>
      <c r="N30" s="597">
        <v>4.9963290000000002</v>
      </c>
      <c r="O30" s="597">
        <v>5.0358809999999998</v>
      </c>
      <c r="P30" s="597">
        <v>5.0743159999999996</v>
      </c>
      <c r="Q30" s="597">
        <v>5.1096259999999996</v>
      </c>
      <c r="R30" s="597">
        <v>5.1445679999999996</v>
      </c>
      <c r="S30" s="597">
        <v>5.1789670000000001</v>
      </c>
      <c r="T30" s="597">
        <v>5.2087079999999997</v>
      </c>
      <c r="U30" s="597">
        <v>5.2369719999999997</v>
      </c>
      <c r="V30" s="597">
        <v>5.2642199999999999</v>
      </c>
      <c r="W30" s="597">
        <v>5.2876630000000002</v>
      </c>
      <c r="X30" s="597">
        <v>5.3107110000000004</v>
      </c>
      <c r="Y30" s="597">
        <v>5.2958769999999999</v>
      </c>
      <c r="Z30" s="597">
        <v>5.3141550000000004</v>
      </c>
      <c r="AA30" s="597">
        <v>5.3364549999999999</v>
      </c>
      <c r="AB30" s="597">
        <v>5.3562070000000004</v>
      </c>
      <c r="AC30" s="597">
        <v>5.3677900000000003</v>
      </c>
      <c r="AD30" s="597">
        <v>5.3789319999999998</v>
      </c>
      <c r="AE30" s="597">
        <v>5.3876499999999998</v>
      </c>
      <c r="AF30" s="597">
        <v>5.3933819999999999</v>
      </c>
      <c r="AG30" s="597">
        <v>5.398657</v>
      </c>
      <c r="AH30" s="597">
        <v>5.3787830000000003</v>
      </c>
      <c r="AI30" s="597">
        <v>5.3789509999999998</v>
      </c>
      <c r="AJ30" s="597">
        <v>5.374873</v>
      </c>
      <c r="AK30" s="597">
        <v>5.3718750000000002</v>
      </c>
      <c r="AL30" s="597">
        <v>5.3726849999999997</v>
      </c>
      <c r="AM30" s="597">
        <v>5.3729279999999999</v>
      </c>
      <c r="AN30" s="597">
        <v>5.3731799999999996</v>
      </c>
      <c r="AO30" s="597">
        <v>5.3760640000000004</v>
      </c>
      <c r="AP30" s="597">
        <v>5.3824009999999998</v>
      </c>
      <c r="AQ30" s="597">
        <v>5.3904100000000001</v>
      </c>
      <c r="AR30" s="597">
        <v>5.3924459999999996</v>
      </c>
      <c r="AS30" s="597">
        <v>5.4043219999999996</v>
      </c>
      <c r="AT30" s="597">
        <v>5.4108359999999998</v>
      </c>
      <c r="AU30" s="597">
        <v>5.4159490000000003</v>
      </c>
      <c r="AV30" s="597">
        <v>5.4213490000000002</v>
      </c>
      <c r="AW30" s="597">
        <v>5.4262519999999999</v>
      </c>
      <c r="AX30" s="597">
        <v>5.4353429999999996</v>
      </c>
      <c r="AY30" s="597">
        <v>5.4431200000000004</v>
      </c>
      <c r="AZ30" s="597">
        <v>5.4504210000000004</v>
      </c>
      <c r="BA30" s="597">
        <v>5.4578730000000002</v>
      </c>
      <c r="BB30" s="597">
        <v>5.4597810000000004</v>
      </c>
      <c r="BC30" s="597">
        <v>5.4347120000000002</v>
      </c>
      <c r="BD30" s="597">
        <v>5.4287919999999996</v>
      </c>
      <c r="BE30" s="603">
        <f t="shared" si="1"/>
        <v>-0.1089294152109801</v>
      </c>
      <c r="BF30" s="594" t="s">
        <v>79</v>
      </c>
    </row>
    <row r="31" spans="1:58" s="47" customFormat="1" ht="12" customHeight="1" x14ac:dyDescent="0.2">
      <c r="A31" s="50"/>
      <c r="B31" s="65" t="s">
        <v>54</v>
      </c>
      <c r="C31" s="414">
        <v>4.6142770000000004</v>
      </c>
      <c r="D31" s="600">
        <v>4.5983359999999998</v>
      </c>
      <c r="E31" s="600">
        <v>4.6259119999999996</v>
      </c>
      <c r="F31" s="600">
        <v>4.6534009999999997</v>
      </c>
      <c r="G31" s="600">
        <v>4.6787609999999997</v>
      </c>
      <c r="H31" s="600">
        <v>4.7023869999999999</v>
      </c>
      <c r="I31" s="600">
        <v>4.7204920000000001</v>
      </c>
      <c r="J31" s="600">
        <v>4.730836</v>
      </c>
      <c r="K31" s="600">
        <v>4.7469669999999997</v>
      </c>
      <c r="L31" s="600">
        <v>4.7580879999999999</v>
      </c>
      <c r="M31" s="600">
        <v>4.7712919999999999</v>
      </c>
      <c r="N31" s="600">
        <v>4.7877780000000003</v>
      </c>
      <c r="O31" s="600">
        <v>4.8121499999999999</v>
      </c>
      <c r="P31" s="600">
        <v>4.8417149999999998</v>
      </c>
      <c r="Q31" s="600">
        <v>4.8698579999999998</v>
      </c>
      <c r="R31" s="600">
        <v>4.8937480000000004</v>
      </c>
      <c r="S31" s="600">
        <v>4.9106639999999997</v>
      </c>
      <c r="T31" s="600">
        <v>4.9256440000000001</v>
      </c>
      <c r="U31" s="600">
        <v>4.9386020000000004</v>
      </c>
      <c r="V31" s="600">
        <v>4.9543590000000002</v>
      </c>
      <c r="W31" s="600">
        <v>4.9743830000000004</v>
      </c>
      <c r="X31" s="600">
        <v>4.9984780000000004</v>
      </c>
      <c r="Y31" s="600">
        <v>5.0290020000000002</v>
      </c>
      <c r="Z31" s="600">
        <v>5.0549819999999999</v>
      </c>
      <c r="AA31" s="600">
        <v>5.0779120000000004</v>
      </c>
      <c r="AB31" s="600">
        <v>5.0987539999999996</v>
      </c>
      <c r="AC31" s="600">
        <v>5.1168259999999997</v>
      </c>
      <c r="AD31" s="600">
        <v>5.13232</v>
      </c>
      <c r="AE31" s="600">
        <v>5.1473490000000002</v>
      </c>
      <c r="AF31" s="600">
        <v>5.1596460000000004</v>
      </c>
      <c r="AG31" s="600">
        <v>5.1713019999999998</v>
      </c>
      <c r="AH31" s="600">
        <v>5.1811150000000001</v>
      </c>
      <c r="AI31" s="600">
        <v>5.1949009999999998</v>
      </c>
      <c r="AJ31" s="600">
        <v>5.2062949999999999</v>
      </c>
      <c r="AK31" s="600">
        <v>5.2197319999999996</v>
      </c>
      <c r="AL31" s="600">
        <v>5.2366109999999999</v>
      </c>
      <c r="AM31" s="600">
        <v>5.2555800000000001</v>
      </c>
      <c r="AN31" s="600">
        <v>5.2769550000000001</v>
      </c>
      <c r="AO31" s="600">
        <v>5.300484</v>
      </c>
      <c r="AP31" s="600">
        <v>5.326314</v>
      </c>
      <c r="AQ31" s="600">
        <v>5.3514270000000002</v>
      </c>
      <c r="AR31" s="600">
        <v>5.3752760000000004</v>
      </c>
      <c r="AS31" s="600">
        <v>5.4012669999999998</v>
      </c>
      <c r="AT31" s="600">
        <v>5.4266740000000002</v>
      </c>
      <c r="AU31" s="574">
        <v>5.4512700000000001</v>
      </c>
      <c r="AV31" s="574">
        <v>5.4717529999999996</v>
      </c>
      <c r="AW31" s="574">
        <v>5.4873079999999996</v>
      </c>
      <c r="AX31" s="574">
        <v>5.5032969999999999</v>
      </c>
      <c r="AY31" s="574">
        <v>5.5131300000000003</v>
      </c>
      <c r="AZ31" s="574">
        <v>5.517919</v>
      </c>
      <c r="BA31" s="574">
        <v>5.5252920000000003</v>
      </c>
      <c r="BB31" s="574">
        <v>5.5337930000000002</v>
      </c>
      <c r="BC31" s="574">
        <v>5.548241</v>
      </c>
      <c r="BD31" s="574">
        <v>5.5639700000000003</v>
      </c>
      <c r="BE31" s="542">
        <f t="shared" si="1"/>
        <v>0.28349525552333432</v>
      </c>
      <c r="BF31" s="65" t="s">
        <v>54</v>
      </c>
    </row>
    <row r="32" spans="1:58" s="47" customFormat="1" ht="12" customHeight="1" x14ac:dyDescent="0.2">
      <c r="A32" s="50"/>
      <c r="B32" s="610" t="s">
        <v>77</v>
      </c>
      <c r="C32" s="611">
        <v>8.0043710000000008</v>
      </c>
      <c r="D32" s="612">
        <v>8.0812299999999997</v>
      </c>
      <c r="E32" s="612">
        <v>8.1154379999999993</v>
      </c>
      <c r="F32" s="612">
        <v>8.1291609999999999</v>
      </c>
      <c r="G32" s="612">
        <v>8.1434630000000006</v>
      </c>
      <c r="H32" s="612">
        <v>8.1764469999999996</v>
      </c>
      <c r="I32" s="612">
        <v>8.2084270000000004</v>
      </c>
      <c r="J32" s="612">
        <v>8.2361439999999995</v>
      </c>
      <c r="K32" s="612">
        <v>8.2669359999999994</v>
      </c>
      <c r="L32" s="612">
        <v>8.2842610000000008</v>
      </c>
      <c r="M32" s="612">
        <v>8.3030939999999998</v>
      </c>
      <c r="N32" s="612">
        <v>8.3179669999999994</v>
      </c>
      <c r="O32" s="612">
        <v>8.3230380000000004</v>
      </c>
      <c r="P32" s="612">
        <v>8.3274880000000007</v>
      </c>
      <c r="Q32" s="612">
        <v>8.3305769999999999</v>
      </c>
      <c r="R32" s="612">
        <v>8.3426329999999993</v>
      </c>
      <c r="S32" s="612">
        <v>8.3581389999999995</v>
      </c>
      <c r="T32" s="612">
        <v>8.3815190000000008</v>
      </c>
      <c r="U32" s="612">
        <v>8.4140890000000006</v>
      </c>
      <c r="V32" s="612">
        <v>8.458888</v>
      </c>
      <c r="W32" s="612">
        <v>8.5270390000000003</v>
      </c>
      <c r="X32" s="612">
        <v>8.5906300000000009</v>
      </c>
      <c r="Y32" s="612">
        <v>8.6441199999999991</v>
      </c>
      <c r="Z32" s="612">
        <v>8.6920129999999993</v>
      </c>
      <c r="AA32" s="612">
        <v>8.7451089999999994</v>
      </c>
      <c r="AB32" s="612">
        <v>8.8163809999999998</v>
      </c>
      <c r="AC32" s="612">
        <v>8.8374959999999998</v>
      </c>
      <c r="AD32" s="612">
        <v>8.8444990000000008</v>
      </c>
      <c r="AE32" s="612">
        <v>8.8476250000000007</v>
      </c>
      <c r="AF32" s="612">
        <v>8.8543219999999998</v>
      </c>
      <c r="AG32" s="612">
        <v>8.8614259999999998</v>
      </c>
      <c r="AH32" s="612">
        <v>8.8827920000000002</v>
      </c>
      <c r="AI32" s="612">
        <v>8.9091280000000008</v>
      </c>
      <c r="AJ32" s="612">
        <v>8.9407879999999995</v>
      </c>
      <c r="AK32" s="612">
        <v>8.9756699999999991</v>
      </c>
      <c r="AL32" s="612">
        <v>9.0113920000000007</v>
      </c>
      <c r="AM32" s="612">
        <v>9.0477519999999991</v>
      </c>
      <c r="AN32" s="612">
        <v>9.1132570000000008</v>
      </c>
      <c r="AO32" s="612">
        <v>9.1829269999999994</v>
      </c>
      <c r="AP32" s="612">
        <v>9.2563469999999999</v>
      </c>
      <c r="AQ32" s="612">
        <v>9.3406819999999993</v>
      </c>
      <c r="AR32" s="612">
        <v>9.4155700000000007</v>
      </c>
      <c r="AS32" s="612">
        <v>9.4828550000000007</v>
      </c>
      <c r="AT32" s="612">
        <v>9.5558929999999993</v>
      </c>
      <c r="AU32" s="612">
        <v>9.6448640000000001</v>
      </c>
      <c r="AV32" s="612">
        <v>9.7473550000000007</v>
      </c>
      <c r="AW32" s="612">
        <v>9.8510170000000006</v>
      </c>
      <c r="AX32" s="612">
        <v>9.9951530000000002</v>
      </c>
      <c r="AY32" s="612">
        <v>10.120241999999999</v>
      </c>
      <c r="AZ32" s="612">
        <v>10.230185000000001</v>
      </c>
      <c r="BA32" s="612">
        <v>10.327589</v>
      </c>
      <c r="BB32" s="612">
        <v>10.379295000000001</v>
      </c>
      <c r="BC32" s="612">
        <v>10.452325999999999</v>
      </c>
      <c r="BD32" s="612">
        <v>10.521556</v>
      </c>
      <c r="BE32" s="613">
        <f t="shared" si="1"/>
        <v>0.66234061203221017</v>
      </c>
      <c r="BF32" s="610" t="s">
        <v>77</v>
      </c>
    </row>
    <row r="33" spans="1:58" s="47" customFormat="1" ht="12" customHeight="1" x14ac:dyDescent="0.2">
      <c r="A33" s="50"/>
      <c r="B33" s="184" t="s">
        <v>83</v>
      </c>
      <c r="C33" s="416">
        <v>0.204042</v>
      </c>
      <c r="D33" s="574">
        <v>0.20483399999999999</v>
      </c>
      <c r="E33" s="574">
        <v>0.20736099999999999</v>
      </c>
      <c r="F33" s="574">
        <v>0.21091199999999999</v>
      </c>
      <c r="G33" s="574">
        <v>0.213722</v>
      </c>
      <c r="H33" s="574">
        <v>0.216695</v>
      </c>
      <c r="I33" s="574">
        <v>0.21926200000000001</v>
      </c>
      <c r="J33" s="574">
        <v>0.22104599999999999</v>
      </c>
      <c r="K33" s="574">
        <v>0.222552</v>
      </c>
      <c r="L33" s="574">
        <v>0.224522</v>
      </c>
      <c r="M33" s="574">
        <v>0.22694800000000001</v>
      </c>
      <c r="N33" s="574">
        <v>0.229327</v>
      </c>
      <c r="O33" s="574">
        <v>0.232182</v>
      </c>
      <c r="P33" s="574">
        <v>0.235537</v>
      </c>
      <c r="Q33" s="574">
        <v>0.23841599999999999</v>
      </c>
      <c r="R33" s="574">
        <v>0.24060599999999999</v>
      </c>
      <c r="S33" s="574">
        <v>0.242203</v>
      </c>
      <c r="T33" s="574">
        <v>0.24415700000000001</v>
      </c>
      <c r="U33" s="574">
        <v>0.247561</v>
      </c>
      <c r="V33" s="574">
        <v>0.251919</v>
      </c>
      <c r="W33" s="574">
        <v>0.25378499999999998</v>
      </c>
      <c r="X33" s="574">
        <v>0.25586599999999998</v>
      </c>
      <c r="Y33" s="574">
        <v>0.25972699999999999</v>
      </c>
      <c r="Z33" s="574">
        <v>0.26238600000000001</v>
      </c>
      <c r="AA33" s="574">
        <v>0.26506400000000002</v>
      </c>
      <c r="AB33" s="574">
        <v>0.26697799999999999</v>
      </c>
      <c r="AC33" s="574">
        <v>0.26795799999999997</v>
      </c>
      <c r="AD33" s="574">
        <v>0.269874</v>
      </c>
      <c r="AE33" s="574">
        <v>0.27238099999999998</v>
      </c>
      <c r="AF33" s="574">
        <v>0.27571200000000001</v>
      </c>
      <c r="AG33" s="574">
        <v>0.27904899999999999</v>
      </c>
      <c r="AH33" s="574">
        <v>0.28336099999999997</v>
      </c>
      <c r="AI33" s="574">
        <v>0.28657500000000002</v>
      </c>
      <c r="AJ33" s="574">
        <v>0.28847099999999998</v>
      </c>
      <c r="AK33" s="574">
        <v>0.29056999999999999</v>
      </c>
      <c r="AL33" s="574">
        <v>0.29357699999999998</v>
      </c>
      <c r="AM33" s="574">
        <v>0.29989100000000002</v>
      </c>
      <c r="AN33" s="574">
        <v>0.307672</v>
      </c>
      <c r="AO33" s="574">
        <v>0.31545899999999999</v>
      </c>
      <c r="AP33" s="574">
        <v>0.31936799999999999</v>
      </c>
      <c r="AQ33" s="574">
        <v>0.31763000000000002</v>
      </c>
      <c r="AR33" s="574">
        <v>0.31845200000000001</v>
      </c>
      <c r="AS33" s="574">
        <v>0.319575</v>
      </c>
      <c r="AT33" s="574">
        <v>0.321857</v>
      </c>
      <c r="AU33" s="574">
        <v>0.32567099999999999</v>
      </c>
      <c r="AV33" s="574">
        <v>0.3291</v>
      </c>
      <c r="AW33" s="574">
        <v>0.33252900000000002</v>
      </c>
      <c r="AX33" s="574">
        <v>0.33834900000000001</v>
      </c>
      <c r="AY33" s="574">
        <v>0.34844999999999998</v>
      </c>
      <c r="AZ33" s="574">
        <v>0.356991</v>
      </c>
      <c r="BA33" s="574">
        <v>0.36413400000000001</v>
      </c>
      <c r="BB33" s="574">
        <v>0.36879200000000001</v>
      </c>
      <c r="BC33" s="574">
        <v>0.37624800000000003</v>
      </c>
      <c r="BD33" s="574">
        <v>0.38775799999999999</v>
      </c>
      <c r="BE33" s="541">
        <f t="shared" si="1"/>
        <v>3.0591524739001841</v>
      </c>
      <c r="BF33" s="184" t="s">
        <v>83</v>
      </c>
    </row>
    <row r="34" spans="1:58" s="47" customFormat="1" ht="12" customHeight="1" x14ac:dyDescent="0.2">
      <c r="A34" s="50"/>
      <c r="B34" s="594" t="s">
        <v>87</v>
      </c>
      <c r="C34" s="601">
        <v>2.0930000000000001E-2</v>
      </c>
      <c r="D34" s="597">
        <v>2.1350000000000001E-2</v>
      </c>
      <c r="E34" s="597">
        <v>2.1850000000000001E-2</v>
      </c>
      <c r="F34" s="597">
        <v>2.2414E-2</v>
      </c>
      <c r="G34" s="597">
        <v>2.3156E-2</v>
      </c>
      <c r="H34" s="597">
        <v>2.3744999999999999E-2</v>
      </c>
      <c r="I34" s="597">
        <v>2.3947E-2</v>
      </c>
      <c r="J34" s="597">
        <v>2.4169E-2</v>
      </c>
      <c r="K34" s="597">
        <v>2.4715000000000001E-2</v>
      </c>
      <c r="L34" s="597">
        <v>2.5340000000000001E-2</v>
      </c>
      <c r="M34" s="597">
        <v>2.5808999999999999E-2</v>
      </c>
      <c r="N34" s="597">
        <v>2.5215000000000001E-2</v>
      </c>
      <c r="O34" s="597">
        <v>2.613E-2</v>
      </c>
      <c r="P34" s="597">
        <v>2.6380000000000001E-2</v>
      </c>
      <c r="Q34" s="597">
        <v>2.6512000000000001E-2</v>
      </c>
      <c r="R34" s="597">
        <v>2.6679999999999999E-2</v>
      </c>
      <c r="S34" s="597">
        <v>2.7075999999999999E-2</v>
      </c>
      <c r="T34" s="597">
        <v>2.7399E-2</v>
      </c>
      <c r="U34" s="597">
        <v>2.7713999999999999E-2</v>
      </c>
      <c r="V34" s="597">
        <v>2.8181000000000001E-2</v>
      </c>
      <c r="W34" s="597">
        <v>2.8452000000000002E-2</v>
      </c>
      <c r="X34" s="597">
        <v>2.9031999999999999E-2</v>
      </c>
      <c r="Y34" s="597">
        <v>2.9385999999999999E-2</v>
      </c>
      <c r="Z34" s="597">
        <v>2.9867999999999999E-2</v>
      </c>
      <c r="AA34" s="597">
        <v>3.031E-2</v>
      </c>
      <c r="AB34" s="597">
        <v>3.0629E-2</v>
      </c>
      <c r="AC34" s="597">
        <v>3.0922999999999999E-2</v>
      </c>
      <c r="AD34" s="597">
        <v>3.1143000000000001E-2</v>
      </c>
      <c r="AE34" s="597">
        <v>3.1320000000000001E-2</v>
      </c>
      <c r="AF34" s="597">
        <v>3.2015000000000002E-2</v>
      </c>
      <c r="AG34" s="597">
        <v>3.2426000000000003E-2</v>
      </c>
      <c r="AH34" s="597">
        <v>3.2863000000000003E-2</v>
      </c>
      <c r="AI34" s="597">
        <v>3.3524999999999999E-2</v>
      </c>
      <c r="AJ34" s="597">
        <v>3.3862999999999997E-2</v>
      </c>
      <c r="AK34" s="597">
        <v>3.4293999999999998E-2</v>
      </c>
      <c r="AL34" s="597">
        <v>3.4599999999999999E-2</v>
      </c>
      <c r="AM34" s="597">
        <v>3.4904999999999999E-2</v>
      </c>
      <c r="AN34" s="597">
        <v>3.5167999999999998E-2</v>
      </c>
      <c r="AO34" s="597">
        <v>3.5355999999999999E-2</v>
      </c>
      <c r="AP34" s="597">
        <v>3.5589000000000003E-2</v>
      </c>
      <c r="AQ34" s="597">
        <v>3.5894000000000002E-2</v>
      </c>
      <c r="AR34" s="597">
        <v>3.6149000000000001E-2</v>
      </c>
      <c r="AS34" s="597">
        <v>3.6475E-2</v>
      </c>
      <c r="AT34" s="597">
        <v>3.6838000000000003E-2</v>
      </c>
      <c r="AU34" s="597">
        <v>3.7129000000000002E-2</v>
      </c>
      <c r="AV34" s="597">
        <v>3.7366000000000003E-2</v>
      </c>
      <c r="AW34" s="597">
        <v>3.7622000000000003E-2</v>
      </c>
      <c r="AX34" s="597">
        <v>3.7810000000000003E-2</v>
      </c>
      <c r="AY34" s="597">
        <v>3.8114000000000002E-2</v>
      </c>
      <c r="AZ34" s="597">
        <v>3.8378000000000002E-2</v>
      </c>
      <c r="BA34" s="597">
        <v>3.8746999999999997E-2</v>
      </c>
      <c r="BB34" s="597">
        <v>3.9054999999999999E-2</v>
      </c>
      <c r="BC34" s="597">
        <v>3.9308000000000003E-2</v>
      </c>
      <c r="BD34" s="597">
        <v>3.9676999999999997E-2</v>
      </c>
      <c r="BE34" s="603">
        <f t="shared" si="1"/>
        <v>0.93874020555611537</v>
      </c>
      <c r="BF34" s="594" t="s">
        <v>87</v>
      </c>
    </row>
    <row r="35" spans="1:58" s="47" customFormat="1" ht="12" customHeight="1" x14ac:dyDescent="0.2">
      <c r="A35" s="50"/>
      <c r="B35" s="184" t="s">
        <v>90</v>
      </c>
      <c r="C35" s="416">
        <v>3.8632209999999998</v>
      </c>
      <c r="D35" s="574">
        <v>3.8883049999999999</v>
      </c>
      <c r="E35" s="574">
        <v>3.9177729999999999</v>
      </c>
      <c r="F35" s="574">
        <v>3.9482339999999998</v>
      </c>
      <c r="G35" s="574">
        <v>3.9729899999999998</v>
      </c>
      <c r="H35" s="574">
        <v>3.997525</v>
      </c>
      <c r="I35" s="574">
        <v>4.0171010000000003</v>
      </c>
      <c r="J35" s="574">
        <v>4.035202</v>
      </c>
      <c r="K35" s="574">
        <v>4.0512079999999999</v>
      </c>
      <c r="L35" s="574">
        <v>4.0661339999999999</v>
      </c>
      <c r="M35" s="574">
        <v>4.0789</v>
      </c>
      <c r="N35" s="574">
        <v>4.0923400000000001</v>
      </c>
      <c r="O35" s="574">
        <v>4.1070630000000001</v>
      </c>
      <c r="P35" s="574">
        <v>4.1225110000000003</v>
      </c>
      <c r="Q35" s="574">
        <v>4.1343529999999999</v>
      </c>
      <c r="R35" s="574">
        <v>4.1458449999999996</v>
      </c>
      <c r="S35" s="574">
        <v>4.1591870000000002</v>
      </c>
      <c r="T35" s="574">
        <v>4.1755209999999998</v>
      </c>
      <c r="U35" s="574">
        <v>4.1982889999999999</v>
      </c>
      <c r="V35" s="574">
        <v>4.2206859999999997</v>
      </c>
      <c r="W35" s="574">
        <v>4.2331159999999999</v>
      </c>
      <c r="X35" s="574">
        <v>4.2498300000000002</v>
      </c>
      <c r="Y35" s="574">
        <v>4.2736340000000004</v>
      </c>
      <c r="Z35" s="574">
        <v>4.2991669999999997</v>
      </c>
      <c r="AA35" s="574">
        <v>4.3248150000000001</v>
      </c>
      <c r="AB35" s="574">
        <v>4.3484100000000003</v>
      </c>
      <c r="AC35" s="574">
        <v>4.3699570000000003</v>
      </c>
      <c r="AD35" s="574">
        <v>4.3927139999999998</v>
      </c>
      <c r="AE35" s="574">
        <v>4.4175990000000001</v>
      </c>
      <c r="AF35" s="574">
        <v>4.4453290000000001</v>
      </c>
      <c r="AG35" s="574">
        <v>4.478497</v>
      </c>
      <c r="AH35" s="574">
        <v>4.5034359999999998</v>
      </c>
      <c r="AI35" s="574">
        <v>4.5240660000000004</v>
      </c>
      <c r="AJ35" s="574">
        <v>4.5522520000000002</v>
      </c>
      <c r="AK35" s="574">
        <v>4.5774569999999999</v>
      </c>
      <c r="AL35" s="574">
        <v>4.606363</v>
      </c>
      <c r="AM35" s="574">
        <v>4.6402190000000001</v>
      </c>
      <c r="AN35" s="574">
        <v>4.6811340000000001</v>
      </c>
      <c r="AO35" s="574">
        <v>4.737171</v>
      </c>
      <c r="AP35" s="574">
        <v>4.7992520000000001</v>
      </c>
      <c r="AQ35" s="574">
        <v>4.8581989999999999</v>
      </c>
      <c r="AR35" s="574">
        <v>4.9203049999999999</v>
      </c>
      <c r="AS35" s="574">
        <v>4.9858700000000002</v>
      </c>
      <c r="AT35" s="574">
        <v>5.0512750000000004</v>
      </c>
      <c r="AU35" s="574">
        <v>5.1079699999999999</v>
      </c>
      <c r="AV35" s="574">
        <v>5.166493</v>
      </c>
      <c r="AW35" s="574">
        <v>5.2107210000000004</v>
      </c>
      <c r="AX35" s="574">
        <v>5.2583169999999999</v>
      </c>
      <c r="AY35" s="574">
        <v>5.2956190000000003</v>
      </c>
      <c r="AZ35" s="574">
        <v>5.3282119999999997</v>
      </c>
      <c r="BA35" s="574">
        <v>5.3675800000000002</v>
      </c>
      <c r="BB35" s="574">
        <v>5.3913690000000001</v>
      </c>
      <c r="BC35" s="574">
        <v>5.4252700000000003</v>
      </c>
      <c r="BD35" s="574">
        <v>5.4889840000000003</v>
      </c>
      <c r="BE35" s="541">
        <f t="shared" si="1"/>
        <v>1.174393163842538</v>
      </c>
      <c r="BF35" s="184" t="s">
        <v>90</v>
      </c>
    </row>
    <row r="36" spans="1:58" s="47" customFormat="1" ht="12" customHeight="1" x14ac:dyDescent="0.2">
      <c r="A36" s="50"/>
      <c r="B36" s="610" t="s">
        <v>93</v>
      </c>
      <c r="C36" s="611">
        <v>6.1687000000000003</v>
      </c>
      <c r="D36" s="612">
        <v>6.1930540000000001</v>
      </c>
      <c r="E36" s="612">
        <v>6.2337439999999997</v>
      </c>
      <c r="F36" s="612">
        <v>6.2881679999999998</v>
      </c>
      <c r="G36" s="612">
        <v>6.3265250000000002</v>
      </c>
      <c r="H36" s="612">
        <v>6.3562849999999997</v>
      </c>
      <c r="I36" s="612">
        <v>6.3209780000000002</v>
      </c>
      <c r="J36" s="612">
        <v>6.2840290000000003</v>
      </c>
      <c r="K36" s="612">
        <v>6.2783189999999998</v>
      </c>
      <c r="L36" s="612">
        <v>6.2851559999999997</v>
      </c>
      <c r="M36" s="612">
        <v>6.3035730000000001</v>
      </c>
      <c r="N36" s="612">
        <v>6.3352430000000002</v>
      </c>
      <c r="O36" s="612">
        <v>6.3729040000000001</v>
      </c>
      <c r="P36" s="612">
        <v>6.409713</v>
      </c>
      <c r="Q36" s="612">
        <v>6.4278329999999997</v>
      </c>
      <c r="R36" s="612">
        <v>6.4558960000000001</v>
      </c>
      <c r="S36" s="612">
        <v>6.4848340000000002</v>
      </c>
      <c r="T36" s="612">
        <v>6.5234129999999997</v>
      </c>
      <c r="U36" s="612">
        <v>6.5667989999999996</v>
      </c>
      <c r="V36" s="612">
        <v>6.6199729999999999</v>
      </c>
      <c r="W36" s="612">
        <v>6.6738499999999998</v>
      </c>
      <c r="X36" s="612">
        <v>6.7571880000000002</v>
      </c>
      <c r="Y36" s="612">
        <v>6.8427680000000004</v>
      </c>
      <c r="Z36" s="612">
        <v>6.907959</v>
      </c>
      <c r="AA36" s="612">
        <v>6.9685699999999997</v>
      </c>
      <c r="AB36" s="612">
        <v>7.0190190000000001</v>
      </c>
      <c r="AC36" s="612">
        <v>7.062354</v>
      </c>
      <c r="AD36" s="612">
        <v>7.0813459999999999</v>
      </c>
      <c r="AE36" s="612">
        <v>7.0964650000000002</v>
      </c>
      <c r="AF36" s="612">
        <v>7.1235369999999998</v>
      </c>
      <c r="AG36" s="612">
        <v>7.1644439999999996</v>
      </c>
      <c r="AH36" s="612">
        <v>7.2040550000000003</v>
      </c>
      <c r="AI36" s="612">
        <v>7.2556529999999997</v>
      </c>
      <c r="AJ36" s="612">
        <v>7.3138529999999999</v>
      </c>
      <c r="AK36" s="612">
        <v>7.3641480000000001</v>
      </c>
      <c r="AL36" s="612">
        <v>7.4151020000000001</v>
      </c>
      <c r="AM36" s="612">
        <v>7.4591279999999998</v>
      </c>
      <c r="AN36" s="612">
        <v>7.5087390000000003</v>
      </c>
      <c r="AO36" s="612">
        <v>7.5934939999999997</v>
      </c>
      <c r="AP36" s="612">
        <v>7.7018560000000003</v>
      </c>
      <c r="AQ36" s="612">
        <v>7.785806</v>
      </c>
      <c r="AR36" s="614">
        <v>7.8701340000000002</v>
      </c>
      <c r="AS36" s="612">
        <v>7.9546619999999999</v>
      </c>
      <c r="AT36" s="612">
        <v>8.0390599999999992</v>
      </c>
      <c r="AU36" s="612">
        <v>8.1396309999999996</v>
      </c>
      <c r="AV36" s="612">
        <v>8.2376660000000008</v>
      </c>
      <c r="AW36" s="612">
        <v>8.3271259999999998</v>
      </c>
      <c r="AX36" s="612">
        <v>8.4195499999999992</v>
      </c>
      <c r="AY36" s="612">
        <v>8.4841300000000004</v>
      </c>
      <c r="AZ36" s="612">
        <v>8.5445270000000004</v>
      </c>
      <c r="BA36" s="612">
        <v>8.606033</v>
      </c>
      <c r="BB36" s="612">
        <v>8.6702999999999992</v>
      </c>
      <c r="BC36" s="612">
        <v>8.7387910000000009</v>
      </c>
      <c r="BD36" s="612">
        <v>8.8153849999999991</v>
      </c>
      <c r="BE36" s="613">
        <f t="shared" si="1"/>
        <v>0.8764827995085227</v>
      </c>
      <c r="BF36" s="610" t="s">
        <v>93</v>
      </c>
    </row>
    <row r="37" spans="1:58" s="47" customFormat="1" ht="12" customHeight="1" x14ac:dyDescent="0.2">
      <c r="A37" s="50"/>
      <c r="B37" s="216" t="s">
        <v>232</v>
      </c>
      <c r="C37" s="574">
        <v>3.8155610000000002</v>
      </c>
      <c r="D37" s="574">
        <v>3.8592420000000001</v>
      </c>
      <c r="E37" s="574">
        <v>3.9018950000000001</v>
      </c>
      <c r="F37" s="574">
        <v>3.943152</v>
      </c>
      <c r="G37" s="574">
        <v>3.983063</v>
      </c>
      <c r="H37" s="574">
        <v>4.0220900000000004</v>
      </c>
      <c r="I37" s="574">
        <v>4.0600389999999997</v>
      </c>
      <c r="J37" s="574">
        <v>4.0965160000000003</v>
      </c>
      <c r="K37" s="574">
        <v>4.1315210000000002</v>
      </c>
      <c r="L37" s="574">
        <v>4.1655110000000004</v>
      </c>
      <c r="M37" s="574">
        <v>4.1998199999999999</v>
      </c>
      <c r="N37" s="574">
        <v>4.23597</v>
      </c>
      <c r="O37" s="574">
        <v>4.2740130000000001</v>
      </c>
      <c r="P37" s="574">
        <v>4.3125210000000003</v>
      </c>
      <c r="Q37" s="574">
        <v>4.3495970000000002</v>
      </c>
      <c r="R37" s="574">
        <v>4.3833060000000001</v>
      </c>
      <c r="S37" s="574">
        <v>4.4133740000000001</v>
      </c>
      <c r="T37" s="574">
        <v>4.4402999999999997</v>
      </c>
      <c r="U37" s="574">
        <v>4.4633200000000004</v>
      </c>
      <c r="V37" s="574">
        <v>4.48123</v>
      </c>
      <c r="W37" s="574">
        <v>4.4943099999999996</v>
      </c>
      <c r="X37" s="574">
        <v>4.5023860000000004</v>
      </c>
      <c r="Y37" s="574">
        <v>4.2757300000000003</v>
      </c>
      <c r="Z37" s="574">
        <v>3.9429810000000001</v>
      </c>
      <c r="AA37" s="574">
        <v>3.76233</v>
      </c>
      <c r="AB37" s="574">
        <v>3.7505269999999999</v>
      </c>
      <c r="AC37" s="574">
        <v>3.9077510000000002</v>
      </c>
      <c r="AD37" s="574">
        <v>4.0477480000000003</v>
      </c>
      <c r="AE37" s="574">
        <v>4.1150589999999996</v>
      </c>
      <c r="AF37" s="574">
        <v>4.1530139999999998</v>
      </c>
      <c r="AG37" s="574">
        <v>4.1793500000000003</v>
      </c>
      <c r="AH37" s="574">
        <v>4.1949319999999997</v>
      </c>
      <c r="AI37" s="574">
        <v>4.19841</v>
      </c>
      <c r="AJ37" s="574">
        <v>4.1837569999999999</v>
      </c>
      <c r="AK37" s="574">
        <v>4.1428599999999998</v>
      </c>
      <c r="AL37" s="574">
        <v>4.0942970000000001</v>
      </c>
      <c r="AM37" s="574">
        <v>4.0580860000000003</v>
      </c>
      <c r="AN37" s="574">
        <v>4.0078760000000004</v>
      </c>
      <c r="AO37" s="574">
        <v>3.9433919999999998</v>
      </c>
      <c r="AP37" s="574">
        <v>3.8777499999999998</v>
      </c>
      <c r="AQ37" s="574">
        <v>3.8110879999999998</v>
      </c>
      <c r="AR37" s="574">
        <v>3.7431420000000002</v>
      </c>
      <c r="AS37" s="574">
        <v>3.6743739999999998</v>
      </c>
      <c r="AT37" s="574">
        <v>3.617559</v>
      </c>
      <c r="AU37" s="574">
        <v>3.5710679999999999</v>
      </c>
      <c r="AV37" s="574">
        <v>3.524324</v>
      </c>
      <c r="AW37" s="574">
        <v>3.4809860000000001</v>
      </c>
      <c r="AX37" s="574">
        <v>3.4400270000000002</v>
      </c>
      <c r="AY37" s="574">
        <v>3.4001290000000002</v>
      </c>
      <c r="AZ37" s="574">
        <v>3.3607109999999998</v>
      </c>
      <c r="BA37" s="574">
        <v>3.3184070000000001</v>
      </c>
      <c r="BB37" s="574">
        <v>3.2709429999999999</v>
      </c>
      <c r="BC37" s="578">
        <f>3453/1000</f>
        <v>3.4529999999999998</v>
      </c>
      <c r="BD37" s="577">
        <f>BC37</f>
        <v>3.4529999999999998</v>
      </c>
      <c r="BE37" s="543"/>
      <c r="BF37" s="216" t="s">
        <v>232</v>
      </c>
    </row>
    <row r="38" spans="1:58" s="47" customFormat="1" ht="12" customHeight="1" x14ac:dyDescent="0.2">
      <c r="A38" s="50"/>
      <c r="B38" s="594" t="s">
        <v>170</v>
      </c>
      <c r="C38" s="601"/>
      <c r="D38" s="597"/>
      <c r="E38" s="597"/>
      <c r="F38" s="597"/>
      <c r="G38" s="597"/>
      <c r="H38" s="597"/>
      <c r="I38" s="597"/>
      <c r="J38" s="597"/>
      <c r="K38" s="597"/>
      <c r="L38" s="597"/>
      <c r="M38" s="597"/>
      <c r="N38" s="597"/>
      <c r="O38" s="597"/>
      <c r="P38" s="597"/>
      <c r="Q38" s="597"/>
      <c r="R38" s="597"/>
      <c r="S38" s="597"/>
      <c r="T38" s="597"/>
      <c r="U38" s="597"/>
      <c r="V38" s="597"/>
      <c r="W38" s="597"/>
      <c r="X38" s="597"/>
      <c r="Y38" s="597"/>
      <c r="Z38" s="597"/>
      <c r="AA38" s="597"/>
      <c r="AB38" s="597">
        <v>0.63301499999999999</v>
      </c>
      <c r="AC38" s="597">
        <v>0.60331699999999999</v>
      </c>
      <c r="AD38" s="597">
        <v>0.60561100000000001</v>
      </c>
      <c r="AE38" s="597">
        <v>0.60790599999999995</v>
      </c>
      <c r="AF38" s="597">
        <v>0.61020099999999999</v>
      </c>
      <c r="AG38" s="597">
        <v>0.60315200000000002</v>
      </c>
      <c r="AH38" s="597">
        <v>0.60598799999999997</v>
      </c>
      <c r="AI38" s="597">
        <v>0.60846</v>
      </c>
      <c r="AJ38" s="597">
        <v>0.61051</v>
      </c>
      <c r="AK38" s="597">
        <v>0.61221400000000004</v>
      </c>
      <c r="AL38" s="597">
        <v>0.61341999999999997</v>
      </c>
      <c r="AM38" s="597">
        <v>0.61310900000000002</v>
      </c>
      <c r="AN38" s="597">
        <v>0.61462399999999995</v>
      </c>
      <c r="AO38" s="597">
        <v>0.61554299999999995</v>
      </c>
      <c r="AP38" s="597">
        <v>0.61715699999999996</v>
      </c>
      <c r="AQ38" s="597">
        <v>0.61900100000000002</v>
      </c>
      <c r="AR38" s="597">
        <v>0.61985000000000001</v>
      </c>
      <c r="AS38" s="597">
        <v>0.62030799999999997</v>
      </c>
      <c r="AT38" s="597">
        <v>0.62089300000000003</v>
      </c>
      <c r="AU38" s="597">
        <v>0.62152099999999999</v>
      </c>
      <c r="AV38" s="597">
        <v>0.62209899999999996</v>
      </c>
      <c r="AW38" s="597">
        <v>0.62221800000000005</v>
      </c>
      <c r="AX38" s="597">
        <v>0.62238700000000002</v>
      </c>
      <c r="AY38" s="597">
        <v>0.622359</v>
      </c>
      <c r="AZ38" s="597">
        <v>0.62218200000000001</v>
      </c>
      <c r="BA38" s="597">
        <v>0.62187300000000001</v>
      </c>
      <c r="BB38" s="597">
        <v>0.62073900000000004</v>
      </c>
      <c r="BC38" s="597">
        <v>0.61768299999999998</v>
      </c>
      <c r="BD38" s="597">
        <v>0.61669499999999999</v>
      </c>
      <c r="BE38" s="603">
        <f t="shared" si="1"/>
        <v>-0.15995259704411069</v>
      </c>
      <c r="BF38" s="594" t="s">
        <v>170</v>
      </c>
    </row>
    <row r="39" spans="1:58" s="47" customFormat="1" ht="12" customHeight="1" x14ac:dyDescent="0.2">
      <c r="A39" s="50"/>
      <c r="B39" s="216" t="s">
        <v>236</v>
      </c>
      <c r="C39" s="416">
        <v>3.5698460000000001</v>
      </c>
      <c r="D39" s="574">
        <v>3.622843</v>
      </c>
      <c r="E39" s="574">
        <v>3.6753019999999998</v>
      </c>
      <c r="F39" s="574">
        <v>3.7286869999999999</v>
      </c>
      <c r="G39" s="574">
        <v>3.7725970000000002</v>
      </c>
      <c r="H39" s="574">
        <v>3.8217479999999999</v>
      </c>
      <c r="I39" s="574">
        <v>3.8614099999999998</v>
      </c>
      <c r="J39" s="574">
        <v>3.897627</v>
      </c>
      <c r="K39" s="574">
        <v>3.927781</v>
      </c>
      <c r="L39" s="574">
        <v>3.9497559999999998</v>
      </c>
      <c r="M39" s="574">
        <v>3.9891049999999999</v>
      </c>
      <c r="N39" s="574">
        <v>4.033379</v>
      </c>
      <c r="O39" s="574">
        <v>4.0777789999999996</v>
      </c>
      <c r="P39" s="574">
        <v>4.1181349999999997</v>
      </c>
      <c r="Q39" s="574">
        <v>4.155748</v>
      </c>
      <c r="R39" s="574">
        <v>4.1941689999999996</v>
      </c>
      <c r="S39" s="574">
        <v>4.2343190000000002</v>
      </c>
      <c r="T39" s="574">
        <v>4.273612</v>
      </c>
      <c r="U39" s="574">
        <v>4.3033989999999998</v>
      </c>
      <c r="V39" s="574">
        <v>4.3353599999999997</v>
      </c>
      <c r="W39" s="574">
        <v>4.3593770000000003</v>
      </c>
      <c r="X39" s="574">
        <v>4.364077</v>
      </c>
      <c r="Y39" s="574">
        <v>4.3568769999999999</v>
      </c>
      <c r="Z39" s="574">
        <v>4.3455769999999996</v>
      </c>
      <c r="AA39" s="574">
        <v>4.3504849999999999</v>
      </c>
      <c r="AB39" s="574">
        <v>4.3456849999999996</v>
      </c>
      <c r="AC39" s="574">
        <v>4.3318700000000003</v>
      </c>
      <c r="AD39" s="574">
        <v>4.3175129999999999</v>
      </c>
      <c r="AE39" s="574">
        <v>3.6556139999999999</v>
      </c>
      <c r="AF39" s="574">
        <v>3.6499299999999999</v>
      </c>
      <c r="AG39" s="574">
        <v>3.6440700000000001</v>
      </c>
      <c r="AH39" s="574">
        <v>3.6351119999999999</v>
      </c>
      <c r="AI39" s="574">
        <v>3.627812</v>
      </c>
      <c r="AJ39" s="574">
        <v>3.618312</v>
      </c>
      <c r="AK39" s="574">
        <v>3.6074350000000002</v>
      </c>
      <c r="AL39" s="574">
        <v>3.6004360000000002</v>
      </c>
      <c r="AM39" s="574">
        <v>3.5899359999999998</v>
      </c>
      <c r="AN39" s="574">
        <v>3.5811099999999998</v>
      </c>
      <c r="AO39" s="574">
        <v>3.5727030000000002</v>
      </c>
      <c r="AP39" s="574">
        <v>3.5675119999999998</v>
      </c>
      <c r="AQ39" s="574">
        <v>3.5636950000000001</v>
      </c>
      <c r="AR39" s="574">
        <v>3.5604300000000002</v>
      </c>
      <c r="AS39" s="574">
        <v>3.5595409999999998</v>
      </c>
      <c r="AT39" s="574">
        <v>3.5594969999999999</v>
      </c>
      <c r="AU39" s="417">
        <v>2.8690000000000002</v>
      </c>
      <c r="AV39" s="574">
        <v>2.8460000000000001</v>
      </c>
      <c r="AW39" s="574">
        <v>2.8250000000000002</v>
      </c>
      <c r="AX39" s="574">
        <v>2.78</v>
      </c>
      <c r="AY39" s="574">
        <v>2.7290000000000001</v>
      </c>
      <c r="AZ39" s="574">
        <v>2.6840000000000002</v>
      </c>
      <c r="BA39" s="574">
        <v>2.6429999999999998</v>
      </c>
      <c r="BB39" s="574">
        <v>2.6259999999999999</v>
      </c>
      <c r="BC39" s="574">
        <v>2.6030000000000002</v>
      </c>
      <c r="BD39" s="574">
        <v>2.5127579999999998</v>
      </c>
      <c r="BE39" s="543">
        <f t="shared" si="1"/>
        <v>-3.4668459469842645</v>
      </c>
      <c r="BF39" s="216" t="s">
        <v>236</v>
      </c>
    </row>
    <row r="40" spans="1:58" s="47" customFormat="1" ht="12" customHeight="1" x14ac:dyDescent="0.2">
      <c r="A40" s="50"/>
      <c r="B40" s="594" t="s">
        <v>98</v>
      </c>
      <c r="C40" s="601">
        <v>1.6167689999999999</v>
      </c>
      <c r="D40" s="597">
        <v>1.6413530000000001</v>
      </c>
      <c r="E40" s="597">
        <v>1.666798</v>
      </c>
      <c r="F40" s="597">
        <v>1.692113</v>
      </c>
      <c r="G40" s="597">
        <v>1.71709</v>
      </c>
      <c r="H40" s="597">
        <v>1.74278</v>
      </c>
      <c r="I40" s="597">
        <v>1.76989</v>
      </c>
      <c r="J40" s="597">
        <v>1.797145</v>
      </c>
      <c r="K40" s="597">
        <v>1.823151</v>
      </c>
      <c r="L40" s="597">
        <v>1.849388</v>
      </c>
      <c r="M40" s="597">
        <v>1.8780669999999999</v>
      </c>
      <c r="N40" s="597">
        <v>1.9045700000000001</v>
      </c>
      <c r="O40" s="597">
        <v>1.9288559999999999</v>
      </c>
      <c r="P40" s="597">
        <v>1.9549719999999999</v>
      </c>
      <c r="Q40" s="597">
        <v>1.9801390000000001</v>
      </c>
      <c r="R40" s="597">
        <v>2.0047090000000001</v>
      </c>
      <c r="S40" s="597">
        <v>2.029175</v>
      </c>
      <c r="T40" s="597">
        <v>2.052953</v>
      </c>
      <c r="U40" s="597">
        <v>2.0770559999999998</v>
      </c>
      <c r="V40" s="597">
        <v>2.1002459999999998</v>
      </c>
      <c r="W40" s="597">
        <v>1.8731089999999999</v>
      </c>
      <c r="X40" s="597">
        <v>1.8908720000000001</v>
      </c>
      <c r="Y40" s="597">
        <v>1.908941</v>
      </c>
      <c r="Z40" s="597">
        <v>2.0609999999999999</v>
      </c>
      <c r="AA40" s="597">
        <v>1.936741</v>
      </c>
      <c r="AB40" s="597">
        <v>1.957265</v>
      </c>
      <c r="AC40" s="597">
        <v>1.971687</v>
      </c>
      <c r="AD40" s="597">
        <v>1.991398</v>
      </c>
      <c r="AE40" s="597">
        <v>2.0023399999999998</v>
      </c>
      <c r="AF40" s="597">
        <v>2.012705</v>
      </c>
      <c r="AG40" s="597">
        <v>2.0215779999999999</v>
      </c>
      <c r="AH40" s="597">
        <v>2.0311119999999998</v>
      </c>
      <c r="AI40" s="597">
        <v>2.0386510000000002</v>
      </c>
      <c r="AJ40" s="597">
        <v>2.0236540000000001</v>
      </c>
      <c r="AK40" s="597">
        <v>2.0298919999999998</v>
      </c>
      <c r="AL40" s="597">
        <v>2.035196</v>
      </c>
      <c r="AM40" s="597">
        <v>2.0385140000000002</v>
      </c>
      <c r="AN40" s="597">
        <v>2.041941</v>
      </c>
      <c r="AO40" s="597">
        <v>2.0451769999999998</v>
      </c>
      <c r="AP40" s="597">
        <v>2.048619</v>
      </c>
      <c r="AQ40" s="597">
        <v>2.0527220000000002</v>
      </c>
      <c r="AR40" s="597">
        <v>2.0572840000000001</v>
      </c>
      <c r="AS40" s="597">
        <v>2.0597940000000001</v>
      </c>
      <c r="AT40" s="597">
        <v>2.0622940000000001</v>
      </c>
      <c r="AU40" s="597">
        <v>2.065769</v>
      </c>
      <c r="AV40" s="597">
        <v>2.069172</v>
      </c>
      <c r="AW40" s="597">
        <v>2.071278</v>
      </c>
      <c r="AX40" s="597">
        <v>2.0737019999999999</v>
      </c>
      <c r="AY40" s="597">
        <v>2.0753010000000001</v>
      </c>
      <c r="AZ40" s="597">
        <v>2.0771320000000002</v>
      </c>
      <c r="BA40" s="597">
        <v>2.0762550000000002</v>
      </c>
      <c r="BB40" s="597">
        <v>2.0688080000000002</v>
      </c>
      <c r="BC40" s="604">
        <v>1.8371139999999999</v>
      </c>
      <c r="BD40" s="605">
        <v>1.8299540000000001</v>
      </c>
      <c r="BE40" s="603">
        <f t="shared" si="1"/>
        <v>-0.38974173622321473</v>
      </c>
      <c r="BF40" s="594" t="s">
        <v>98</v>
      </c>
    </row>
    <row r="41" spans="1:58" s="47" customFormat="1" ht="12" customHeight="1" x14ac:dyDescent="0.2">
      <c r="A41" s="50"/>
      <c r="B41" s="184" t="s">
        <v>253</v>
      </c>
      <c r="C41" s="416"/>
      <c r="D41" s="574"/>
      <c r="E41" s="574"/>
      <c r="F41" s="574"/>
      <c r="G41" s="574"/>
      <c r="H41" s="574"/>
      <c r="I41" s="574"/>
      <c r="J41" s="574"/>
      <c r="K41" s="574"/>
      <c r="L41" s="574"/>
      <c r="M41" s="574"/>
      <c r="N41" s="574"/>
      <c r="O41" s="574"/>
      <c r="P41" s="574"/>
      <c r="Q41" s="574"/>
      <c r="R41" s="574"/>
      <c r="S41" s="574"/>
      <c r="T41" s="574"/>
      <c r="U41" s="574"/>
      <c r="V41" s="574"/>
      <c r="W41" s="574"/>
      <c r="X41" s="574"/>
      <c r="Y41" s="574"/>
      <c r="Z41" s="574"/>
      <c r="AA41" s="574"/>
      <c r="AB41" s="574"/>
      <c r="AC41" s="574"/>
      <c r="AD41" s="574"/>
      <c r="AE41" s="574"/>
      <c r="AF41" s="574"/>
      <c r="AG41" s="574">
        <v>4.4352</v>
      </c>
      <c r="AH41" s="574">
        <v>4.4013999999999998</v>
      </c>
      <c r="AI41" s="574">
        <v>4.3715000000000002</v>
      </c>
      <c r="AJ41" s="574">
        <v>4.3525999999999998</v>
      </c>
      <c r="AK41" s="574">
        <v>4.3151999999999999</v>
      </c>
      <c r="AL41" s="574">
        <v>4.3215000000000003</v>
      </c>
      <c r="AM41" s="574">
        <v>4.4012919999999998</v>
      </c>
      <c r="AN41" s="574">
        <v>4.3947019999999997</v>
      </c>
      <c r="AO41" s="574">
        <v>4.3820699999999997</v>
      </c>
      <c r="AP41" s="574">
        <v>4.3854290000000002</v>
      </c>
      <c r="AQ41" s="574">
        <v>4.4363910000000004</v>
      </c>
      <c r="AR41" s="574">
        <v>4.4692499999999997</v>
      </c>
      <c r="AS41" s="574">
        <v>4.497617</v>
      </c>
      <c r="AT41" s="577">
        <v>4.4940575000000003</v>
      </c>
      <c r="AU41" s="574">
        <v>4.4904979999999997</v>
      </c>
      <c r="AV41" s="574">
        <v>3.7294999999999998</v>
      </c>
      <c r="AW41" s="574">
        <v>3.7204000000000002</v>
      </c>
      <c r="AX41" s="574">
        <v>3.7181999999999999</v>
      </c>
      <c r="AY41" s="574">
        <v>3.7296330000000002</v>
      </c>
      <c r="AZ41" s="574">
        <v>3.7234639999999999</v>
      </c>
      <c r="BA41" s="574">
        <v>3.7168580000000002</v>
      </c>
      <c r="BB41" s="574">
        <v>3.7285729999999999</v>
      </c>
      <c r="BC41" s="574">
        <v>3.688647</v>
      </c>
      <c r="BD41" s="574">
        <v>3.7363569999999999</v>
      </c>
      <c r="BE41" s="541">
        <f t="shared" si="1"/>
        <v>1.2934281865410355</v>
      </c>
      <c r="BF41" s="184" t="s">
        <v>253</v>
      </c>
    </row>
    <row r="42" spans="1:58" s="47" customFormat="1" ht="12" customHeight="1" x14ac:dyDescent="0.2">
      <c r="A42" s="50"/>
      <c r="B42" s="594" t="s">
        <v>178</v>
      </c>
      <c r="C42" s="601">
        <v>2.1106120000000002</v>
      </c>
      <c r="D42" s="597">
        <v>2.160345</v>
      </c>
      <c r="E42" s="597">
        <v>2.2153610000000001</v>
      </c>
      <c r="F42" s="597">
        <v>2.2708910000000002</v>
      </c>
      <c r="G42" s="597">
        <v>2.322613</v>
      </c>
      <c r="H42" s="597">
        <v>2.3776350000000002</v>
      </c>
      <c r="I42" s="597">
        <v>2.4320270000000002</v>
      </c>
      <c r="J42" s="597">
        <v>2.4850249999999998</v>
      </c>
      <c r="K42" s="597">
        <v>2.5420660000000002</v>
      </c>
      <c r="L42" s="597">
        <v>2.5904660000000002</v>
      </c>
      <c r="M42" s="597">
        <v>2.6451980000000002</v>
      </c>
      <c r="N42" s="597">
        <v>2.6987950000000001</v>
      </c>
      <c r="O42" s="597">
        <v>2.7533159999999999</v>
      </c>
      <c r="P42" s="597">
        <v>2.815239</v>
      </c>
      <c r="Q42" s="597">
        <v>2.872681</v>
      </c>
      <c r="R42" s="597">
        <v>2.9361769999999998</v>
      </c>
      <c r="S42" s="597">
        <v>2.993347</v>
      </c>
      <c r="T42" s="597">
        <v>3.0519229999999999</v>
      </c>
      <c r="U42" s="597">
        <v>3.1152860000000002</v>
      </c>
      <c r="V42" s="597">
        <v>3.1693859999999998</v>
      </c>
      <c r="W42" s="597">
        <v>3.2865000000000002</v>
      </c>
      <c r="X42" s="597">
        <v>3.259814</v>
      </c>
      <c r="Y42" s="597">
        <v>3.1901030000000001</v>
      </c>
      <c r="Z42" s="597">
        <v>3.167478</v>
      </c>
      <c r="AA42" s="597">
        <v>3.22031</v>
      </c>
      <c r="AB42" s="597">
        <v>3.2488359999999998</v>
      </c>
      <c r="AC42" s="597">
        <v>3.2829999999999999</v>
      </c>
      <c r="AD42" s="597">
        <v>3.3243170000000002</v>
      </c>
      <c r="AE42" s="597">
        <v>3.3543409999999998</v>
      </c>
      <c r="AF42" s="597">
        <v>3.3734449999999998</v>
      </c>
      <c r="AG42" s="597">
        <v>3.058497</v>
      </c>
      <c r="AH42" s="597">
        <v>3.0633180000000002</v>
      </c>
      <c r="AI42" s="597">
        <v>3.0841479999999999</v>
      </c>
      <c r="AJ42" s="597">
        <v>3.1027809999999998</v>
      </c>
      <c r="AK42" s="597">
        <v>3.119548</v>
      </c>
      <c r="AL42" s="597">
        <v>3.1349749999999998</v>
      </c>
      <c r="AM42" s="597">
        <v>3.149143</v>
      </c>
      <c r="AN42" s="597">
        <v>3.152625</v>
      </c>
      <c r="AO42" s="597">
        <v>3.1700499999999998</v>
      </c>
      <c r="AP42" s="597">
        <v>3.184701</v>
      </c>
      <c r="AQ42" s="608">
        <v>3.0460310000000002</v>
      </c>
      <c r="AR42" s="597">
        <v>2.9073609999999999</v>
      </c>
      <c r="AS42" s="597">
        <v>2.9030079999999998</v>
      </c>
      <c r="AT42" s="597">
        <v>2.89777</v>
      </c>
      <c r="AU42" s="597">
        <v>2.8923939999999999</v>
      </c>
      <c r="AV42" s="597">
        <v>2.885796</v>
      </c>
      <c r="AW42" s="597">
        <v>2.8755920000000001</v>
      </c>
      <c r="AX42" s="597">
        <v>2.8765909999999999</v>
      </c>
      <c r="AY42" s="597">
        <v>2.8703240000000001</v>
      </c>
      <c r="AZ42" s="597">
        <v>2.8624269999999998</v>
      </c>
      <c r="BA42" s="597">
        <v>2.845955</v>
      </c>
      <c r="BB42" s="597">
        <v>2.8297409999999998</v>
      </c>
      <c r="BC42" s="597">
        <v>2.7935919999999999</v>
      </c>
      <c r="BD42" s="597">
        <v>2.7617850000000002</v>
      </c>
      <c r="BE42" s="603">
        <f t="shared" si="1"/>
        <v>-1.1385699844501289</v>
      </c>
      <c r="BF42" s="594" t="s">
        <v>178</v>
      </c>
    </row>
    <row r="43" spans="1:58" s="47" customFormat="1" ht="12" customHeight="1" x14ac:dyDescent="0.2">
      <c r="A43" s="50"/>
      <c r="B43" s="184" t="s">
        <v>176</v>
      </c>
      <c r="C43" s="416"/>
      <c r="D43" s="574"/>
      <c r="E43" s="574"/>
      <c r="F43" s="574"/>
      <c r="G43" s="574"/>
      <c r="H43" s="574"/>
      <c r="I43" s="574"/>
      <c r="J43" s="574"/>
      <c r="K43" s="574"/>
      <c r="L43" s="574"/>
      <c r="M43" s="574"/>
      <c r="N43" s="574"/>
      <c r="O43" s="574"/>
      <c r="P43" s="574"/>
      <c r="Q43" s="574"/>
      <c r="R43" s="574"/>
      <c r="S43" s="574"/>
      <c r="T43" s="574"/>
      <c r="U43" s="574"/>
      <c r="V43" s="574"/>
      <c r="W43" s="574"/>
      <c r="X43" s="574"/>
      <c r="Y43" s="574"/>
      <c r="Z43" s="574"/>
      <c r="AA43" s="574"/>
      <c r="AB43" s="574">
        <v>7.6254879999999998</v>
      </c>
      <c r="AC43" s="574">
        <v>7.6252250000000004</v>
      </c>
      <c r="AD43" s="574">
        <v>7.6103620000000003</v>
      </c>
      <c r="AE43" s="574">
        <v>7.5826399999999996</v>
      </c>
      <c r="AF43" s="574">
        <v>7.5528500000000003</v>
      </c>
      <c r="AG43" s="574">
        <v>7.527952</v>
      </c>
      <c r="AH43" s="574">
        <v>7.5047389999999998</v>
      </c>
      <c r="AI43" s="574">
        <v>7.5021259999999996</v>
      </c>
      <c r="AJ43" s="574">
        <v>7.4909179999999997</v>
      </c>
      <c r="AK43" s="574">
        <v>7.4702630000000001</v>
      </c>
      <c r="AL43" s="574">
        <v>7.4560500000000003</v>
      </c>
      <c r="AM43" s="574">
        <v>7.4254870000000004</v>
      </c>
      <c r="AN43" s="574">
        <v>7.3976509999999998</v>
      </c>
      <c r="AO43" s="574">
        <v>7.365507</v>
      </c>
      <c r="AP43" s="574">
        <v>7.334937</v>
      </c>
      <c r="AQ43" s="420">
        <v>7.3066769999999996</v>
      </c>
      <c r="AR43" s="574">
        <v>7.2515489999999998</v>
      </c>
      <c r="AS43" s="574">
        <v>7.2166490000000003</v>
      </c>
      <c r="AT43" s="574">
        <v>7.1815049999999996</v>
      </c>
      <c r="AU43" s="574">
        <v>7.1467590000000003</v>
      </c>
      <c r="AV43" s="574">
        <v>7.1143929999999997</v>
      </c>
      <c r="AW43" s="574">
        <v>7.0763720000000001</v>
      </c>
      <c r="AX43" s="574">
        <v>7.0402719999999999</v>
      </c>
      <c r="AY43" s="574">
        <v>7.0014440000000002</v>
      </c>
      <c r="AZ43" s="574">
        <v>6.9637640000000003</v>
      </c>
      <c r="BA43" s="574">
        <v>6.9267050000000001</v>
      </c>
      <c r="BB43" s="574">
        <v>6.8715469999999996</v>
      </c>
      <c r="BC43" s="574">
        <f>6797105/1000000</f>
        <v>6.7971050000000002</v>
      </c>
      <c r="BD43" s="574">
        <v>6.641197</v>
      </c>
      <c r="BE43" s="541">
        <f t="shared" si="1"/>
        <v>-2.293741232480599</v>
      </c>
      <c r="BF43" s="184" t="s">
        <v>176</v>
      </c>
    </row>
    <row r="44" spans="1:58" s="47" customFormat="1" ht="12" customHeight="1" x14ac:dyDescent="0.2">
      <c r="A44" s="50"/>
      <c r="B44" s="615" t="s">
        <v>99</v>
      </c>
      <c r="C44" s="601">
        <v>34.880611000000002</v>
      </c>
      <c r="D44" s="597">
        <v>35.707058000000004</v>
      </c>
      <c r="E44" s="597">
        <v>36.582214999999998</v>
      </c>
      <c r="F44" s="597">
        <v>37.508879999999998</v>
      </c>
      <c r="G44" s="597">
        <v>38.490105999999997</v>
      </c>
      <c r="H44" s="597">
        <v>39.529218</v>
      </c>
      <c r="I44" s="597">
        <v>40.281506999999998</v>
      </c>
      <c r="J44" s="597">
        <v>41.102443000000001</v>
      </c>
      <c r="K44" s="597">
        <v>41.996129000000003</v>
      </c>
      <c r="L44" s="597">
        <v>42.967252999999999</v>
      </c>
      <c r="M44" s="597">
        <v>44.021146000000002</v>
      </c>
      <c r="N44" s="597">
        <v>45.023449999999997</v>
      </c>
      <c r="O44" s="597">
        <v>46.085507999999997</v>
      </c>
      <c r="P44" s="597">
        <v>47.210448</v>
      </c>
      <c r="Q44" s="597">
        <v>48.401688999999998</v>
      </c>
      <c r="R44" s="597">
        <v>49.662958000000003</v>
      </c>
      <c r="S44" s="597">
        <v>50.695548000000002</v>
      </c>
      <c r="T44" s="597">
        <v>51.791212000000002</v>
      </c>
      <c r="U44" s="597">
        <v>52.953586000000001</v>
      </c>
      <c r="V44" s="597">
        <v>54.186641999999999</v>
      </c>
      <c r="W44" s="597">
        <v>55.494711000000002</v>
      </c>
      <c r="X44" s="597">
        <v>56.714050999999998</v>
      </c>
      <c r="Y44" s="597">
        <v>57.835076000000001</v>
      </c>
      <c r="Z44" s="597">
        <v>58.958565</v>
      </c>
      <c r="AA44" s="597">
        <v>60.079059999999998</v>
      </c>
      <c r="AB44" s="597">
        <v>61.203583999999999</v>
      </c>
      <c r="AC44" s="597">
        <v>62.337617000000002</v>
      </c>
      <c r="AD44" s="597">
        <v>63.484661000000003</v>
      </c>
      <c r="AE44" s="597">
        <v>64.641675000000006</v>
      </c>
      <c r="AF44" s="597">
        <v>65.786563000000001</v>
      </c>
      <c r="AG44" s="597">
        <v>66.889425000000003</v>
      </c>
      <c r="AH44" s="597">
        <v>64.729500999999999</v>
      </c>
      <c r="AI44" s="597">
        <v>65.603160000000003</v>
      </c>
      <c r="AJ44" s="597">
        <v>66.401850999999994</v>
      </c>
      <c r="AK44" s="597">
        <v>67.187251000000003</v>
      </c>
      <c r="AL44" s="597">
        <v>68.010221000000001</v>
      </c>
      <c r="AM44" s="597">
        <v>68.860539000000003</v>
      </c>
      <c r="AN44" s="597">
        <v>69.729967000000002</v>
      </c>
      <c r="AO44" s="597">
        <v>70.586256000000006</v>
      </c>
      <c r="AP44" s="597">
        <v>71.517099999999999</v>
      </c>
      <c r="AQ44" s="597">
        <v>72.561312000000001</v>
      </c>
      <c r="AR44" s="597">
        <v>73.722988000000001</v>
      </c>
      <c r="AS44" s="597">
        <v>74.724269000000007</v>
      </c>
      <c r="AT44" s="597">
        <v>75.627384000000006</v>
      </c>
      <c r="AU44" s="597">
        <v>76.667863999999994</v>
      </c>
      <c r="AV44" s="597">
        <v>77.695903999999999</v>
      </c>
      <c r="AW44" s="597">
        <v>78.741052999999994</v>
      </c>
      <c r="AX44" s="597">
        <v>79.814870999999997</v>
      </c>
      <c r="AY44" s="597">
        <v>80.810524999999998</v>
      </c>
      <c r="AZ44" s="597">
        <v>82.003882000000004</v>
      </c>
      <c r="BA44" s="597">
        <v>83.154996999999995</v>
      </c>
      <c r="BB44" s="597">
        <v>83.614362</v>
      </c>
      <c r="BC44" s="597">
        <f>84680273/1000000</f>
        <v>84.680273</v>
      </c>
      <c r="BD44" s="605">
        <v>85.279553000000007</v>
      </c>
      <c r="BE44" s="616">
        <f t="shared" si="1"/>
        <v>0.70769729332356235</v>
      </c>
      <c r="BF44" s="617" t="s">
        <v>99</v>
      </c>
    </row>
    <row r="45" spans="1:58" s="47" customFormat="1" ht="11.25" customHeight="1" x14ac:dyDescent="0.2">
      <c r="B45" s="618" t="s">
        <v>233</v>
      </c>
      <c r="C45" s="418">
        <v>47.279086</v>
      </c>
      <c r="D45" s="418">
        <v>47.597755999999997</v>
      </c>
      <c r="E45" s="418">
        <v>47.974187000000001</v>
      </c>
      <c r="F45" s="418">
        <v>48.301547999999997</v>
      </c>
      <c r="G45" s="418">
        <v>48.602694</v>
      </c>
      <c r="H45" s="418">
        <v>48.892187</v>
      </c>
      <c r="I45" s="418">
        <v>49.144534999999998</v>
      </c>
      <c r="J45" s="418">
        <v>49.357430000000001</v>
      </c>
      <c r="K45" s="418">
        <v>49.536614999999998</v>
      </c>
      <c r="L45" s="418">
        <v>49.739733999999999</v>
      </c>
      <c r="M45" s="418">
        <v>49.97392</v>
      </c>
      <c r="N45" s="418">
        <v>50.220999999999997</v>
      </c>
      <c r="O45" s="418">
        <v>50.384</v>
      </c>
      <c r="P45" s="418">
        <v>50.564</v>
      </c>
      <c r="Q45" s="418">
        <v>50.753999999999998</v>
      </c>
      <c r="R45" s="418">
        <v>50.917000000000002</v>
      </c>
      <c r="S45" s="418">
        <v>51.097000000000001</v>
      </c>
      <c r="T45" s="418">
        <v>51.292999999999999</v>
      </c>
      <c r="U45" s="418">
        <v>51.521000000000001</v>
      </c>
      <c r="V45" s="418">
        <v>51.773000000000003</v>
      </c>
      <c r="W45" s="418">
        <v>51.891399999999997</v>
      </c>
      <c r="X45" s="418">
        <v>52.000500000000002</v>
      </c>
      <c r="Y45" s="418">
        <v>52.150399999999998</v>
      </c>
      <c r="Z45" s="418">
        <v>52.179200000000002</v>
      </c>
      <c r="AA45" s="418">
        <v>51.921399999999998</v>
      </c>
      <c r="AB45" s="418">
        <v>51.512799999999999</v>
      </c>
      <c r="AC45" s="418">
        <v>51.0578</v>
      </c>
      <c r="AD45" s="418">
        <v>50.5946</v>
      </c>
      <c r="AE45" s="418">
        <v>50.144500000000001</v>
      </c>
      <c r="AF45" s="418">
        <v>49.673999999999999</v>
      </c>
      <c r="AG45" s="579">
        <v>49.11495</v>
      </c>
      <c r="AH45" s="418">
        <v>48.663609000000001</v>
      </c>
      <c r="AI45" s="418">
        <v>48.240901999999998</v>
      </c>
      <c r="AJ45" s="418">
        <v>47.823107999999998</v>
      </c>
      <c r="AK45" s="418">
        <v>47.442079</v>
      </c>
      <c r="AL45" s="418">
        <v>47.100462</v>
      </c>
      <c r="AM45" s="418">
        <v>46.749169999999999</v>
      </c>
      <c r="AN45" s="418">
        <v>46.465691</v>
      </c>
      <c r="AO45" s="418">
        <v>46.192309000000002</v>
      </c>
      <c r="AP45" s="418">
        <v>45.963358999999997</v>
      </c>
      <c r="AQ45" s="418">
        <v>45.782592000000001</v>
      </c>
      <c r="AR45" s="418">
        <v>45.598179000000002</v>
      </c>
      <c r="AS45" s="418">
        <v>45.453282000000002</v>
      </c>
      <c r="AT45" s="418">
        <v>45.372692000000001</v>
      </c>
      <c r="AU45" s="418">
        <v>45.245894</v>
      </c>
      <c r="AV45" s="418">
        <v>42.759661000000001</v>
      </c>
      <c r="AW45" s="580">
        <v>42.590879000000001</v>
      </c>
      <c r="AX45" s="418">
        <v>42.414904999999997</v>
      </c>
      <c r="AY45" s="418">
        <v>42.216766</v>
      </c>
      <c r="AZ45" s="418">
        <v>41.983564000000001</v>
      </c>
      <c r="BA45" s="418">
        <v>41.732779000000001</v>
      </c>
      <c r="BB45" s="418">
        <v>41.418717000000001</v>
      </c>
      <c r="BC45" s="418">
        <v>40.997698</v>
      </c>
      <c r="BD45" s="418"/>
      <c r="BE45" s="619"/>
      <c r="BF45" s="618" t="s">
        <v>233</v>
      </c>
    </row>
    <row r="46" spans="1:58" s="47" customFormat="1" ht="11.25" customHeight="1" x14ac:dyDescent="0.2">
      <c r="B46" s="620" t="s">
        <v>81</v>
      </c>
      <c r="C46" s="611">
        <v>55.546399999999998</v>
      </c>
      <c r="D46" s="612">
        <v>55.780099999999997</v>
      </c>
      <c r="E46" s="612">
        <v>56.012345000000003</v>
      </c>
      <c r="F46" s="612">
        <v>56.159784999999999</v>
      </c>
      <c r="G46" s="612">
        <v>56.229267999999998</v>
      </c>
      <c r="H46" s="612">
        <v>56.23068</v>
      </c>
      <c r="I46" s="612">
        <v>56.22092</v>
      </c>
      <c r="J46" s="612">
        <v>56.203015999999998</v>
      </c>
      <c r="K46" s="612">
        <v>56.183968</v>
      </c>
      <c r="L46" s="612">
        <v>56.209038999999997</v>
      </c>
      <c r="M46" s="612">
        <v>56.284863000000001</v>
      </c>
      <c r="N46" s="612">
        <v>56.343569000000002</v>
      </c>
      <c r="O46" s="612">
        <v>56.324088000000003</v>
      </c>
      <c r="P46" s="612">
        <v>56.303193999999998</v>
      </c>
      <c r="Q46" s="612">
        <v>56.362501999999999</v>
      </c>
      <c r="R46" s="612">
        <v>56.481641000000003</v>
      </c>
      <c r="S46" s="612">
        <v>56.618895000000002</v>
      </c>
      <c r="T46" s="612">
        <v>56.743896999999997</v>
      </c>
      <c r="U46" s="612">
        <v>56.860202999999998</v>
      </c>
      <c r="V46" s="612">
        <v>56.996450000000003</v>
      </c>
      <c r="W46" s="612">
        <v>57.156972000000003</v>
      </c>
      <c r="X46" s="612">
        <v>57.338199000000003</v>
      </c>
      <c r="Y46" s="612">
        <v>57.511594000000002</v>
      </c>
      <c r="Z46" s="612">
        <v>57.649209999999997</v>
      </c>
      <c r="AA46" s="612">
        <v>57.788017000000004</v>
      </c>
      <c r="AB46" s="612">
        <v>57.943472</v>
      </c>
      <c r="AC46" s="612">
        <v>58.094586999999997</v>
      </c>
      <c r="AD46" s="612">
        <v>58.239311999999998</v>
      </c>
      <c r="AE46" s="612">
        <v>58.394596</v>
      </c>
      <c r="AF46" s="612">
        <v>58.579684999999998</v>
      </c>
      <c r="AG46" s="612">
        <v>58.785246000000001</v>
      </c>
      <c r="AH46" s="612">
        <v>58.999780999999999</v>
      </c>
      <c r="AI46" s="612">
        <v>59.239564000000001</v>
      </c>
      <c r="AJ46" s="612">
        <v>59.501393999999998</v>
      </c>
      <c r="AK46" s="612">
        <v>59.793759000000001</v>
      </c>
      <c r="AL46" s="612">
        <v>60.182049999999997</v>
      </c>
      <c r="AM46" s="612">
        <v>60.620361000000003</v>
      </c>
      <c r="AN46" s="612">
        <v>61.073278999999999</v>
      </c>
      <c r="AO46" s="612">
        <v>61.571646999999999</v>
      </c>
      <c r="AP46" s="612">
        <v>62.042343000000002</v>
      </c>
      <c r="AQ46" s="612">
        <v>62.510196999999998</v>
      </c>
      <c r="AR46" s="612">
        <v>63.022531999999998</v>
      </c>
      <c r="AS46" s="612">
        <v>63.495088000000003</v>
      </c>
      <c r="AT46" s="612">
        <v>63.905341999999997</v>
      </c>
      <c r="AU46" s="612">
        <v>64.351202999999998</v>
      </c>
      <c r="AV46" s="612">
        <v>64.853392999999997</v>
      </c>
      <c r="AW46" s="612">
        <v>65.379043999999993</v>
      </c>
      <c r="AX46" s="612">
        <v>65.844142000000005</v>
      </c>
      <c r="AY46" s="612">
        <v>66.273576000000006</v>
      </c>
      <c r="AZ46" s="621">
        <v>66.647112000000007</v>
      </c>
      <c r="BA46" s="612">
        <f>67.08</f>
        <v>67.08</v>
      </c>
      <c r="BB46" s="612">
        <v>67.02</v>
      </c>
      <c r="BC46" s="622">
        <f>67351/1000</f>
        <v>67.350999999999999</v>
      </c>
      <c r="BD46" s="623">
        <v>67.599999999999994</v>
      </c>
      <c r="BE46" s="624">
        <f t="shared" si="1"/>
        <v>0.3697049783967401</v>
      </c>
      <c r="BF46" s="625" t="s">
        <v>81</v>
      </c>
    </row>
    <row r="47" spans="1:58" ht="12.75" customHeight="1" x14ac:dyDescent="0.2">
      <c r="C47" s="53"/>
      <c r="D47" s="53"/>
      <c r="E47" s="53"/>
      <c r="F47" s="53"/>
      <c r="G47" s="53"/>
      <c r="H47" s="53"/>
      <c r="I47" s="53"/>
      <c r="J47" s="53"/>
      <c r="K47" s="53"/>
      <c r="L47" s="53"/>
      <c r="M47" s="48"/>
      <c r="N47" s="48"/>
      <c r="O47" s="48"/>
      <c r="P47" s="48"/>
      <c r="Q47" s="48"/>
      <c r="R47" s="48"/>
      <c r="S47" s="48"/>
      <c r="T47" s="48"/>
      <c r="U47" s="48"/>
      <c r="V47" s="48"/>
      <c r="W47" s="48"/>
      <c r="X47" s="48"/>
      <c r="Y47" s="48"/>
      <c r="Z47" s="48"/>
      <c r="AA47" s="48"/>
      <c r="AB47" s="52"/>
      <c r="AC47" s="48"/>
      <c r="AD47" s="48"/>
      <c r="AE47" s="48"/>
      <c r="AF47" s="48"/>
      <c r="AG47" s="48"/>
      <c r="AH47" s="48"/>
      <c r="AI47" s="48"/>
      <c r="AJ47" s="48"/>
      <c r="AK47" s="130"/>
      <c r="AL47" s="54"/>
      <c r="AM47" s="54"/>
      <c r="AN47" s="54"/>
      <c r="AO47" s="55"/>
      <c r="AP47" s="55"/>
      <c r="AQ47" s="55"/>
      <c r="AR47" s="55"/>
      <c r="AS47" s="55"/>
      <c r="AT47" s="178"/>
      <c r="AU47" s="178"/>
      <c r="BC47" s="47"/>
      <c r="BD47" s="47"/>
      <c r="BE47" s="178"/>
    </row>
    <row r="48" spans="1:58" ht="12.75" customHeight="1" x14ac:dyDescent="0.2">
      <c r="B48" s="51" t="s">
        <v>241</v>
      </c>
      <c r="C48" s="48"/>
      <c r="D48" s="48"/>
      <c r="E48" s="48"/>
      <c r="F48" s="48"/>
      <c r="G48" s="48"/>
      <c r="H48" s="48"/>
      <c r="I48" s="48"/>
      <c r="J48" s="48"/>
      <c r="K48" s="48"/>
      <c r="L48" s="48"/>
      <c r="M48" s="48"/>
      <c r="N48" s="48"/>
      <c r="O48" s="48"/>
      <c r="P48" s="48"/>
      <c r="Q48" s="48"/>
      <c r="R48" s="48"/>
      <c r="S48" s="48"/>
      <c r="T48" s="48"/>
      <c r="U48" s="48"/>
      <c r="V48" s="48"/>
      <c r="W48" s="48"/>
      <c r="X48" s="48"/>
      <c r="Y48" s="48"/>
      <c r="Z48" s="48"/>
      <c r="AA48" s="48"/>
      <c r="AB48" s="48"/>
      <c r="AC48" s="48"/>
      <c r="AD48" s="48"/>
      <c r="AE48" s="48"/>
      <c r="AF48" s="48"/>
      <c r="AG48" s="48"/>
      <c r="AH48" s="48"/>
      <c r="AI48" s="48"/>
      <c r="AJ48" s="48"/>
      <c r="AK48" s="48"/>
      <c r="AL48" s="55"/>
      <c r="AM48" s="55"/>
      <c r="AN48" s="55"/>
      <c r="AW48" s="281"/>
      <c r="BB48" s="42"/>
      <c r="BC48" s="47"/>
      <c r="BD48" s="47"/>
    </row>
    <row r="49" spans="2:56" x14ac:dyDescent="0.2">
      <c r="B49" s="4" t="s">
        <v>227</v>
      </c>
      <c r="BC49" s="47"/>
      <c r="BD49" s="47"/>
    </row>
    <row r="50" spans="2:56" x14ac:dyDescent="0.2">
      <c r="B50" s="52" t="s">
        <v>203</v>
      </c>
      <c r="BC50" s="47"/>
      <c r="BD50" s="47"/>
    </row>
    <row r="51" spans="2:56" x14ac:dyDescent="0.2">
      <c r="B51" s="52" t="s">
        <v>146</v>
      </c>
      <c r="C51" s="47"/>
      <c r="D51" s="47"/>
      <c r="E51" s="47"/>
      <c r="F51" s="47"/>
      <c r="G51" s="47"/>
      <c r="H51" s="47"/>
      <c r="I51" s="47"/>
      <c r="J51" s="47"/>
      <c r="K51" s="47"/>
      <c r="L51" s="47"/>
      <c r="M51" s="47"/>
      <c r="N51" s="47"/>
      <c r="O51" s="47"/>
      <c r="P51" s="47"/>
      <c r="Q51" s="47"/>
      <c r="R51" s="47"/>
      <c r="S51" s="47"/>
      <c r="T51" s="47"/>
      <c r="U51" s="47"/>
      <c r="V51" s="47"/>
      <c r="W51" s="47"/>
      <c r="X51" s="47"/>
      <c r="Y51" s="47"/>
      <c r="Z51" s="47"/>
      <c r="AA51" s="47"/>
      <c r="BC51" s="47"/>
      <c r="BD51" s="47"/>
    </row>
    <row r="52" spans="2:56" x14ac:dyDescent="0.2">
      <c r="B52" s="52" t="s">
        <v>213</v>
      </c>
      <c r="AZ52" s="42"/>
      <c r="BA52" s="42"/>
      <c r="BC52" s="47"/>
      <c r="BD52" s="47"/>
    </row>
    <row r="53" spans="2:56" x14ac:dyDescent="0.2">
      <c r="B53" s="422" t="s">
        <v>265</v>
      </c>
      <c r="BC53" s="47"/>
      <c r="BD53" s="47"/>
    </row>
  </sheetData>
  <mergeCells count="4">
    <mergeCell ref="B1:C1"/>
    <mergeCell ref="B2:BF2"/>
    <mergeCell ref="C3:AB3"/>
    <mergeCell ref="AJ3:AW3"/>
  </mergeCells>
  <phoneticPr fontId="7"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O40"/>
  <sheetViews>
    <sheetView zoomScaleNormal="100" workbookViewId="0">
      <selection activeCell="Q35" sqref="Q35"/>
    </sheetView>
  </sheetViews>
  <sheetFormatPr defaultRowHeight="12.75" x14ac:dyDescent="0.2"/>
  <cols>
    <col min="2" max="2" width="2.28515625" customWidth="1"/>
    <col min="3" max="3" width="4" customWidth="1"/>
    <col min="4" max="4" width="11.140625" customWidth="1"/>
    <col min="5" max="5" width="8.7109375" customWidth="1"/>
    <col min="6" max="6" width="9.28515625" customWidth="1"/>
    <col min="7" max="13" width="8.7109375" customWidth="1"/>
    <col min="14" max="14" width="1.7109375" customWidth="1"/>
    <col min="15" max="15" width="8.85546875" customWidth="1"/>
  </cols>
  <sheetData>
    <row r="1" spans="1:15" ht="18.75" customHeight="1" x14ac:dyDescent="0.2">
      <c r="C1" s="731"/>
      <c r="D1" s="731"/>
      <c r="E1" s="731"/>
      <c r="F1" s="731"/>
      <c r="G1" s="731"/>
      <c r="H1" s="731"/>
      <c r="I1" s="435"/>
      <c r="J1" s="731"/>
      <c r="K1" s="731"/>
      <c r="L1" s="731"/>
      <c r="M1" s="435"/>
      <c r="O1" s="433" t="s">
        <v>130</v>
      </c>
    </row>
    <row r="2" spans="1:15" ht="30" customHeight="1" x14ac:dyDescent="0.2">
      <c r="C2" s="732" t="s">
        <v>216</v>
      </c>
      <c r="D2" s="732"/>
      <c r="E2" s="732"/>
      <c r="F2" s="732"/>
      <c r="G2" s="732"/>
      <c r="H2" s="732"/>
      <c r="I2" s="732"/>
      <c r="J2" s="732"/>
      <c r="K2" s="732"/>
      <c r="L2" s="732"/>
      <c r="M2" s="732"/>
      <c r="N2" s="732"/>
      <c r="O2" s="732"/>
    </row>
    <row r="3" spans="1:15" ht="20.100000000000001" customHeight="1" x14ac:dyDescent="0.2">
      <c r="C3" s="733" t="s">
        <v>260</v>
      </c>
      <c r="D3" s="734"/>
      <c r="E3" s="734"/>
      <c r="F3" s="734"/>
      <c r="G3" s="734"/>
      <c r="H3" s="734"/>
      <c r="I3" s="734"/>
      <c r="J3" s="734"/>
      <c r="K3" s="734"/>
      <c r="L3" s="734"/>
      <c r="M3" s="734"/>
      <c r="N3" s="434"/>
      <c r="O3" s="119"/>
    </row>
    <row r="4" spans="1:15" ht="20.100000000000001" customHeight="1" x14ac:dyDescent="0.2">
      <c r="C4" s="66"/>
      <c r="D4" s="735" t="s">
        <v>119</v>
      </c>
      <c r="E4" s="735"/>
      <c r="F4" s="735"/>
      <c r="G4" s="735"/>
      <c r="H4" s="735"/>
      <c r="I4" s="735"/>
      <c r="J4" s="735"/>
      <c r="K4" s="735"/>
      <c r="L4" s="735"/>
      <c r="M4" s="735"/>
      <c r="N4" s="439"/>
      <c r="O4" s="86"/>
    </row>
    <row r="5" spans="1:15" ht="18" customHeight="1" x14ac:dyDescent="0.2">
      <c r="C5" s="66"/>
      <c r="D5" s="736" t="s">
        <v>120</v>
      </c>
      <c r="E5" s="738" t="s">
        <v>190</v>
      </c>
      <c r="F5" s="740" t="s">
        <v>193</v>
      </c>
      <c r="G5" s="742" t="s">
        <v>121</v>
      </c>
      <c r="H5" s="743"/>
      <c r="I5" s="743"/>
      <c r="J5" s="743"/>
      <c r="K5" s="743"/>
      <c r="L5" s="743"/>
      <c r="M5" s="743"/>
      <c r="N5" s="118"/>
      <c r="O5" s="120"/>
    </row>
    <row r="6" spans="1:15" ht="33" customHeight="1" x14ac:dyDescent="0.2">
      <c r="C6" s="68"/>
      <c r="D6" s="737"/>
      <c r="E6" s="739"/>
      <c r="F6" s="741"/>
      <c r="G6" s="127" t="s">
        <v>259</v>
      </c>
      <c r="H6" s="122" t="s">
        <v>122</v>
      </c>
      <c r="I6" s="122" t="s">
        <v>138</v>
      </c>
      <c r="J6" s="122" t="s">
        <v>186</v>
      </c>
      <c r="K6" s="122" t="s">
        <v>139</v>
      </c>
      <c r="L6" s="122" t="s">
        <v>81</v>
      </c>
      <c r="M6" s="122" t="s">
        <v>103</v>
      </c>
      <c r="N6" s="56"/>
      <c r="O6" s="121"/>
    </row>
    <row r="7" spans="1:15" ht="15" customHeight="1" x14ac:dyDescent="0.2">
      <c r="B7" s="149"/>
      <c r="C7" s="188" t="s">
        <v>190</v>
      </c>
      <c r="D7" s="190">
        <v>7123.8884582330002</v>
      </c>
      <c r="E7" s="190">
        <v>4117.7396520800003</v>
      </c>
      <c r="F7" s="191">
        <v>3006.1488061529999</v>
      </c>
      <c r="G7" s="191">
        <v>166.40379965700001</v>
      </c>
      <c r="H7" s="191">
        <v>312.53895426500003</v>
      </c>
      <c r="I7" s="191">
        <v>627.36152595600004</v>
      </c>
      <c r="J7" s="191">
        <v>359.10223289100003</v>
      </c>
      <c r="K7" s="191">
        <v>217.157442653</v>
      </c>
      <c r="L7" s="191">
        <v>202.65879013099999</v>
      </c>
      <c r="M7" s="191">
        <v>70.022892947000003</v>
      </c>
      <c r="N7" s="134"/>
      <c r="O7" s="162" t="s">
        <v>190</v>
      </c>
    </row>
    <row r="8" spans="1:15" ht="15" customHeight="1" x14ac:dyDescent="0.2">
      <c r="B8" s="149"/>
      <c r="C8" s="440" t="s">
        <v>32</v>
      </c>
      <c r="D8" s="441">
        <v>583.973232865</v>
      </c>
      <c r="E8" s="441">
        <v>337.912853692</v>
      </c>
      <c r="F8" s="442">
        <v>246.060379173</v>
      </c>
      <c r="G8" s="443">
        <v>7.2247862119999997</v>
      </c>
      <c r="H8" s="443">
        <v>26.892146963999998</v>
      </c>
      <c r="I8" s="443">
        <v>35.392035821</v>
      </c>
      <c r="J8" s="443">
        <v>35.106542298000001</v>
      </c>
      <c r="K8" s="443">
        <v>34.584918915000003</v>
      </c>
      <c r="L8" s="443">
        <v>12.888043603</v>
      </c>
      <c r="M8" s="443">
        <v>10.518985161</v>
      </c>
      <c r="N8" s="444"/>
      <c r="O8" s="440" t="s">
        <v>32</v>
      </c>
    </row>
    <row r="9" spans="1:15" ht="15" customHeight="1" x14ac:dyDescent="0.2">
      <c r="A9" s="164"/>
      <c r="C9" s="63" t="s">
        <v>34</v>
      </c>
      <c r="D9" s="192">
        <v>55.175765951000002</v>
      </c>
      <c r="E9" s="192">
        <v>30.479776931</v>
      </c>
      <c r="F9" s="193">
        <v>24.695989019999999</v>
      </c>
      <c r="G9" s="445">
        <v>8.5618258400000009</v>
      </c>
      <c r="H9" s="445">
        <v>0.35788541400000001</v>
      </c>
      <c r="I9" s="445">
        <v>3.1963635039999998</v>
      </c>
      <c r="J9" s="445">
        <v>0.81108185799999999</v>
      </c>
      <c r="K9" s="445">
        <v>0.441067074</v>
      </c>
      <c r="L9" s="445">
        <v>5.9833859399999998</v>
      </c>
      <c r="M9" s="445">
        <v>0.234198563</v>
      </c>
      <c r="N9" s="128"/>
      <c r="O9" s="63" t="s">
        <v>34</v>
      </c>
    </row>
    <row r="10" spans="1:15" ht="15" customHeight="1" x14ac:dyDescent="0.2">
      <c r="A10" s="143"/>
      <c r="B10" s="215"/>
      <c r="C10" s="446" t="s">
        <v>36</v>
      </c>
      <c r="D10" s="447">
        <v>225.18492103400001</v>
      </c>
      <c r="E10" s="447">
        <v>162.20235591900001</v>
      </c>
      <c r="F10" s="448">
        <v>62.982565115</v>
      </c>
      <c r="G10" s="449">
        <v>4.3082994789999995</v>
      </c>
      <c r="H10" s="449">
        <v>1.4293428590000001</v>
      </c>
      <c r="I10" s="449">
        <v>30.078378010000002</v>
      </c>
      <c r="J10" s="449">
        <v>3.6391336249999999</v>
      </c>
      <c r="K10" s="449">
        <v>2.5205250860000001</v>
      </c>
      <c r="L10" s="449">
        <v>3.270991188</v>
      </c>
      <c r="M10" s="449">
        <v>2.0857001190000002</v>
      </c>
      <c r="N10" s="450"/>
      <c r="O10" s="446" t="s">
        <v>36</v>
      </c>
    </row>
    <row r="11" spans="1:15" ht="15" customHeight="1" x14ac:dyDescent="0.2">
      <c r="B11" s="215"/>
      <c r="C11" s="63" t="s">
        <v>40</v>
      </c>
      <c r="D11" s="192">
        <v>122.012684175</v>
      </c>
      <c r="E11" s="192">
        <v>80.949095521000004</v>
      </c>
      <c r="F11" s="193">
        <v>41.063588654</v>
      </c>
      <c r="G11" s="445">
        <v>1.6564382880000001</v>
      </c>
      <c r="H11" s="445">
        <v>7.5602343750000003</v>
      </c>
      <c r="I11" s="445">
        <v>10.345259694999999</v>
      </c>
      <c r="J11" s="445">
        <v>4.9415211159999997</v>
      </c>
      <c r="K11" s="445">
        <v>2.9211524080000002</v>
      </c>
      <c r="L11" s="445">
        <v>0.86213659399999998</v>
      </c>
      <c r="M11" s="445">
        <v>0.53732580399999996</v>
      </c>
      <c r="N11" s="128"/>
      <c r="O11" s="63" t="s">
        <v>40</v>
      </c>
    </row>
    <row r="12" spans="1:15" ht="15" customHeight="1" x14ac:dyDescent="0.2">
      <c r="B12" s="215"/>
      <c r="C12" s="446" t="s">
        <v>42</v>
      </c>
      <c r="D12" s="447">
        <v>1505.1528591790002</v>
      </c>
      <c r="E12" s="447">
        <v>916.97682503600004</v>
      </c>
      <c r="F12" s="448">
        <v>588.17603414300004</v>
      </c>
      <c r="G12" s="449">
        <v>30.968045754999999</v>
      </c>
      <c r="H12" s="449">
        <v>108.89159422200001</v>
      </c>
      <c r="I12" s="449">
        <v>130.247545137</v>
      </c>
      <c r="J12" s="449">
        <v>70.186364119999993</v>
      </c>
      <c r="K12" s="449">
        <v>33.872718763000002</v>
      </c>
      <c r="L12" s="449">
        <v>30.569829487</v>
      </c>
      <c r="M12" s="449">
        <v>18.289894573000002</v>
      </c>
      <c r="N12" s="450"/>
      <c r="O12" s="446" t="s">
        <v>42</v>
      </c>
    </row>
    <row r="13" spans="1:15" ht="15" customHeight="1" x14ac:dyDescent="0.2">
      <c r="B13" s="215"/>
      <c r="C13" s="63" t="s">
        <v>44</v>
      </c>
      <c r="D13" s="192">
        <v>25.448524508999999</v>
      </c>
      <c r="E13" s="192">
        <v>19.923083001999998</v>
      </c>
      <c r="F13" s="193">
        <v>5.525441507</v>
      </c>
      <c r="G13" s="445">
        <v>0.31852172700000003</v>
      </c>
      <c r="H13" s="445">
        <v>0.401929123</v>
      </c>
      <c r="I13" s="445">
        <v>1.1906078739999999</v>
      </c>
      <c r="J13" s="445">
        <v>0.27143414700000001</v>
      </c>
      <c r="K13" s="445">
        <v>0.232647452</v>
      </c>
      <c r="L13" s="445">
        <v>1.80826679</v>
      </c>
      <c r="M13" s="445">
        <v>0.104370906</v>
      </c>
      <c r="N13" s="128"/>
      <c r="O13" s="63" t="s">
        <v>44</v>
      </c>
    </row>
    <row r="14" spans="1:15" ht="15" customHeight="1" x14ac:dyDescent="0.2">
      <c r="B14" s="215"/>
      <c r="C14" s="446" t="s">
        <v>46</v>
      </c>
      <c r="D14" s="447">
        <v>140.17622565599999</v>
      </c>
      <c r="E14" s="447">
        <v>48.575342581999998</v>
      </c>
      <c r="F14" s="448">
        <v>91.600883073999995</v>
      </c>
      <c r="G14" s="449">
        <v>1.2423409519999999</v>
      </c>
      <c r="H14" s="449">
        <v>6.7201682109999998</v>
      </c>
      <c r="I14" s="449">
        <v>12.209865679</v>
      </c>
      <c r="J14" s="449">
        <v>21.332438610000001</v>
      </c>
      <c r="K14" s="449">
        <v>29.459186413000001</v>
      </c>
      <c r="L14" s="449">
        <v>0.35448564700000001</v>
      </c>
      <c r="M14" s="449">
        <v>2.6837375020000001</v>
      </c>
      <c r="N14" s="450"/>
      <c r="O14" s="446" t="s">
        <v>46</v>
      </c>
    </row>
    <row r="15" spans="1:15" ht="15" customHeight="1" x14ac:dyDescent="0.2">
      <c r="B15" s="215"/>
      <c r="C15" s="63" t="s">
        <v>48</v>
      </c>
      <c r="D15" s="192">
        <v>94.552734117999989</v>
      </c>
      <c r="E15" s="192">
        <v>41.278756172999998</v>
      </c>
      <c r="F15" s="193">
        <v>53.273977944999999</v>
      </c>
      <c r="G15" s="445">
        <v>4.672277384</v>
      </c>
      <c r="H15" s="445">
        <v>0.75034234799999999</v>
      </c>
      <c r="I15" s="445">
        <v>7.9079453040000001</v>
      </c>
      <c r="J15" s="445">
        <v>3.4555227849999999</v>
      </c>
      <c r="K15" s="445">
        <v>0.87341930300000004</v>
      </c>
      <c r="L15" s="445">
        <v>9.3341336459999997</v>
      </c>
      <c r="M15" s="445">
        <v>0.26842490800000002</v>
      </c>
      <c r="N15" s="128"/>
      <c r="O15" s="63" t="s">
        <v>48</v>
      </c>
    </row>
    <row r="16" spans="1:15" ht="15" customHeight="1" x14ac:dyDescent="0.2">
      <c r="B16" s="215"/>
      <c r="C16" s="446" t="s">
        <v>50</v>
      </c>
      <c r="D16" s="447">
        <v>469.85046026499998</v>
      </c>
      <c r="E16" s="447">
        <v>237.11216055599999</v>
      </c>
      <c r="F16" s="448">
        <v>232.73829970899999</v>
      </c>
      <c r="G16" s="449">
        <v>12.947545917999999</v>
      </c>
      <c r="H16" s="449">
        <v>8.4451556259999983</v>
      </c>
      <c r="I16" s="449">
        <v>42.046133711000003</v>
      </c>
      <c r="J16" s="449">
        <v>30.367130012000001</v>
      </c>
      <c r="K16" s="449">
        <v>10.86295739</v>
      </c>
      <c r="L16" s="449">
        <v>7.3222249929999998</v>
      </c>
      <c r="M16" s="449">
        <v>3.000376385</v>
      </c>
      <c r="N16" s="450"/>
      <c r="O16" s="446" t="s">
        <v>50</v>
      </c>
    </row>
    <row r="17" spans="2:15" ht="15" customHeight="1" x14ac:dyDescent="0.2">
      <c r="B17" s="215"/>
      <c r="C17" s="63" t="s">
        <v>52</v>
      </c>
      <c r="D17" s="192">
        <v>782.85388493100004</v>
      </c>
      <c r="E17" s="192">
        <v>481.83159374600001</v>
      </c>
      <c r="F17" s="193">
        <v>301.02229118499997</v>
      </c>
      <c r="G17" s="445">
        <v>10.775874456</v>
      </c>
      <c r="H17" s="445">
        <v>23.535754638999997</v>
      </c>
      <c r="I17" s="445">
        <v>49.180640834000002</v>
      </c>
      <c r="J17" s="445">
        <v>53.379861257999998</v>
      </c>
      <c r="K17" s="445">
        <v>27.123472241000002</v>
      </c>
      <c r="L17" s="445">
        <v>15.05593676</v>
      </c>
      <c r="M17" s="445">
        <v>5.5326048869999997</v>
      </c>
      <c r="N17" s="128"/>
      <c r="O17" s="63" t="s">
        <v>52</v>
      </c>
    </row>
    <row r="18" spans="2:15" ht="15" customHeight="1" x14ac:dyDescent="0.2">
      <c r="B18" s="215"/>
      <c r="C18" s="446" t="s">
        <v>96</v>
      </c>
      <c r="D18" s="447">
        <v>42.500465143</v>
      </c>
      <c r="E18" s="447">
        <v>29.570782799</v>
      </c>
      <c r="F18" s="448">
        <v>12.929682344</v>
      </c>
      <c r="G18" s="449">
        <v>4.1390981949999999</v>
      </c>
      <c r="H18" s="449">
        <v>0.217931716</v>
      </c>
      <c r="I18" s="449">
        <v>1.390387912</v>
      </c>
      <c r="J18" s="449">
        <v>3.1761210969999998</v>
      </c>
      <c r="K18" s="449">
        <v>0.12276208</v>
      </c>
      <c r="L18" s="449">
        <v>0.54882867899999999</v>
      </c>
      <c r="M18" s="449">
        <v>4.8553682000000001E-2</v>
      </c>
      <c r="N18" s="450"/>
      <c r="O18" s="446" t="s">
        <v>96</v>
      </c>
    </row>
    <row r="19" spans="2:15" ht="15" customHeight="1" x14ac:dyDescent="0.2">
      <c r="B19" s="215"/>
      <c r="C19" s="63" t="s">
        <v>56</v>
      </c>
      <c r="D19" s="192">
        <v>660.21003658799998</v>
      </c>
      <c r="E19" s="192">
        <v>338.64587717299997</v>
      </c>
      <c r="F19" s="193">
        <v>321.56415941500001</v>
      </c>
      <c r="G19" s="445">
        <v>19.905307915999995</v>
      </c>
      <c r="H19" s="445">
        <v>24.482164191999999</v>
      </c>
      <c r="I19" s="445">
        <v>57.867163247000001</v>
      </c>
      <c r="J19" s="445">
        <v>24.906098648</v>
      </c>
      <c r="K19" s="445">
        <v>8.2087586259999998</v>
      </c>
      <c r="L19" s="445">
        <v>27.158327624000002</v>
      </c>
      <c r="M19" s="445">
        <v>5.2553204339999997</v>
      </c>
      <c r="N19" s="128"/>
      <c r="O19" s="63" t="s">
        <v>56</v>
      </c>
    </row>
    <row r="20" spans="2:15" ht="15" customHeight="1" x14ac:dyDescent="0.2">
      <c r="B20" s="215"/>
      <c r="C20" s="446" t="s">
        <v>38</v>
      </c>
      <c r="D20" s="447">
        <v>11.610443153</v>
      </c>
      <c r="E20" s="447">
        <v>7.0323746680000001</v>
      </c>
      <c r="F20" s="448">
        <v>4.5780684850000002</v>
      </c>
      <c r="G20" s="449">
        <v>0.42364182200000006</v>
      </c>
      <c r="H20" s="449">
        <v>0.123214607</v>
      </c>
      <c r="I20" s="449">
        <v>0.89707426999999995</v>
      </c>
      <c r="J20" s="449">
        <v>9.0320881000000006E-2</v>
      </c>
      <c r="K20" s="449">
        <v>0.33896023800000002</v>
      </c>
      <c r="L20" s="449">
        <v>0.20837344199999999</v>
      </c>
      <c r="M20" s="449">
        <v>0.12310911099999999</v>
      </c>
      <c r="N20" s="450"/>
      <c r="O20" s="446" t="s">
        <v>38</v>
      </c>
    </row>
    <row r="21" spans="2:15" ht="15" customHeight="1" x14ac:dyDescent="0.2">
      <c r="B21" s="215"/>
      <c r="C21" s="63" t="s">
        <v>60</v>
      </c>
      <c r="D21" s="192">
        <v>28.121393806</v>
      </c>
      <c r="E21" s="192">
        <v>21.958144019999999</v>
      </c>
      <c r="F21" s="193">
        <v>6.1632497859999997</v>
      </c>
      <c r="G21" s="445">
        <v>0.50414454100000006</v>
      </c>
      <c r="H21" s="445">
        <v>0.24363286099999998</v>
      </c>
      <c r="I21" s="445">
        <v>0.99563583099999997</v>
      </c>
      <c r="J21" s="445">
        <v>0.258438895</v>
      </c>
      <c r="K21" s="445">
        <v>0.18454079600000001</v>
      </c>
      <c r="L21" s="445">
        <v>1.9901805420000001</v>
      </c>
      <c r="M21" s="445">
        <v>2.6807396000000001E-2</v>
      </c>
      <c r="N21" s="128"/>
      <c r="O21" s="63" t="s">
        <v>60</v>
      </c>
    </row>
    <row r="22" spans="2:15" ht="15" customHeight="1" x14ac:dyDescent="0.2">
      <c r="B22" s="215"/>
      <c r="C22" s="446" t="s">
        <v>62</v>
      </c>
      <c r="D22" s="447">
        <v>52.542326954000004</v>
      </c>
      <c r="E22" s="447">
        <v>33.243779322000002</v>
      </c>
      <c r="F22" s="448">
        <v>19.298547631999998</v>
      </c>
      <c r="G22" s="449">
        <v>1.098412546</v>
      </c>
      <c r="H22" s="449">
        <v>2.6519941330000001</v>
      </c>
      <c r="I22" s="449">
        <v>1.9948847839999999</v>
      </c>
      <c r="J22" s="449">
        <v>3.973564444</v>
      </c>
      <c r="K22" s="449">
        <v>1.435521276</v>
      </c>
      <c r="L22" s="449">
        <v>2.5955110760000002</v>
      </c>
      <c r="M22" s="449">
        <v>8.7487917999999998E-2</v>
      </c>
      <c r="N22" s="450"/>
      <c r="O22" s="446" t="s">
        <v>62</v>
      </c>
    </row>
    <row r="23" spans="2:15" ht="15" customHeight="1" x14ac:dyDescent="0.2">
      <c r="B23" s="215"/>
      <c r="C23" s="63" t="s">
        <v>64</v>
      </c>
      <c r="D23" s="192">
        <v>25.660350337000001</v>
      </c>
      <c r="E23" s="192">
        <v>23.312168143000001</v>
      </c>
      <c r="F23" s="193">
        <v>2.3481821940000001</v>
      </c>
      <c r="G23" s="445">
        <v>0.11513140800000002</v>
      </c>
      <c r="H23" s="445">
        <v>0.17799710099999999</v>
      </c>
      <c r="I23" s="445">
        <v>0.31648041100000002</v>
      </c>
      <c r="J23" s="445">
        <v>0.55189272199999995</v>
      </c>
      <c r="K23" s="445">
        <v>0.21749287</v>
      </c>
      <c r="L23" s="445">
        <v>1.1360492E-2</v>
      </c>
      <c r="M23" s="445">
        <v>0.440624346</v>
      </c>
      <c r="N23" s="128"/>
      <c r="O23" s="63" t="s">
        <v>64</v>
      </c>
    </row>
    <row r="24" spans="2:15" ht="15" customHeight="1" x14ac:dyDescent="0.2">
      <c r="B24" s="215"/>
      <c r="C24" s="446" t="s">
        <v>58</v>
      </c>
      <c r="D24" s="447">
        <v>157.18622399099999</v>
      </c>
      <c r="E24" s="447">
        <v>107.568253771</v>
      </c>
      <c r="F24" s="448">
        <v>49.617970219999997</v>
      </c>
      <c r="G24" s="449">
        <v>7.3039328289999998</v>
      </c>
      <c r="H24" s="449">
        <v>0.69653010900000001</v>
      </c>
      <c r="I24" s="449">
        <v>12.644715218</v>
      </c>
      <c r="J24" s="449">
        <v>1.9551520609999999</v>
      </c>
      <c r="K24" s="449">
        <v>1.0192451069999999</v>
      </c>
      <c r="L24" s="449">
        <v>10.930117065999999</v>
      </c>
      <c r="M24" s="449">
        <v>1.3823290340000001</v>
      </c>
      <c r="N24" s="450"/>
      <c r="O24" s="446" t="s">
        <v>58</v>
      </c>
    </row>
    <row r="25" spans="2:15" ht="15" customHeight="1" x14ac:dyDescent="0.2">
      <c r="B25" s="215"/>
      <c r="C25" s="63" t="s">
        <v>66</v>
      </c>
      <c r="D25" s="192">
        <v>8.1328052250000002</v>
      </c>
      <c r="E25" s="192">
        <v>4.7534227810000003</v>
      </c>
      <c r="F25" s="193">
        <v>3.379382444</v>
      </c>
      <c r="G25" s="445">
        <v>0.20972739399999998</v>
      </c>
      <c r="H25" s="445">
        <v>5.4640576999999996E-2</v>
      </c>
      <c r="I25" s="445">
        <v>0.36747286600000001</v>
      </c>
      <c r="J25" s="445">
        <v>0.20236494699999999</v>
      </c>
      <c r="K25" s="445">
        <v>0.33155540100000003</v>
      </c>
      <c r="L25" s="445">
        <v>3.5896909999999999E-3</v>
      </c>
      <c r="M25" s="445">
        <v>7.8600953000000001E-2</v>
      </c>
      <c r="N25" s="128"/>
      <c r="O25" s="63" t="s">
        <v>66</v>
      </c>
    </row>
    <row r="26" spans="2:15" ht="15" customHeight="1" x14ac:dyDescent="0.2">
      <c r="B26" s="215"/>
      <c r="C26" s="446" t="s">
        <v>68</v>
      </c>
      <c r="D26" s="447">
        <v>854.66267520899999</v>
      </c>
      <c r="E26" s="447">
        <v>331.07115350599997</v>
      </c>
      <c r="F26" s="448">
        <v>523.59152170300001</v>
      </c>
      <c r="G26" s="449">
        <v>8.6095794489999999</v>
      </c>
      <c r="H26" s="449">
        <v>42.689895523999994</v>
      </c>
      <c r="I26" s="449">
        <v>139.05057761500001</v>
      </c>
      <c r="J26" s="449">
        <v>68.336343236000005</v>
      </c>
      <c r="K26" s="449">
        <v>42.252852214000001</v>
      </c>
      <c r="L26" s="449">
        <v>30.052217941999999</v>
      </c>
      <c r="M26" s="449">
        <v>12.492104655</v>
      </c>
      <c r="N26" s="450"/>
      <c r="O26" s="446" t="s">
        <v>68</v>
      </c>
    </row>
    <row r="27" spans="2:15" ht="15" customHeight="1" x14ac:dyDescent="0.2">
      <c r="B27" s="215"/>
      <c r="C27" s="63" t="s">
        <v>30</v>
      </c>
      <c r="D27" s="192">
        <v>221.99179975500002</v>
      </c>
      <c r="E27" s="192">
        <v>166.62897175500001</v>
      </c>
      <c r="F27" s="193">
        <v>55.362828</v>
      </c>
      <c r="G27" s="445">
        <v>5.221224513000001</v>
      </c>
      <c r="H27" s="445">
        <v>10.382892458000001</v>
      </c>
      <c r="I27" s="445">
        <v>9.1390647690000009</v>
      </c>
      <c r="J27" s="445">
        <v>4.6129325479999999</v>
      </c>
      <c r="K27" s="445">
        <v>2.7320255200000001</v>
      </c>
      <c r="L27" s="445">
        <v>7.3330721390000004</v>
      </c>
      <c r="M27" s="445">
        <v>1.439875362</v>
      </c>
      <c r="N27" s="128"/>
      <c r="O27" s="63" t="s">
        <v>30</v>
      </c>
    </row>
    <row r="28" spans="2:15" ht="15" customHeight="1" x14ac:dyDescent="0.2">
      <c r="B28" s="215"/>
      <c r="C28" s="446" t="s">
        <v>69</v>
      </c>
      <c r="D28" s="447">
        <v>362.54092642500001</v>
      </c>
      <c r="E28" s="447">
        <v>231.414515287</v>
      </c>
      <c r="F28" s="448">
        <v>131.12641113800001</v>
      </c>
      <c r="G28" s="449">
        <v>11.708808439000002</v>
      </c>
      <c r="H28" s="449">
        <v>4.2513588870000003</v>
      </c>
      <c r="I28" s="449">
        <v>37.596809536999999</v>
      </c>
      <c r="J28" s="449">
        <v>11.736631695</v>
      </c>
      <c r="K28" s="449">
        <v>4.8726190760000003</v>
      </c>
      <c r="L28" s="449">
        <v>15.121700432000001</v>
      </c>
      <c r="M28" s="449">
        <v>2.6388050440000002</v>
      </c>
      <c r="N28" s="450"/>
      <c r="O28" s="446" t="s">
        <v>69</v>
      </c>
    </row>
    <row r="29" spans="2:15" ht="15" customHeight="1" x14ac:dyDescent="0.2">
      <c r="B29" s="215"/>
      <c r="C29" s="63" t="s">
        <v>71</v>
      </c>
      <c r="D29" s="192">
        <v>109.485789354</v>
      </c>
      <c r="E29" s="192">
        <v>76.090754415000006</v>
      </c>
      <c r="F29" s="193">
        <v>33.395034938999999</v>
      </c>
      <c r="G29" s="445">
        <v>1.7870143860000001</v>
      </c>
      <c r="H29" s="445">
        <v>0.59619381199999999</v>
      </c>
      <c r="I29" s="445">
        <v>5.5759190250000001</v>
      </c>
      <c r="J29" s="445">
        <v>3.5003754599999999</v>
      </c>
      <c r="K29" s="445">
        <v>1.1639264060000001</v>
      </c>
      <c r="L29" s="445">
        <v>0.64911702900000001</v>
      </c>
      <c r="M29" s="445">
        <v>0.58952990400000005</v>
      </c>
      <c r="N29" s="128"/>
      <c r="O29" s="63" t="s">
        <v>71</v>
      </c>
    </row>
    <row r="30" spans="2:15" ht="15" customHeight="1" x14ac:dyDescent="0.2">
      <c r="B30" s="215"/>
      <c r="C30" s="446" t="s">
        <v>73</v>
      </c>
      <c r="D30" s="447">
        <v>126.076959995</v>
      </c>
      <c r="E30" s="447">
        <v>89.333449240999997</v>
      </c>
      <c r="F30" s="448">
        <v>36.743510753999999</v>
      </c>
      <c r="G30" s="449">
        <v>10.795150266000002</v>
      </c>
      <c r="H30" s="449">
        <v>1.3973892480000001</v>
      </c>
      <c r="I30" s="449">
        <v>7.3841604609999996</v>
      </c>
      <c r="J30" s="449">
        <v>1.3480498030000001</v>
      </c>
      <c r="K30" s="449">
        <v>0.99594000000000005</v>
      </c>
      <c r="L30" s="449">
        <v>3.8592047319999998</v>
      </c>
      <c r="M30" s="449">
        <v>0.39691219700000002</v>
      </c>
      <c r="N30" s="450"/>
      <c r="O30" s="446" t="s">
        <v>73</v>
      </c>
    </row>
    <row r="31" spans="2:15" ht="15" customHeight="1" x14ac:dyDescent="0.2">
      <c r="B31" s="215"/>
      <c r="C31" s="63" t="s">
        <v>75</v>
      </c>
      <c r="D31" s="192">
        <v>66.355617859999995</v>
      </c>
      <c r="E31" s="192">
        <v>34.412298180000001</v>
      </c>
      <c r="F31" s="193">
        <v>31.943319679999998</v>
      </c>
      <c r="G31" s="445">
        <v>5.9203727709999994</v>
      </c>
      <c r="H31" s="445">
        <v>8.3423940129999998</v>
      </c>
      <c r="I31" s="445">
        <v>7.8837384420000003</v>
      </c>
      <c r="J31" s="445">
        <v>0.36828356699999998</v>
      </c>
      <c r="K31" s="445">
        <v>0.22110553199999999</v>
      </c>
      <c r="L31" s="445">
        <v>1.5948231859999999</v>
      </c>
      <c r="M31" s="445">
        <v>0.17398504000000001</v>
      </c>
      <c r="N31" s="128"/>
      <c r="O31" s="63" t="s">
        <v>75</v>
      </c>
    </row>
    <row r="32" spans="2:15" ht="15" customHeight="1" x14ac:dyDescent="0.2">
      <c r="B32" s="215"/>
      <c r="C32" s="446" t="s">
        <v>79</v>
      </c>
      <c r="D32" s="447">
        <v>106.892350245</v>
      </c>
      <c r="E32" s="447">
        <v>82.119084790000002</v>
      </c>
      <c r="F32" s="448">
        <v>24.773265455000001</v>
      </c>
      <c r="G32" s="449">
        <v>2.8355477909999998</v>
      </c>
      <c r="H32" s="449">
        <v>0.45241684799999998</v>
      </c>
      <c r="I32" s="449">
        <v>4.5812988880000001</v>
      </c>
      <c r="J32" s="449">
        <v>0.65860063599999996</v>
      </c>
      <c r="K32" s="449">
        <v>1.0407043030000001</v>
      </c>
      <c r="L32" s="449">
        <v>6.2519567230000002</v>
      </c>
      <c r="M32" s="449">
        <v>0.14096528799999999</v>
      </c>
      <c r="N32" s="450"/>
      <c r="O32" s="446" t="s">
        <v>79</v>
      </c>
    </row>
    <row r="33" spans="2:15" ht="14.25" customHeight="1" x14ac:dyDescent="0.2">
      <c r="B33" s="215"/>
      <c r="C33" s="63" t="s">
        <v>54</v>
      </c>
      <c r="D33" s="192">
        <v>92.469377825999999</v>
      </c>
      <c r="E33" s="192">
        <v>60.969763313999998</v>
      </c>
      <c r="F33" s="193">
        <v>31.499614512000001</v>
      </c>
      <c r="G33" s="445">
        <v>1.005609797</v>
      </c>
      <c r="H33" s="445">
        <v>6.6111641890000001</v>
      </c>
      <c r="I33" s="445">
        <v>4.5465816830000003</v>
      </c>
      <c r="J33" s="445">
        <v>2.9637695640000001</v>
      </c>
      <c r="K33" s="445">
        <v>1.9947036970000001</v>
      </c>
      <c r="L33" s="445">
        <v>6.1773117080000004</v>
      </c>
      <c r="M33" s="445">
        <v>0.37328263099999998</v>
      </c>
      <c r="N33" s="128"/>
      <c r="O33" s="63" t="s">
        <v>54</v>
      </c>
    </row>
    <row r="34" spans="2:15" ht="15" customHeight="1" x14ac:dyDescent="0.2">
      <c r="B34" s="215"/>
      <c r="C34" s="451" t="s">
        <v>77</v>
      </c>
      <c r="D34" s="452">
        <v>193.06762368400001</v>
      </c>
      <c r="E34" s="452">
        <v>122.373015757</v>
      </c>
      <c r="F34" s="453">
        <v>70.694607927000007</v>
      </c>
      <c r="G34" s="454">
        <v>2.1451395829999997</v>
      </c>
      <c r="H34" s="454">
        <v>24.182590208999997</v>
      </c>
      <c r="I34" s="454">
        <v>13.334785428</v>
      </c>
      <c r="J34" s="454">
        <v>6.9722628579999997</v>
      </c>
      <c r="K34" s="454">
        <v>7.1326644659999996</v>
      </c>
      <c r="L34" s="454">
        <v>0.72366297999999996</v>
      </c>
      <c r="M34" s="454">
        <v>1.0789811439999999</v>
      </c>
      <c r="N34" s="455"/>
      <c r="O34" s="451" t="s">
        <v>77</v>
      </c>
    </row>
    <row r="35" spans="2:15" ht="15" customHeight="1" x14ac:dyDescent="0.2">
      <c r="B35" s="215"/>
      <c r="C35" s="456" t="s">
        <v>197</v>
      </c>
      <c r="D35" s="19"/>
      <c r="E35" s="19"/>
      <c r="F35" s="19"/>
      <c r="G35" s="19"/>
      <c r="H35" s="19"/>
      <c r="I35" s="19"/>
      <c r="J35" s="19"/>
      <c r="K35" s="19"/>
      <c r="L35" s="19"/>
      <c r="M35" s="19"/>
      <c r="N35" s="19"/>
      <c r="O35" s="456"/>
    </row>
    <row r="36" spans="2:15" ht="15" customHeight="1" x14ac:dyDescent="0.2">
      <c r="B36" s="215"/>
      <c r="C36" s="456" t="s">
        <v>227</v>
      </c>
      <c r="D36" s="19"/>
      <c r="E36" s="19"/>
      <c r="F36" s="19"/>
      <c r="G36" s="19"/>
      <c r="H36" s="19"/>
      <c r="I36" s="19"/>
      <c r="J36" s="19"/>
      <c r="K36" s="19"/>
      <c r="L36" s="19"/>
      <c r="M36" s="19"/>
      <c r="N36" s="19"/>
      <c r="O36" s="456"/>
    </row>
    <row r="37" spans="2:15" ht="15" customHeight="1" x14ac:dyDescent="0.2">
      <c r="C37" s="457" t="s">
        <v>266</v>
      </c>
      <c r="D37" s="19"/>
      <c r="E37" s="19"/>
      <c r="F37" s="19"/>
      <c r="G37" s="19"/>
      <c r="H37" s="19"/>
      <c r="I37" s="19"/>
      <c r="J37" s="19"/>
      <c r="K37" s="19"/>
      <c r="L37" s="19"/>
      <c r="M37" s="19"/>
      <c r="N37" s="19"/>
      <c r="O37" s="23"/>
    </row>
    <row r="38" spans="2:15" ht="12.75" customHeight="1" x14ac:dyDescent="0.2">
      <c r="C38" s="457" t="s">
        <v>185</v>
      </c>
      <c r="D38" s="19"/>
      <c r="E38" s="19"/>
      <c r="F38" s="19"/>
      <c r="G38" s="19"/>
      <c r="H38" s="19"/>
      <c r="I38" s="19"/>
      <c r="J38" s="19"/>
      <c r="K38" s="19"/>
      <c r="L38" s="19"/>
      <c r="M38" s="19"/>
      <c r="N38" s="19"/>
      <c r="O38" s="457"/>
    </row>
    <row r="39" spans="2:15" ht="12.75" customHeight="1" x14ac:dyDescent="0.2"/>
    <row r="40" spans="2:15" ht="12.75" customHeight="1" x14ac:dyDescent="0.2">
      <c r="D40" s="143"/>
      <c r="E40" s="143"/>
      <c r="F40" s="143"/>
      <c r="G40" s="143"/>
      <c r="H40" s="143"/>
      <c r="I40" s="143"/>
      <c r="J40" s="143"/>
      <c r="K40" s="143"/>
      <c r="L40" s="143"/>
      <c r="M40" s="143"/>
    </row>
  </sheetData>
  <mergeCells count="11">
    <mergeCell ref="C3:M3"/>
    <mergeCell ref="D4:M4"/>
    <mergeCell ref="D5:D6"/>
    <mergeCell ref="E5:E6"/>
    <mergeCell ref="F5:F6"/>
    <mergeCell ref="G5:M5"/>
    <mergeCell ref="C1:D1"/>
    <mergeCell ref="E1:F1"/>
    <mergeCell ref="G1:H1"/>
    <mergeCell ref="J1:L1"/>
    <mergeCell ref="C2:O2"/>
  </mergeCells>
  <phoneticPr fontId="7" type="noConversion"/>
  <printOptions horizontalCentered="1"/>
  <pageMargins left="0.6692913385826772" right="0.6692913385826772" top="0.51181102362204722" bottom="0.27559055118110237" header="0" footer="0"/>
  <pageSetup paperSize="9" scale="3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B1:O38"/>
  <sheetViews>
    <sheetView zoomScale="90" zoomScaleNormal="90" workbookViewId="0">
      <selection activeCell="Q31" sqref="Q31"/>
    </sheetView>
  </sheetViews>
  <sheetFormatPr defaultRowHeight="12.75" x14ac:dyDescent="0.2"/>
  <cols>
    <col min="2" max="2" width="6.28515625" customWidth="1"/>
    <col min="3" max="3" width="4" customWidth="1"/>
    <col min="4" max="4" width="9.7109375" customWidth="1"/>
    <col min="5" max="6" width="8.7109375" customWidth="1"/>
    <col min="7" max="7" width="10.140625" customWidth="1"/>
    <col min="8" max="13" width="8.7109375" customWidth="1"/>
    <col min="14" max="14" width="1.7109375" customWidth="1"/>
    <col min="15" max="15" width="5.85546875" customWidth="1"/>
  </cols>
  <sheetData>
    <row r="1" spans="2:15" ht="14.25" customHeight="1" x14ac:dyDescent="0.2">
      <c r="C1" s="744"/>
      <c r="D1" s="744"/>
      <c r="E1" s="429"/>
      <c r="F1" s="48"/>
      <c r="G1" s="48"/>
      <c r="H1" s="48"/>
      <c r="I1" s="48"/>
      <c r="J1" s="48"/>
      <c r="K1" s="48"/>
      <c r="L1" s="48"/>
      <c r="O1" s="433" t="s">
        <v>131</v>
      </c>
    </row>
    <row r="2" spans="2:15" ht="30" customHeight="1" x14ac:dyDescent="0.2">
      <c r="C2" s="732" t="s">
        <v>216</v>
      </c>
      <c r="D2" s="732"/>
      <c r="E2" s="732"/>
      <c r="F2" s="732"/>
      <c r="G2" s="732"/>
      <c r="H2" s="732"/>
      <c r="I2" s="732"/>
      <c r="J2" s="732"/>
      <c r="K2" s="732"/>
      <c r="L2" s="732"/>
      <c r="M2" s="732"/>
      <c r="N2" s="732"/>
      <c r="O2" s="732"/>
    </row>
    <row r="3" spans="2:15" ht="20.100000000000001" customHeight="1" x14ac:dyDescent="0.2">
      <c r="C3" s="733" t="s">
        <v>260</v>
      </c>
      <c r="D3" s="734"/>
      <c r="E3" s="734"/>
      <c r="F3" s="734"/>
      <c r="G3" s="734"/>
      <c r="H3" s="734"/>
      <c r="I3" s="734"/>
      <c r="J3" s="734"/>
      <c r="K3" s="734"/>
      <c r="L3" s="734"/>
      <c r="M3" s="734"/>
      <c r="N3" s="434"/>
      <c r="O3" s="119"/>
    </row>
    <row r="4" spans="2:15" ht="20.100000000000001" customHeight="1" x14ac:dyDescent="0.2">
      <c r="C4" s="66"/>
      <c r="D4" s="735" t="s">
        <v>123</v>
      </c>
      <c r="E4" s="735"/>
      <c r="F4" s="735"/>
      <c r="G4" s="735"/>
      <c r="H4" s="735"/>
      <c r="I4" s="735"/>
      <c r="J4" s="735"/>
      <c r="K4" s="735"/>
      <c r="L4" s="735"/>
      <c r="M4" s="735"/>
      <c r="N4" s="439"/>
      <c r="O4" s="86"/>
    </row>
    <row r="5" spans="2:15" ht="18" customHeight="1" x14ac:dyDescent="0.2">
      <c r="C5" s="66"/>
      <c r="D5" s="736" t="s">
        <v>120</v>
      </c>
      <c r="E5" s="738" t="s">
        <v>190</v>
      </c>
      <c r="F5" s="740" t="s">
        <v>193</v>
      </c>
      <c r="G5" s="742" t="s">
        <v>121</v>
      </c>
      <c r="H5" s="743"/>
      <c r="I5" s="743"/>
      <c r="J5" s="743"/>
      <c r="K5" s="743"/>
      <c r="L5" s="743"/>
      <c r="M5" s="743"/>
      <c r="N5" s="118"/>
      <c r="O5" s="120"/>
    </row>
    <row r="6" spans="2:15" ht="33" customHeight="1" x14ac:dyDescent="0.2">
      <c r="C6" s="68"/>
      <c r="D6" s="737"/>
      <c r="E6" s="739"/>
      <c r="F6" s="741"/>
      <c r="G6" s="127" t="s">
        <v>254</v>
      </c>
      <c r="H6" s="122" t="s">
        <v>122</v>
      </c>
      <c r="I6" s="122" t="s">
        <v>186</v>
      </c>
      <c r="J6" s="122" t="s">
        <v>81</v>
      </c>
      <c r="K6" s="122" t="s">
        <v>138</v>
      </c>
      <c r="L6" s="122" t="s">
        <v>103</v>
      </c>
      <c r="M6" s="122" t="s">
        <v>139</v>
      </c>
      <c r="N6" s="56"/>
      <c r="O6" s="121"/>
    </row>
    <row r="7" spans="2:15" ht="15" customHeight="1" x14ac:dyDescent="0.2">
      <c r="B7" s="149"/>
      <c r="C7" s="162" t="s">
        <v>190</v>
      </c>
      <c r="D7" s="329">
        <v>6815.9211028419995</v>
      </c>
      <c r="E7" s="329">
        <v>4245.8836097619997</v>
      </c>
      <c r="F7" s="330">
        <v>2570.0374930799999</v>
      </c>
      <c r="G7" s="331">
        <v>183.75748603</v>
      </c>
      <c r="H7" s="331">
        <v>261.51963875299998</v>
      </c>
      <c r="I7" s="331">
        <v>508.64735001899999</v>
      </c>
      <c r="J7" s="331">
        <v>328.40059387299999</v>
      </c>
      <c r="K7" s="331">
        <v>230.404452061</v>
      </c>
      <c r="L7" s="331">
        <v>71.322856990999995</v>
      </c>
      <c r="M7" s="331">
        <v>54.984992163000001</v>
      </c>
      <c r="N7" s="134"/>
      <c r="O7" s="162" t="s">
        <v>190</v>
      </c>
    </row>
    <row r="8" spans="2:15" ht="15" customHeight="1" x14ac:dyDescent="0.2">
      <c r="C8" s="440" t="s">
        <v>32</v>
      </c>
      <c r="D8" s="458">
        <v>595.72786248</v>
      </c>
      <c r="E8" s="458">
        <v>405.28306415899999</v>
      </c>
      <c r="F8" s="459">
        <v>190.44479832100001</v>
      </c>
      <c r="G8" s="460">
        <v>8.5661001589999994</v>
      </c>
      <c r="H8" s="461">
        <v>10.418107294</v>
      </c>
      <c r="I8" s="461">
        <v>34.873735721000003</v>
      </c>
      <c r="J8" s="461">
        <v>30.713296074999999</v>
      </c>
      <c r="K8" s="461">
        <v>7.6627312520000004</v>
      </c>
      <c r="L8" s="461">
        <v>10.035964388</v>
      </c>
      <c r="M8" s="461">
        <v>3.534300172</v>
      </c>
      <c r="N8" s="444"/>
      <c r="O8" s="440" t="s">
        <v>32</v>
      </c>
    </row>
    <row r="9" spans="2:15" ht="15" customHeight="1" x14ac:dyDescent="0.2">
      <c r="B9" s="164"/>
      <c r="C9" s="63" t="s">
        <v>34</v>
      </c>
      <c r="D9" s="332">
        <v>47.508833812999995</v>
      </c>
      <c r="E9" s="332">
        <v>30.976340878999999</v>
      </c>
      <c r="F9" s="333">
        <v>16.532492934</v>
      </c>
      <c r="G9" s="462">
        <v>6.5956940770000001</v>
      </c>
      <c r="H9" s="462">
        <v>0.37503387000000005</v>
      </c>
      <c r="I9" s="462">
        <v>1.057404086</v>
      </c>
      <c r="J9" s="462">
        <v>0.74238563099999999</v>
      </c>
      <c r="K9" s="462">
        <v>0.78688751300000004</v>
      </c>
      <c r="L9" s="462">
        <v>7.6552519999999999E-2</v>
      </c>
      <c r="M9" s="462">
        <v>0.48897320999999999</v>
      </c>
      <c r="N9" s="128"/>
      <c r="O9" s="63" t="s">
        <v>34</v>
      </c>
    </row>
    <row r="10" spans="2:15" ht="15" customHeight="1" x14ac:dyDescent="0.2">
      <c r="C10" s="446" t="s">
        <v>36</v>
      </c>
      <c r="D10" s="463">
        <v>230.24268820200001</v>
      </c>
      <c r="E10" s="463">
        <v>187.82653890200001</v>
      </c>
      <c r="F10" s="464">
        <v>42.416149300000001</v>
      </c>
      <c r="G10" s="465">
        <v>5.5614654959999994</v>
      </c>
      <c r="H10" s="465">
        <v>4.5133772959999998</v>
      </c>
      <c r="I10" s="465">
        <v>5.7911255620000004</v>
      </c>
      <c r="J10" s="465">
        <v>8.1893322709999996</v>
      </c>
      <c r="K10" s="465">
        <v>2.594515441</v>
      </c>
      <c r="L10" s="465">
        <v>1.2082766170000001</v>
      </c>
      <c r="M10" s="465">
        <v>1.4503957169999999</v>
      </c>
      <c r="N10" s="450"/>
      <c r="O10" s="446" t="s">
        <v>36</v>
      </c>
    </row>
    <row r="11" spans="2:15" ht="15" customHeight="1" x14ac:dyDescent="0.2">
      <c r="C11" s="63" t="s">
        <v>40</v>
      </c>
      <c r="D11" s="332">
        <v>125.308854457</v>
      </c>
      <c r="E11" s="332">
        <v>69.563685484000004</v>
      </c>
      <c r="F11" s="333">
        <v>55.745168972999998</v>
      </c>
      <c r="G11" s="462">
        <v>1.8543210210000001</v>
      </c>
      <c r="H11" s="462">
        <v>9.3826440099999999</v>
      </c>
      <c r="I11" s="462">
        <v>11.964718640999999</v>
      </c>
      <c r="J11" s="462">
        <v>5.4416058830000003</v>
      </c>
      <c r="K11" s="462">
        <v>5.6841867170000002</v>
      </c>
      <c r="L11" s="462">
        <v>2.2513761699999999</v>
      </c>
      <c r="M11" s="462">
        <v>0.45843245500000002</v>
      </c>
      <c r="N11" s="128"/>
      <c r="O11" s="63" t="s">
        <v>40</v>
      </c>
    </row>
    <row r="12" spans="2:15" ht="15" customHeight="1" x14ac:dyDescent="0.2">
      <c r="C12" s="446" t="s">
        <v>42</v>
      </c>
      <c r="D12" s="463">
        <v>1593.285443301</v>
      </c>
      <c r="E12" s="463">
        <v>878.91273578100004</v>
      </c>
      <c r="F12" s="464">
        <v>714.37270751999995</v>
      </c>
      <c r="G12" s="465">
        <v>39.137687264</v>
      </c>
      <c r="H12" s="465">
        <v>82.867770639999989</v>
      </c>
      <c r="I12" s="465">
        <v>155.900289429</v>
      </c>
      <c r="J12" s="465">
        <v>73.374478011999997</v>
      </c>
      <c r="K12" s="465">
        <v>106.816603476</v>
      </c>
      <c r="L12" s="465">
        <v>20.496314214000002</v>
      </c>
      <c r="M12" s="465">
        <v>14.539335168999999</v>
      </c>
      <c r="N12" s="450"/>
      <c r="O12" s="446" t="s">
        <v>42</v>
      </c>
    </row>
    <row r="13" spans="2:15" ht="15" customHeight="1" x14ac:dyDescent="0.2">
      <c r="C13" s="63" t="s">
        <v>44</v>
      </c>
      <c r="D13" s="332">
        <v>21.734659147000002</v>
      </c>
      <c r="E13" s="332">
        <v>15.292556162</v>
      </c>
      <c r="F13" s="333">
        <v>6.442102985</v>
      </c>
      <c r="G13" s="462">
        <v>0.43714809399999999</v>
      </c>
      <c r="H13" s="462">
        <v>1.052896721</v>
      </c>
      <c r="I13" s="462">
        <v>1.158506679</v>
      </c>
      <c r="J13" s="462">
        <v>0.47998134199999998</v>
      </c>
      <c r="K13" s="462">
        <v>0.20914812699999999</v>
      </c>
      <c r="L13" s="462">
        <v>0.15013221199999999</v>
      </c>
      <c r="M13" s="462">
        <v>0.755847194</v>
      </c>
      <c r="N13" s="128"/>
      <c r="O13" s="63" t="s">
        <v>44</v>
      </c>
    </row>
    <row r="14" spans="2:15" ht="15" customHeight="1" x14ac:dyDescent="0.2">
      <c r="C14" s="446" t="s">
        <v>46</v>
      </c>
      <c r="D14" s="463">
        <v>203.43180993199999</v>
      </c>
      <c r="E14" s="463">
        <v>80.309031821999994</v>
      </c>
      <c r="F14" s="464">
        <v>123.12277811</v>
      </c>
      <c r="G14" s="465">
        <v>1.0233617110000002</v>
      </c>
      <c r="H14" s="465">
        <v>3.7116718969999996</v>
      </c>
      <c r="I14" s="465">
        <v>59.398582580999999</v>
      </c>
      <c r="J14" s="465">
        <v>21.986247265999999</v>
      </c>
      <c r="K14" s="465">
        <v>13.199585916</v>
      </c>
      <c r="L14" s="465">
        <v>4.1404753330000004</v>
      </c>
      <c r="M14" s="465">
        <v>0.52901038700000003</v>
      </c>
      <c r="N14" s="450"/>
      <c r="O14" s="446" t="s">
        <v>46</v>
      </c>
    </row>
    <row r="15" spans="2:15" ht="15" customHeight="1" x14ac:dyDescent="0.2">
      <c r="C15" s="63" t="s">
        <v>48</v>
      </c>
      <c r="D15" s="332">
        <v>55.762185244000001</v>
      </c>
      <c r="E15" s="332">
        <v>31.170938710000001</v>
      </c>
      <c r="F15" s="333">
        <v>24.591246534</v>
      </c>
      <c r="G15" s="462">
        <v>6.5751572589999991</v>
      </c>
      <c r="H15" s="462">
        <v>0.37654030500000002</v>
      </c>
      <c r="I15" s="462">
        <v>2.2284007199999998</v>
      </c>
      <c r="J15" s="462">
        <v>2.1555036909999998</v>
      </c>
      <c r="K15" s="462">
        <v>0.40770320199999999</v>
      </c>
      <c r="L15" s="462">
        <v>0.311237345</v>
      </c>
      <c r="M15" s="462">
        <v>0.15644054600000001</v>
      </c>
      <c r="N15" s="128"/>
      <c r="O15" s="63" t="s">
        <v>48</v>
      </c>
    </row>
    <row r="16" spans="2:15" ht="15" customHeight="1" x14ac:dyDescent="0.2">
      <c r="C16" s="446" t="s">
        <v>50</v>
      </c>
      <c r="D16" s="463">
        <v>394.89694705199997</v>
      </c>
      <c r="E16" s="463">
        <v>250.07548358899999</v>
      </c>
      <c r="F16" s="464">
        <v>144.82146346299999</v>
      </c>
      <c r="G16" s="465">
        <v>8.2127685109999984</v>
      </c>
      <c r="H16" s="465">
        <v>8.4335035769999998</v>
      </c>
      <c r="I16" s="465">
        <v>18.952105493000001</v>
      </c>
      <c r="J16" s="465">
        <v>21.209189494</v>
      </c>
      <c r="K16" s="465">
        <v>8.0488712269999994</v>
      </c>
      <c r="L16" s="465">
        <v>3.2991059950000001</v>
      </c>
      <c r="M16" s="465">
        <v>1.2809186859999999</v>
      </c>
      <c r="N16" s="450"/>
      <c r="O16" s="446" t="s">
        <v>50</v>
      </c>
    </row>
    <row r="17" spans="3:15" ht="15" customHeight="1" x14ac:dyDescent="0.2">
      <c r="C17" s="63" t="s">
        <v>52</v>
      </c>
      <c r="D17" s="332">
        <v>589.71018329900005</v>
      </c>
      <c r="E17" s="332">
        <v>329.95393175100003</v>
      </c>
      <c r="F17" s="333">
        <v>259.75625154800002</v>
      </c>
      <c r="G17" s="462">
        <v>11.539163726000002</v>
      </c>
      <c r="H17" s="462">
        <v>22.832762671000001</v>
      </c>
      <c r="I17" s="462">
        <v>46.619106514999999</v>
      </c>
      <c r="J17" s="462">
        <v>33.520036429000001</v>
      </c>
      <c r="K17" s="462">
        <v>23.727098828999999</v>
      </c>
      <c r="L17" s="462">
        <v>6.3805152749999996</v>
      </c>
      <c r="M17" s="462">
        <v>3.08057376</v>
      </c>
      <c r="N17" s="128"/>
      <c r="O17" s="63" t="s">
        <v>52</v>
      </c>
    </row>
    <row r="18" spans="3:15" ht="15" customHeight="1" x14ac:dyDescent="0.2">
      <c r="C18" s="446" t="s">
        <v>96</v>
      </c>
      <c r="D18" s="463">
        <v>24.284249032999998</v>
      </c>
      <c r="E18" s="463">
        <v>16.591874485999998</v>
      </c>
      <c r="F18" s="464">
        <v>7.692374547</v>
      </c>
      <c r="G18" s="465">
        <v>4.9946920220000006</v>
      </c>
      <c r="H18" s="465">
        <v>0.38934481199999998</v>
      </c>
      <c r="I18" s="465">
        <v>0.55539449399999996</v>
      </c>
      <c r="J18" s="465">
        <v>0.23659482300000001</v>
      </c>
      <c r="K18" s="465">
        <v>8.5521453999999997E-2</v>
      </c>
      <c r="L18" s="465">
        <v>4.9765849000000001E-2</v>
      </c>
      <c r="M18" s="465">
        <v>0.18185337900000001</v>
      </c>
      <c r="N18" s="450"/>
      <c r="O18" s="446" t="s">
        <v>96</v>
      </c>
    </row>
    <row r="19" spans="3:15" ht="15" customHeight="1" x14ac:dyDescent="0.2">
      <c r="C19" s="63" t="s">
        <v>56</v>
      </c>
      <c r="D19" s="332">
        <v>626.16944283199996</v>
      </c>
      <c r="E19" s="332">
        <v>330.45236021900001</v>
      </c>
      <c r="F19" s="333">
        <v>295.717082613</v>
      </c>
      <c r="G19" s="462">
        <v>20.843820491999999</v>
      </c>
      <c r="H19" s="462">
        <v>33.243095864000004</v>
      </c>
      <c r="I19" s="462">
        <v>65.081522668000005</v>
      </c>
      <c r="J19" s="462">
        <v>27.265286703000001</v>
      </c>
      <c r="K19" s="462">
        <v>16.419584059999998</v>
      </c>
      <c r="L19" s="462">
        <v>8.07694504</v>
      </c>
      <c r="M19" s="462">
        <v>5.8166424010000002</v>
      </c>
      <c r="N19" s="128"/>
      <c r="O19" s="63" t="s">
        <v>56</v>
      </c>
    </row>
    <row r="20" spans="3:15" ht="15" customHeight="1" x14ac:dyDescent="0.2">
      <c r="C20" s="446" t="s">
        <v>38</v>
      </c>
      <c r="D20" s="463">
        <v>4.154859375</v>
      </c>
      <c r="E20" s="463">
        <v>1.1055494560000001</v>
      </c>
      <c r="F20" s="464">
        <v>3.0493099190000001</v>
      </c>
      <c r="G20" s="465">
        <v>3.7091419E-2</v>
      </c>
      <c r="H20" s="465">
        <v>4.0312539000000001E-2</v>
      </c>
      <c r="I20" s="465">
        <v>9.7275137999999997E-2</v>
      </c>
      <c r="J20" s="465">
        <v>0.22765044800000001</v>
      </c>
      <c r="K20" s="465">
        <v>2.4946283999999999E-2</v>
      </c>
      <c r="L20" s="465">
        <v>1.3466000000000001E-3</v>
      </c>
      <c r="M20" s="465">
        <v>4.1442407000000001E-2</v>
      </c>
      <c r="N20" s="450"/>
      <c r="O20" s="446" t="s">
        <v>38</v>
      </c>
    </row>
    <row r="21" spans="3:15" ht="15" customHeight="1" x14ac:dyDescent="0.2">
      <c r="C21" s="63" t="s">
        <v>60</v>
      </c>
      <c r="D21" s="332">
        <v>22.954759930000002</v>
      </c>
      <c r="E21" s="332">
        <v>15.040808258</v>
      </c>
      <c r="F21" s="333">
        <v>7.9139516719999996</v>
      </c>
      <c r="G21" s="462">
        <v>0.93110667999999996</v>
      </c>
      <c r="H21" s="462">
        <v>0.55347754400000004</v>
      </c>
      <c r="I21" s="462">
        <v>0.616751143</v>
      </c>
      <c r="J21" s="462">
        <v>1.16608614</v>
      </c>
      <c r="K21" s="462">
        <v>0.23496468400000001</v>
      </c>
      <c r="L21" s="462">
        <v>8.5359493999999994E-2</v>
      </c>
      <c r="M21" s="462">
        <v>2.2202056680000002</v>
      </c>
      <c r="N21" s="128"/>
      <c r="O21" s="63" t="s">
        <v>60</v>
      </c>
    </row>
    <row r="22" spans="3:15" ht="15" customHeight="1" x14ac:dyDescent="0.2">
      <c r="C22" s="446" t="s">
        <v>62</v>
      </c>
      <c r="D22" s="463">
        <v>44.312640021</v>
      </c>
      <c r="E22" s="463">
        <v>27.576373726</v>
      </c>
      <c r="F22" s="464">
        <v>16.736266295</v>
      </c>
      <c r="G22" s="465">
        <v>2.0015573519999998</v>
      </c>
      <c r="H22" s="465">
        <v>1.4713381239999999</v>
      </c>
      <c r="I22" s="465">
        <v>2.3408787150000001</v>
      </c>
      <c r="J22" s="465">
        <v>1.543620502</v>
      </c>
      <c r="K22" s="465">
        <v>9.9604328000000006E-2</v>
      </c>
      <c r="L22" s="465">
        <v>0.10393696400000001</v>
      </c>
      <c r="M22" s="465">
        <v>2.73150052</v>
      </c>
      <c r="N22" s="450"/>
      <c r="O22" s="446" t="s">
        <v>62</v>
      </c>
    </row>
    <row r="23" spans="3:15" ht="15" customHeight="1" x14ac:dyDescent="0.2">
      <c r="C23" s="63" t="s">
        <v>64</v>
      </c>
      <c r="D23" s="332">
        <v>16.506240274</v>
      </c>
      <c r="E23" s="332">
        <v>13.267439431</v>
      </c>
      <c r="F23" s="333">
        <v>3.2388008429999999</v>
      </c>
      <c r="G23" s="462">
        <v>0.28897831999999996</v>
      </c>
      <c r="H23" s="462">
        <v>0.35086028000000002</v>
      </c>
      <c r="I23" s="462">
        <v>0.51767699300000003</v>
      </c>
      <c r="J23" s="462">
        <v>0.43623183300000001</v>
      </c>
      <c r="K23" s="462">
        <v>0.24859672499999999</v>
      </c>
      <c r="L23" s="462">
        <v>8.5366854000000006E-2</v>
      </c>
      <c r="M23" s="462">
        <v>5.6411074999999998E-2</v>
      </c>
      <c r="N23" s="128"/>
      <c r="O23" s="63" t="s">
        <v>64</v>
      </c>
    </row>
    <row r="24" spans="3:15" ht="15" customHeight="1" x14ac:dyDescent="0.2">
      <c r="C24" s="446" t="s">
        <v>58</v>
      </c>
      <c r="D24" s="463">
        <v>144.217979195</v>
      </c>
      <c r="E24" s="463">
        <v>113.076110907</v>
      </c>
      <c r="F24" s="464">
        <v>31.141868288000001</v>
      </c>
      <c r="G24" s="465">
        <v>9.6193403929999999</v>
      </c>
      <c r="H24" s="465">
        <v>1.541806582</v>
      </c>
      <c r="I24" s="465">
        <v>4.2396836240000004</v>
      </c>
      <c r="J24" s="465">
        <v>3.964969119</v>
      </c>
      <c r="K24" s="465">
        <v>1.712667478</v>
      </c>
      <c r="L24" s="465">
        <v>0.68026153099999997</v>
      </c>
      <c r="M24" s="465">
        <v>1.302196525</v>
      </c>
      <c r="N24" s="450"/>
      <c r="O24" s="446" t="s">
        <v>58</v>
      </c>
    </row>
    <row r="25" spans="3:15" ht="15" customHeight="1" x14ac:dyDescent="0.2">
      <c r="C25" s="63" t="s">
        <v>66</v>
      </c>
      <c r="D25" s="332">
        <v>3.1016347450000001</v>
      </c>
      <c r="E25" s="332">
        <v>1.482377724</v>
      </c>
      <c r="F25" s="333">
        <v>1.6192570209999999</v>
      </c>
      <c r="G25" s="462">
        <v>4.0082616000000001E-2</v>
      </c>
      <c r="H25" s="462">
        <v>3.5404990000000004E-2</v>
      </c>
      <c r="I25" s="462">
        <v>0.13595586400000001</v>
      </c>
      <c r="J25" s="462">
        <v>0.16297794099999999</v>
      </c>
      <c r="K25" s="462">
        <v>5.8747634E-2</v>
      </c>
      <c r="L25" s="462">
        <v>0.237347951</v>
      </c>
      <c r="M25" s="462">
        <v>5.5128200000000005E-4</v>
      </c>
      <c r="N25" s="128"/>
      <c r="O25" s="63" t="s">
        <v>66</v>
      </c>
    </row>
    <row r="26" spans="3:15" ht="15" customHeight="1" x14ac:dyDescent="0.2">
      <c r="C26" s="446" t="s">
        <v>68</v>
      </c>
      <c r="D26" s="463">
        <v>918.76522650700008</v>
      </c>
      <c r="E26" s="463">
        <v>655.173404592</v>
      </c>
      <c r="F26" s="464">
        <v>263.59182191500003</v>
      </c>
      <c r="G26" s="465">
        <v>11.719277369</v>
      </c>
      <c r="H26" s="465">
        <v>19.985807195</v>
      </c>
      <c r="I26" s="465">
        <v>37.215115005000001</v>
      </c>
      <c r="J26" s="465">
        <v>49.186998946000003</v>
      </c>
      <c r="K26" s="465">
        <v>18.659002938</v>
      </c>
      <c r="L26" s="465">
        <v>5.3510828879999996</v>
      </c>
      <c r="M26" s="465">
        <v>4.3816024640000002</v>
      </c>
      <c r="N26" s="450"/>
      <c r="O26" s="446" t="s">
        <v>68</v>
      </c>
    </row>
    <row r="27" spans="3:15" ht="15" customHeight="1" x14ac:dyDescent="0.2">
      <c r="C27" s="63" t="s">
        <v>30</v>
      </c>
      <c r="D27" s="332">
        <v>201.39839836799999</v>
      </c>
      <c r="E27" s="332">
        <v>140.26029549899999</v>
      </c>
      <c r="F27" s="333">
        <v>61.138102869000001</v>
      </c>
      <c r="G27" s="462">
        <v>4.3784524019999997</v>
      </c>
      <c r="H27" s="462">
        <v>11.176279115</v>
      </c>
      <c r="I27" s="462">
        <v>12.936652796000001</v>
      </c>
      <c r="J27" s="462">
        <v>5.1123068839999997</v>
      </c>
      <c r="K27" s="462">
        <v>5.2683461710000001</v>
      </c>
      <c r="L27" s="462">
        <v>1.7877337609999999</v>
      </c>
      <c r="M27" s="462">
        <v>1.839303645</v>
      </c>
      <c r="N27" s="128"/>
      <c r="O27" s="63" t="s">
        <v>30</v>
      </c>
    </row>
    <row r="28" spans="3:15" ht="15" customHeight="1" x14ac:dyDescent="0.2">
      <c r="C28" s="446" t="s">
        <v>69</v>
      </c>
      <c r="D28" s="463">
        <v>342.89386770999999</v>
      </c>
      <c r="E28" s="463">
        <v>258.98676429400001</v>
      </c>
      <c r="F28" s="464">
        <v>83.907103415999998</v>
      </c>
      <c r="G28" s="465">
        <v>16.076180960000002</v>
      </c>
      <c r="H28" s="465">
        <v>7.2972735360000005</v>
      </c>
      <c r="I28" s="465">
        <v>10.246605444</v>
      </c>
      <c r="J28" s="465">
        <v>16.770486345999998</v>
      </c>
      <c r="K28" s="465">
        <v>2.9578943839999998</v>
      </c>
      <c r="L28" s="465">
        <v>0.783146444</v>
      </c>
      <c r="M28" s="465">
        <v>4.7824848590000002</v>
      </c>
      <c r="N28" s="450"/>
      <c r="O28" s="446" t="s">
        <v>69</v>
      </c>
    </row>
    <row r="29" spans="3:15" ht="15" customHeight="1" x14ac:dyDescent="0.2">
      <c r="C29" s="63" t="s">
        <v>71</v>
      </c>
      <c r="D29" s="332">
        <v>78.402700312999997</v>
      </c>
      <c r="E29" s="332">
        <v>55.290955906000001</v>
      </c>
      <c r="F29" s="333">
        <v>23.111744407</v>
      </c>
      <c r="G29" s="462">
        <v>1.048340345</v>
      </c>
      <c r="H29" s="462">
        <v>1.06282264</v>
      </c>
      <c r="I29" s="462">
        <v>5.0710354180000001</v>
      </c>
      <c r="J29" s="462">
        <v>3.8406530069999998</v>
      </c>
      <c r="K29" s="462">
        <v>0.62864567500000001</v>
      </c>
      <c r="L29" s="462">
        <v>0.24892455399999999</v>
      </c>
      <c r="M29" s="462">
        <v>8.7741827999999994E-2</v>
      </c>
      <c r="N29" s="128"/>
      <c r="O29" s="63" t="s">
        <v>71</v>
      </c>
    </row>
    <row r="30" spans="3:15" ht="15" customHeight="1" x14ac:dyDescent="0.2">
      <c r="C30" s="446" t="s">
        <v>73</v>
      </c>
      <c r="D30" s="463">
        <v>91.972830493999993</v>
      </c>
      <c r="E30" s="463">
        <v>66.453659068999997</v>
      </c>
      <c r="F30" s="464">
        <v>25.519171425</v>
      </c>
      <c r="G30" s="465">
        <v>8.9279631669999997</v>
      </c>
      <c r="H30" s="465">
        <v>1.091408318</v>
      </c>
      <c r="I30" s="465">
        <v>2.268240971</v>
      </c>
      <c r="J30" s="465">
        <v>2.636278355</v>
      </c>
      <c r="K30" s="465">
        <v>1.0843625800000001</v>
      </c>
      <c r="L30" s="465">
        <v>0.66182852400000003</v>
      </c>
      <c r="M30" s="465">
        <v>0.39972640999999998</v>
      </c>
      <c r="N30" s="450"/>
      <c r="O30" s="446" t="s">
        <v>73</v>
      </c>
    </row>
    <row r="31" spans="3:15" ht="15" customHeight="1" x14ac:dyDescent="0.2">
      <c r="C31" s="63" t="s">
        <v>75</v>
      </c>
      <c r="D31" s="332">
        <v>66.410649090999996</v>
      </c>
      <c r="E31" s="332">
        <v>41.772068515999997</v>
      </c>
      <c r="F31" s="333">
        <v>24.638580574999999</v>
      </c>
      <c r="G31" s="462">
        <v>6.0115298570000002</v>
      </c>
      <c r="H31" s="462">
        <v>11.370830207999999</v>
      </c>
      <c r="I31" s="462">
        <v>0.89957044100000005</v>
      </c>
      <c r="J31" s="462">
        <v>0.71364941699999995</v>
      </c>
      <c r="K31" s="462">
        <v>0.44366445300000001</v>
      </c>
      <c r="L31" s="462">
        <v>0.13690998500000001</v>
      </c>
      <c r="M31" s="462">
        <v>1.184471075</v>
      </c>
      <c r="N31" s="128"/>
      <c r="O31" s="63" t="s">
        <v>75</v>
      </c>
    </row>
    <row r="32" spans="3:15" ht="14.25" customHeight="1" x14ac:dyDescent="0.2">
      <c r="C32" s="446" t="s">
        <v>79</v>
      </c>
      <c r="D32" s="463">
        <v>103.04281781500001</v>
      </c>
      <c r="E32" s="463">
        <v>82.488688349</v>
      </c>
      <c r="F32" s="464">
        <v>20.554129465999999</v>
      </c>
      <c r="G32" s="465">
        <v>3.3985866429999998</v>
      </c>
      <c r="H32" s="465">
        <v>1.649587197</v>
      </c>
      <c r="I32" s="465">
        <v>3.5000257879999999</v>
      </c>
      <c r="J32" s="465">
        <v>3.910804996</v>
      </c>
      <c r="K32" s="465">
        <v>2.614447073</v>
      </c>
      <c r="L32" s="465">
        <v>0.278899281</v>
      </c>
      <c r="M32" s="465">
        <v>0.61872993499999995</v>
      </c>
      <c r="N32" s="450"/>
      <c r="O32" s="446" t="s">
        <v>79</v>
      </c>
    </row>
    <row r="33" spans="3:15" ht="15" customHeight="1" x14ac:dyDescent="0.2">
      <c r="C33" s="63" t="s">
        <v>54</v>
      </c>
      <c r="D33" s="332">
        <v>81.884667895000007</v>
      </c>
      <c r="E33" s="332">
        <v>46.093403346999999</v>
      </c>
      <c r="F33" s="333">
        <v>35.791264548000001</v>
      </c>
      <c r="G33" s="462">
        <v>1.4019423689999999</v>
      </c>
      <c r="H33" s="462">
        <v>3.8488413640000001</v>
      </c>
      <c r="I33" s="462">
        <v>7.7823735340000004</v>
      </c>
      <c r="J33" s="462">
        <v>2.9884396180000001</v>
      </c>
      <c r="K33" s="462">
        <v>4.0387568380000003</v>
      </c>
      <c r="L33" s="462">
        <v>1.7877261689999999</v>
      </c>
      <c r="M33" s="462">
        <v>2.0896794179999998</v>
      </c>
      <c r="N33" s="128"/>
      <c r="O33" s="63" t="s">
        <v>54</v>
      </c>
    </row>
    <row r="34" spans="3:15" ht="15" customHeight="1" x14ac:dyDescent="0.2">
      <c r="C34" s="451" t="s">
        <v>77</v>
      </c>
      <c r="D34" s="466">
        <v>187.838672317</v>
      </c>
      <c r="E34" s="466">
        <v>101.407168744</v>
      </c>
      <c r="F34" s="467">
        <v>86.431503573000001</v>
      </c>
      <c r="G34" s="468">
        <v>2.535676306</v>
      </c>
      <c r="H34" s="468">
        <v>22.446840164000001</v>
      </c>
      <c r="I34" s="468">
        <v>17.198616556000001</v>
      </c>
      <c r="J34" s="468">
        <v>10.425502700999999</v>
      </c>
      <c r="K34" s="468">
        <v>6.6873676020000001</v>
      </c>
      <c r="L34" s="468">
        <v>2.6163250329999999</v>
      </c>
      <c r="M34" s="468">
        <v>0.97622197600000005</v>
      </c>
      <c r="N34" s="455"/>
      <c r="O34" s="451" t="s">
        <v>77</v>
      </c>
    </row>
    <row r="35" spans="3:15" ht="15" customHeight="1" x14ac:dyDescent="0.2">
      <c r="C35" s="456" t="s">
        <v>197</v>
      </c>
      <c r="D35" s="19"/>
      <c r="E35" s="19"/>
      <c r="F35" s="19"/>
      <c r="G35" s="19"/>
      <c r="H35" s="19"/>
      <c r="I35" s="19"/>
      <c r="J35" s="19"/>
      <c r="K35" s="19"/>
      <c r="L35" s="19"/>
      <c r="M35" s="19"/>
      <c r="N35" s="19"/>
      <c r="O35" s="456"/>
    </row>
    <row r="36" spans="3:15" ht="15" customHeight="1" x14ac:dyDescent="0.2">
      <c r="C36" s="456" t="s">
        <v>227</v>
      </c>
      <c r="D36" s="19"/>
      <c r="E36" s="19"/>
      <c r="F36" s="19"/>
      <c r="G36" s="19"/>
      <c r="H36" s="19"/>
      <c r="I36" s="19"/>
      <c r="J36" s="19"/>
      <c r="K36" s="19"/>
      <c r="L36" s="19"/>
      <c r="M36" s="19"/>
      <c r="N36" s="19"/>
      <c r="O36" s="23"/>
    </row>
    <row r="37" spans="3:15" ht="12.75" customHeight="1" x14ac:dyDescent="0.2">
      <c r="C37" s="585" t="s">
        <v>267</v>
      </c>
      <c r="D37" s="19"/>
      <c r="E37" s="19"/>
      <c r="F37" s="19"/>
      <c r="G37" s="19"/>
      <c r="H37" s="19"/>
      <c r="I37" s="19"/>
      <c r="J37" s="19"/>
      <c r="K37" s="19"/>
      <c r="L37" s="19"/>
      <c r="M37" s="19"/>
      <c r="N37" s="19"/>
      <c r="O37" s="457"/>
    </row>
    <row r="38" spans="3:15" ht="12.75" customHeight="1" x14ac:dyDescent="0.2">
      <c r="C38" s="457" t="s">
        <v>185</v>
      </c>
      <c r="D38" s="19"/>
      <c r="E38" s="19"/>
      <c r="F38" s="19"/>
      <c r="G38" s="19"/>
      <c r="H38" s="19"/>
      <c r="I38" s="19"/>
      <c r="J38" s="19"/>
      <c r="K38" s="19"/>
      <c r="L38" s="19"/>
      <c r="M38" s="19"/>
    </row>
  </sheetData>
  <mergeCells count="8">
    <mergeCell ref="C2:O2"/>
    <mergeCell ref="E5:E6"/>
    <mergeCell ref="F5:F6"/>
    <mergeCell ref="C1:D1"/>
    <mergeCell ref="C3:M3"/>
    <mergeCell ref="D4:M4"/>
    <mergeCell ref="D5:D6"/>
    <mergeCell ref="G5:M5"/>
  </mergeCells>
  <phoneticPr fontId="7"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4"/>
  <dimension ref="A1:J31"/>
  <sheetViews>
    <sheetView zoomScale="106" zoomScaleNormal="106" workbookViewId="0">
      <selection activeCell="P28" sqref="P28"/>
    </sheetView>
  </sheetViews>
  <sheetFormatPr defaultRowHeight="12.75" x14ac:dyDescent="0.2"/>
  <cols>
    <col min="1" max="1" width="1.28515625" customWidth="1"/>
    <col min="2" max="2" width="0.85546875" customWidth="1"/>
    <col min="3" max="3" width="22" customWidth="1"/>
    <col min="4" max="4" width="15.140625" customWidth="1"/>
    <col min="5" max="5" width="8.7109375" customWidth="1"/>
    <col min="6" max="6" width="10.85546875" customWidth="1"/>
    <col min="7" max="7" width="11" customWidth="1"/>
    <col min="8" max="8" width="8.5703125" customWidth="1"/>
    <col min="9" max="9" width="1.7109375" customWidth="1"/>
    <col min="10" max="10" width="8.7109375" customWidth="1"/>
  </cols>
  <sheetData>
    <row r="1" spans="1:10" ht="14.25" customHeight="1" x14ac:dyDescent="0.2">
      <c r="C1" s="284"/>
      <c r="H1" s="41"/>
      <c r="I1" s="41" t="s">
        <v>132</v>
      </c>
    </row>
    <row r="2" spans="1:10" ht="30" customHeight="1" x14ac:dyDescent="0.2">
      <c r="B2" s="655" t="s">
        <v>194</v>
      </c>
      <c r="C2" s="655"/>
      <c r="D2" s="655"/>
      <c r="E2" s="655"/>
      <c r="F2" s="655"/>
      <c r="G2" s="655"/>
      <c r="H2" s="655"/>
      <c r="I2" s="655"/>
    </row>
    <row r="3" spans="1:10" ht="30" customHeight="1" x14ac:dyDescent="0.2">
      <c r="B3" s="745" t="s">
        <v>255</v>
      </c>
      <c r="C3" s="745"/>
      <c r="D3" s="745"/>
      <c r="E3" s="745"/>
      <c r="F3" s="745"/>
      <c r="G3" s="745"/>
      <c r="H3" s="745"/>
      <c r="I3" s="745"/>
    </row>
    <row r="4" spans="1:10" ht="24.95" customHeight="1" x14ac:dyDescent="0.2">
      <c r="B4" s="746" t="s">
        <v>157</v>
      </c>
      <c r="C4" s="747"/>
      <c r="D4" s="747"/>
      <c r="E4" s="747"/>
      <c r="F4" s="747"/>
      <c r="G4" s="747"/>
      <c r="H4" s="747"/>
      <c r="I4" s="748"/>
    </row>
    <row r="5" spans="1:10" ht="15" customHeight="1" x14ac:dyDescent="0.25">
      <c r="B5" s="144"/>
      <c r="C5" s="145"/>
      <c r="D5" s="146" t="s">
        <v>190</v>
      </c>
      <c r="E5" s="146" t="s">
        <v>102</v>
      </c>
      <c r="F5" s="146" t="s">
        <v>104</v>
      </c>
      <c r="G5" s="146" t="s">
        <v>124</v>
      </c>
      <c r="H5" s="146" t="s">
        <v>125</v>
      </c>
      <c r="I5" s="147"/>
      <c r="J5" s="283"/>
    </row>
    <row r="6" spans="1:10" ht="15" customHeight="1" x14ac:dyDescent="0.25">
      <c r="B6" s="148"/>
      <c r="C6" s="165" t="s">
        <v>108</v>
      </c>
      <c r="D6" s="334">
        <f>AVERAGE(population!BC5:BD5)</f>
        <v>447.74455699999999</v>
      </c>
      <c r="E6" s="334">
        <v>333.28755699999999</v>
      </c>
      <c r="F6" s="334">
        <v>125.124989</v>
      </c>
      <c r="G6" s="334">
        <v>1412.175</v>
      </c>
      <c r="H6" s="334">
        <v>144.23693299999999</v>
      </c>
      <c r="I6" s="149"/>
      <c r="J6" s="283"/>
    </row>
    <row r="7" spans="1:10" s="48" customFormat="1" ht="15" customHeight="1" x14ac:dyDescent="0.25">
      <c r="B7" s="150"/>
      <c r="C7" s="166" t="s">
        <v>110</v>
      </c>
      <c r="D7" s="335"/>
      <c r="E7" s="335"/>
      <c r="F7" s="335"/>
      <c r="G7" s="335"/>
      <c r="H7" s="335"/>
      <c r="I7" s="151"/>
      <c r="J7" s="283"/>
    </row>
    <row r="8" spans="1:10" ht="15" customHeight="1" x14ac:dyDescent="0.2">
      <c r="B8" s="152"/>
      <c r="C8" s="167" t="s">
        <v>158</v>
      </c>
      <c r="D8" s="336">
        <v>2.5000000000000001E-3</v>
      </c>
      <c r="E8" s="336">
        <v>3.7000000000000002E-3</v>
      </c>
      <c r="F8" s="336">
        <v>-4.4000000000000003E-3</v>
      </c>
      <c r="G8" s="336">
        <v>-1.2999999999999999E-4</v>
      </c>
      <c r="H8" s="336">
        <v>6.9999999999999999E-4</v>
      </c>
      <c r="I8" s="153"/>
    </row>
    <row r="9" spans="1:10" s="48" customFormat="1" ht="21" customHeight="1" x14ac:dyDescent="0.25">
      <c r="B9" s="154"/>
      <c r="C9" s="168" t="s">
        <v>159</v>
      </c>
      <c r="D9" s="337"/>
      <c r="E9" s="337"/>
      <c r="F9" s="337"/>
      <c r="G9" s="337"/>
      <c r="H9" s="337"/>
      <c r="I9" s="155"/>
      <c r="J9" s="283"/>
    </row>
    <row r="10" spans="1:10" ht="15" customHeight="1" x14ac:dyDescent="0.25">
      <c r="B10" s="148"/>
      <c r="C10" s="169" t="s">
        <v>160</v>
      </c>
      <c r="D10" s="338">
        <v>73.900000000000006</v>
      </c>
      <c r="E10" s="338">
        <v>83.084000000000003</v>
      </c>
      <c r="F10" s="469">
        <v>91.954999999999998</v>
      </c>
      <c r="G10" s="338">
        <v>63.56</v>
      </c>
      <c r="H10" s="338">
        <v>75.126000000000005</v>
      </c>
      <c r="I10" s="149"/>
      <c r="J10" s="283"/>
    </row>
    <row r="11" spans="1:10" s="48" customFormat="1" ht="15" customHeight="1" x14ac:dyDescent="0.25">
      <c r="B11" s="150"/>
      <c r="C11" s="166" t="s">
        <v>161</v>
      </c>
      <c r="D11" s="335"/>
      <c r="E11" s="335"/>
      <c r="F11" s="335"/>
      <c r="G11" s="335"/>
      <c r="H11" s="335"/>
      <c r="I11" s="151"/>
      <c r="J11" s="283"/>
    </row>
    <row r="12" spans="1:10" ht="15" customHeight="1" x14ac:dyDescent="0.2">
      <c r="A12" s="156"/>
      <c r="B12" s="152"/>
      <c r="C12" s="170" t="s">
        <v>107</v>
      </c>
      <c r="D12" s="337">
        <f>general!C13</f>
        <v>4225.134</v>
      </c>
      <c r="E12" s="337">
        <v>9831.51</v>
      </c>
      <c r="F12" s="337">
        <v>377.97399999999999</v>
      </c>
      <c r="G12" s="337">
        <v>9562.91</v>
      </c>
      <c r="H12" s="337">
        <v>17098.25</v>
      </c>
      <c r="I12" s="153"/>
    </row>
    <row r="13" spans="1:10" s="48" customFormat="1" ht="15" customHeight="1" x14ac:dyDescent="0.2">
      <c r="A13" s="157"/>
      <c r="B13" s="154"/>
      <c r="C13" s="171" t="s">
        <v>162</v>
      </c>
      <c r="D13" s="337"/>
      <c r="E13" s="337"/>
      <c r="F13" s="337"/>
      <c r="G13" s="337"/>
      <c r="H13" s="337"/>
      <c r="I13" s="155"/>
    </row>
    <row r="14" spans="1:10" ht="15" customHeight="1" x14ac:dyDescent="0.2">
      <c r="B14" s="148"/>
      <c r="C14" s="169" t="s">
        <v>163</v>
      </c>
      <c r="D14" s="335">
        <f>D6/D12*1000</f>
        <v>105.97168208156238</v>
      </c>
      <c r="E14" s="335">
        <f>E6/E12*1000</f>
        <v>33.899935716893943</v>
      </c>
      <c r="F14" s="335">
        <f>F6/F12*1000</f>
        <v>331.0412594517083</v>
      </c>
      <c r="G14" s="335">
        <f>G6/G12*1000</f>
        <v>147.67209981062248</v>
      </c>
      <c r="H14" s="335">
        <f>H6/H12*1000</f>
        <v>8.4357716725395857</v>
      </c>
      <c r="I14" s="149"/>
    </row>
    <row r="15" spans="1:10" s="48" customFormat="1" ht="15" customHeight="1" x14ac:dyDescent="0.2">
      <c r="B15" s="150"/>
      <c r="C15" s="166" t="s">
        <v>164</v>
      </c>
      <c r="D15" s="335"/>
      <c r="E15" s="335"/>
      <c r="F15" s="335"/>
      <c r="G15" s="335"/>
      <c r="H15" s="335"/>
      <c r="I15" s="151"/>
    </row>
    <row r="16" spans="1:10" ht="15" customHeight="1" x14ac:dyDescent="0.2">
      <c r="B16" s="152"/>
      <c r="C16" s="170" t="s">
        <v>165</v>
      </c>
      <c r="D16" s="337">
        <f>general!F13</f>
        <v>15911.126</v>
      </c>
      <c r="E16" s="337">
        <v>25439.7</v>
      </c>
      <c r="F16" s="337">
        <v>4041.9887615760786</v>
      </c>
      <c r="G16" s="337">
        <v>17058.254318684685</v>
      </c>
      <c r="H16" s="337">
        <v>2127.5583542202007</v>
      </c>
      <c r="I16" s="153"/>
    </row>
    <row r="17" spans="2:9" s="48" customFormat="1" ht="15" customHeight="1" x14ac:dyDescent="0.2">
      <c r="B17" s="154"/>
      <c r="C17" s="171" t="s">
        <v>188</v>
      </c>
      <c r="D17" s="337"/>
      <c r="E17" s="337"/>
      <c r="F17" s="337"/>
      <c r="G17" s="337"/>
      <c r="H17" s="337"/>
      <c r="I17" s="155"/>
    </row>
    <row r="18" spans="2:9" s="48" customFormat="1" ht="15" customHeight="1" x14ac:dyDescent="0.2">
      <c r="B18" s="150"/>
      <c r="C18" s="169" t="s">
        <v>166</v>
      </c>
      <c r="D18" s="339">
        <v>3.4</v>
      </c>
      <c r="E18" s="339">
        <v>1.93</v>
      </c>
      <c r="F18" s="469">
        <v>0.95</v>
      </c>
      <c r="G18" s="469">
        <v>2.9890840860365273</v>
      </c>
      <c r="H18" s="469">
        <f>-2.1</f>
        <v>-2.1</v>
      </c>
      <c r="I18" s="158"/>
    </row>
    <row r="19" spans="2:9" s="48" customFormat="1" ht="15" customHeight="1" x14ac:dyDescent="0.2">
      <c r="B19" s="150"/>
      <c r="C19" s="166" t="s">
        <v>4</v>
      </c>
      <c r="D19" s="340"/>
      <c r="E19" s="340"/>
      <c r="F19" s="340"/>
      <c r="G19" s="340"/>
      <c r="H19" s="340"/>
      <c r="I19" s="158"/>
    </row>
    <row r="20" spans="2:9" ht="15" customHeight="1" x14ac:dyDescent="0.2">
      <c r="B20" s="152"/>
      <c r="C20" s="170" t="s">
        <v>167</v>
      </c>
      <c r="D20" s="337">
        <v>100</v>
      </c>
      <c r="E20" s="337">
        <v>133.24404974203136</v>
      </c>
      <c r="F20" s="337">
        <v>81.783433341195718</v>
      </c>
      <c r="G20" s="337">
        <v>39.275838894934374</v>
      </c>
      <c r="H20" s="337">
        <v>71.245242392812784</v>
      </c>
      <c r="I20" s="153"/>
    </row>
    <row r="21" spans="2:9" s="48" customFormat="1" ht="15" customHeight="1" x14ac:dyDescent="0.2">
      <c r="B21" s="154"/>
      <c r="C21" s="171" t="s">
        <v>195</v>
      </c>
      <c r="D21" s="341"/>
      <c r="E21" s="341"/>
      <c r="F21" s="341"/>
      <c r="G21" s="341"/>
      <c r="H21" s="341"/>
      <c r="I21" s="155"/>
    </row>
    <row r="22" spans="2:9" ht="15" customHeight="1" x14ac:dyDescent="0.2">
      <c r="B22" s="148"/>
      <c r="C22" s="169" t="s">
        <v>168</v>
      </c>
      <c r="D22" s="335">
        <f>trade_export!F7</f>
        <v>2570.0374930799999</v>
      </c>
      <c r="E22" s="335">
        <v>1984.6414726927671</v>
      </c>
      <c r="F22" s="335">
        <v>713.8755025082047</v>
      </c>
      <c r="G22" s="335">
        <v>3178.2720421337608</v>
      </c>
      <c r="H22" s="335">
        <v>562.2383226762372</v>
      </c>
      <c r="I22" s="80"/>
    </row>
    <row r="23" spans="2:9" s="48" customFormat="1" ht="15" customHeight="1" x14ac:dyDescent="0.2">
      <c r="B23" s="150"/>
      <c r="C23" s="166" t="s">
        <v>188</v>
      </c>
      <c r="D23" s="342"/>
      <c r="E23" s="342"/>
      <c r="F23" s="342"/>
      <c r="G23" s="342"/>
      <c r="H23" s="342"/>
      <c r="I23" s="158"/>
    </row>
    <row r="24" spans="2:9" ht="15" customHeight="1" x14ac:dyDescent="0.2">
      <c r="B24" s="152"/>
      <c r="C24" s="167" t="s">
        <v>169</v>
      </c>
      <c r="D24" s="337">
        <f>trade_import!F7</f>
        <v>3006.1488061529999</v>
      </c>
      <c r="E24" s="337">
        <v>3108.0568185387133</v>
      </c>
      <c r="F24" s="337">
        <v>825.39422774379261</v>
      </c>
      <c r="G24" s="337">
        <v>2543.3225187682251</v>
      </c>
      <c r="H24" s="337">
        <v>262.5803500305754</v>
      </c>
      <c r="I24" s="153"/>
    </row>
    <row r="25" spans="2:9" s="48" customFormat="1" ht="15" customHeight="1" x14ac:dyDescent="0.2">
      <c r="B25" s="159"/>
      <c r="C25" s="172" t="s">
        <v>188</v>
      </c>
      <c r="D25" s="209"/>
      <c r="E25" s="210"/>
      <c r="F25" s="210"/>
      <c r="G25" s="210"/>
      <c r="H25" s="210"/>
      <c r="I25" s="160"/>
    </row>
    <row r="26" spans="2:9" ht="24.75" customHeight="1" x14ac:dyDescent="0.2">
      <c r="B26" s="750" t="s">
        <v>242</v>
      </c>
      <c r="C26" s="750"/>
      <c r="D26" s="750"/>
      <c r="E26" s="750"/>
      <c r="F26" s="750"/>
      <c r="G26" s="750"/>
      <c r="H26" s="750"/>
    </row>
    <row r="27" spans="2:9" ht="12.75" customHeight="1" x14ac:dyDescent="0.2">
      <c r="B27" s="707" t="s">
        <v>228</v>
      </c>
      <c r="C27" s="707"/>
      <c r="D27" s="707"/>
      <c r="E27" s="707"/>
      <c r="F27" s="707"/>
      <c r="G27" s="707"/>
      <c r="H27" s="707"/>
    </row>
    <row r="28" spans="2:9" ht="12.75" customHeight="1" x14ac:dyDescent="0.2">
      <c r="B28" s="749" t="s">
        <v>244</v>
      </c>
      <c r="C28" s="749"/>
      <c r="D28" s="749"/>
      <c r="E28" s="749"/>
      <c r="F28" s="749"/>
      <c r="G28" s="749"/>
      <c r="H28" s="749"/>
    </row>
    <row r="29" spans="2:9" ht="12.75" customHeight="1" x14ac:dyDescent="0.2">
      <c r="B29" s="749" t="s">
        <v>245</v>
      </c>
      <c r="C29" s="749"/>
      <c r="D29" s="749"/>
      <c r="E29" s="749"/>
      <c r="F29" s="749"/>
      <c r="G29" s="749"/>
      <c r="H29" s="749"/>
    </row>
    <row r="31" spans="2:9" x14ac:dyDescent="0.2">
      <c r="F31" s="218"/>
    </row>
  </sheetData>
  <mergeCells count="7">
    <mergeCell ref="B2:I2"/>
    <mergeCell ref="B3:I3"/>
    <mergeCell ref="B4:I4"/>
    <mergeCell ref="B29:H29"/>
    <mergeCell ref="B28:H28"/>
    <mergeCell ref="B26:H26"/>
    <mergeCell ref="B27:H27"/>
  </mergeCells>
  <phoneticPr fontId="7"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Title</vt:lpstr>
      <vt:lpstr>preface</vt:lpstr>
      <vt:lpstr>Part_1</vt:lpstr>
      <vt:lpstr>symbols</vt:lpstr>
      <vt:lpstr>countries</vt:lpstr>
      <vt:lpstr>general</vt:lpstr>
      <vt:lpstr>growth</vt:lpstr>
      <vt:lpstr>empl_rate</vt:lpstr>
      <vt:lpstr>share_sector</vt:lpstr>
      <vt:lpstr>population</vt:lpstr>
      <vt:lpstr>trade_import</vt:lpstr>
      <vt:lpstr>trade_export</vt:lpstr>
      <vt:lpstr>EU-world</vt:lpstr>
      <vt:lpstr>countries!Print_Area</vt:lpstr>
      <vt:lpstr>general!Print_Area</vt:lpstr>
      <vt:lpstr>Part_1!Print_Area</vt:lpstr>
      <vt:lpstr>population!Print_Area</vt:lpstr>
      <vt:lpstr>preface!Print_Area</vt:lpstr>
      <vt:lpstr>symbols!Print_Area</vt:lpstr>
      <vt:lpstr>Title!Print_Area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2013-03-12T15:27:20Z</cp:lastPrinted>
  <dcterms:created xsi:type="dcterms:W3CDTF">2007-09-19T14:21:02Z</dcterms:created>
  <dcterms:modified xsi:type="dcterms:W3CDTF">2024-09-13T09:48:37Z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2023-04-20T09:28:33Z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4547b478-0818-4235-93b4-5050af6d1b6c</vt:lpwstr>
  </property>
  <property fmtid="{D5CDD505-2E9C-101B-9397-08002B2CF9AE}" pid="8" name="MSIP_Label_6bd9ddd1-4d20-43f6-abfa-fc3c07406f94_ContentBits">
    <vt:lpwstr>0</vt:lpwstr>
  </property>
</Properties>
</file>