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PB 2020\"/>
    </mc:Choice>
  </mc:AlternateContent>
  <bookViews>
    <workbookView xWindow="5400" yWindow="60" windowWidth="10695" windowHeight="7020" tabRatio="882" activeTab="1"/>
  </bookViews>
  <sheets>
    <sheet name="T2.1" sheetId="187" r:id="rId1"/>
    <sheet name="overview" sheetId="188" r:id="rId2"/>
    <sheet name="growth_eu27"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growth_eu27!$O$1:$V$35</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turnov!$B$2:$M$37</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62913"/>
</workbook>
</file>

<file path=xl/calcChain.xml><?xml version="1.0" encoding="utf-8"?>
<calcChain xmlns="http://schemas.openxmlformats.org/spreadsheetml/2006/main">
  <c r="AJ44" i="45" l="1"/>
  <c r="AK44" i="45"/>
  <c r="AL44" i="45"/>
  <c r="AJ45" i="45"/>
  <c r="AK45" i="45"/>
  <c r="AL45" i="45"/>
  <c r="AJ46" i="45"/>
  <c r="AK46" i="45"/>
  <c r="AL46" i="45"/>
  <c r="H24" i="186" l="1"/>
  <c r="L19" i="186"/>
  <c r="H13" i="186"/>
  <c r="I27" i="186" l="1"/>
  <c r="I23" i="186"/>
  <c r="I14" i="186"/>
  <c r="I12" i="186"/>
  <c r="I8" i="186"/>
  <c r="G27" i="186"/>
  <c r="G23" i="186" l="1"/>
  <c r="G12" i="186" l="1"/>
  <c r="G10" i="186"/>
  <c r="L107" i="179" l="1"/>
  <c r="M107" i="179"/>
  <c r="M15" i="57" l="1"/>
  <c r="M17" i="57" l="1"/>
  <c r="G16" i="186" l="1"/>
  <c r="H11" i="186" l="1"/>
  <c r="G29" i="180" l="1"/>
  <c r="G28" i="180"/>
  <c r="G27" i="180"/>
  <c r="G26" i="180"/>
  <c r="G25" i="180"/>
  <c r="G24" i="180"/>
  <c r="G23" i="180"/>
  <c r="G21" i="180"/>
  <c r="E30" i="180"/>
  <c r="C30" i="180"/>
  <c r="G15" i="180"/>
  <c r="G14" i="180"/>
  <c r="G13" i="180"/>
  <c r="G12" i="180"/>
  <c r="G11" i="180"/>
  <c r="G10" i="180"/>
  <c r="G9" i="180"/>
  <c r="G8" i="180"/>
  <c r="G7" i="180"/>
  <c r="E16" i="180"/>
  <c r="C16" i="180"/>
  <c r="F29" i="180" l="1"/>
  <c r="D30" i="180"/>
  <c r="F15" i="180"/>
  <c r="D16" i="180"/>
  <c r="D7" i="180"/>
  <c r="D9" i="180"/>
  <c r="D11" i="180"/>
  <c r="D13" i="180"/>
  <c r="D15" i="180"/>
  <c r="F8" i="180"/>
  <c r="F10" i="180"/>
  <c r="F12" i="180"/>
  <c r="F14" i="180"/>
  <c r="F16" i="180"/>
  <c r="G16" i="180"/>
  <c r="D21" i="180"/>
  <c r="D23" i="180"/>
  <c r="D25" i="180"/>
  <c r="D27" i="180"/>
  <c r="D29" i="180"/>
  <c r="F22" i="180"/>
  <c r="F24" i="180"/>
  <c r="F26" i="180"/>
  <c r="F28" i="180"/>
  <c r="F30" i="180"/>
  <c r="G30" i="180"/>
  <c r="D8" i="180"/>
  <c r="D10" i="180"/>
  <c r="D12" i="180"/>
  <c r="D14" i="180"/>
  <c r="F7" i="180"/>
  <c r="F9" i="180"/>
  <c r="F11" i="180"/>
  <c r="F13" i="180"/>
  <c r="D22" i="180"/>
  <c r="D24" i="180"/>
  <c r="D26" i="180"/>
  <c r="D28" i="180"/>
  <c r="F21" i="180"/>
  <c r="F23" i="180"/>
  <c r="F25" i="180"/>
  <c r="F27" i="180"/>
  <c r="H30" i="180" l="1"/>
  <c r="H16" i="180"/>
  <c r="H28" i="180"/>
  <c r="H24" i="180"/>
  <c r="H15" i="180"/>
  <c r="H11" i="180"/>
  <c r="H7" i="180"/>
  <c r="H27" i="180"/>
  <c r="H23" i="180"/>
  <c r="H14" i="180"/>
  <c r="H10" i="180"/>
  <c r="H26" i="180"/>
  <c r="H22" i="180"/>
  <c r="H13" i="180"/>
  <c r="H9" i="180"/>
  <c r="H29" i="180"/>
  <c r="H25" i="180"/>
  <c r="H21" i="180"/>
  <c r="H12" i="180"/>
  <c r="H8" i="180"/>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9">
    <s v="ThisWorkbookDataModel"/>
    <s v="[Annex_A_TTR_data].[TIME].&amp;[2006]"/>
    <s v="[Annex_A_TTR_data].[TIME].&amp;[2007]"/>
    <s v="[Annex_A_TTR_data].[TIME].&amp;[2008]"/>
    <s v="[Annex_A_TTR_data].[TIME].&amp;[2009]"/>
    <s v="[Annex_A_TTR_data].[TIME].&amp;[2010]"/>
    <s v="[Annex_A_TTR_data].[TIME].&amp;[2011]"/>
    <s v="[Annex_A_TTR_data].[TIME].&amp;[2012]"/>
    <s v="[Annex_A_TTR_data].[TIME].&amp;[2013]"/>
    <s v="[Annex_A_TTR_data].[TIME].&amp;[2014]"/>
    <s v="[Annex_A_TTR_data].[TIME].&amp;[2015]"/>
    <s v="[Annex_A_TTR_data].[TIME].&amp;[2016]"/>
    <s v="[Annex_A_TTR_data].[TIME].&amp;[2017]"/>
    <s v="[Annex_A_TTR_data].[TIME].&amp;[2018]"/>
    <s v="[geo - TTR].[description].&amp;[EU-28]"/>
    <s v="[Annex_A_TTR_data].[Indicator].&amp;[Fuel_taxes]"/>
    <s v="[Measures].[Sum of GDP_ratio]"/>
    <s v="[geo - TTR].[description].&amp;[EU-27]"/>
    <s v="[geo - TTR].[protocol order].&amp;[1.]"/>
    <s v="[geo - TTR].[description].&amp;[Belgium]"/>
    <s v="[geo - TTR].[protocol order].&amp;[2.]"/>
    <s v="[geo - TTR].[description].&amp;[Bulgaria]"/>
    <s v="[geo - TTR].[protocol order].&amp;[3.]"/>
    <s v="[geo - TTR].[description].&amp;[Czechia]"/>
    <s v="[geo - TTR].[protocol order].&amp;[4.]"/>
    <s v="[geo - TTR].[description].&amp;[Denmark]"/>
    <s v="[geo - TTR].[protocol order].&amp;[5.]"/>
    <s v="[geo - TTR].[description].&amp;[Germany]"/>
    <s v="[geo - TTR].[protocol order].&amp;[6.]"/>
    <s v="[geo - TTR].[description].&amp;[Estonia]"/>
    <s v="[geo - TTR].[protocol order].&amp;[7.]"/>
    <s v="[geo - TTR].[description].&amp;[Ireland]"/>
    <s v="[geo - TTR].[protocol order].&amp;[8.]"/>
    <s v="[geo - TTR].[description].&amp;[Greece]"/>
    <s v="[geo - TTR].[protocol order].&amp;[9.]"/>
    <s v="[geo - TTR].[description].&amp;[Spain]"/>
    <s v="[geo - TTR].[protocol order].&amp;[1.E1]"/>
    <s v="[geo - TTR].[description].&amp;[France]"/>
    <s v="[geo - TTR].[protocol order].&amp;[1.1E1]"/>
    <s v="[geo - TTR].[description].&amp;[Croatia]"/>
    <s v="[geo - TTR].[protocol order].&amp;[1.2E1]"/>
    <s v="[geo - TTR].[description].&amp;[Italy]"/>
    <s v="[geo - TTR].[protocol order].&amp;[1.3E1]"/>
    <s v="[geo - TTR].[description].&amp;[Cyprus]"/>
    <s v="[geo - TTR].[protocol order].&amp;[1.4E1]"/>
    <s v="[geo - TTR].[description].&amp;[Latvia]"/>
    <s v="[geo - TTR].[protocol order].&amp;[1.5E1]"/>
    <s v="[geo - TTR].[description].&amp;[Lithuania]"/>
    <s v="[geo - TTR].[protocol order].&amp;[1.6E1]"/>
    <s v="[geo - TTR].[description].&amp;[Luxembourg]"/>
    <s v="[geo - TTR].[protocol order].&amp;[1.7E1]"/>
    <s v="[geo - TTR].[description].&amp;[Hungary]"/>
    <s v="[geo - TTR].[protocol order].&amp;[1.8E1]"/>
    <s v="[geo - TTR].[description].&amp;[Malta]"/>
    <s v="[geo - TTR].[protocol order].&amp;[1.9E1]"/>
    <s v="[geo - TTR].[description].&amp;[Netherlands]"/>
    <s v="[geo - TTR].[protocol order].&amp;[2.E1]"/>
    <s v="[geo - TTR].[description].&amp;[Austria]"/>
    <s v="[geo - TTR].[protocol order].&amp;[2.1E1]"/>
    <s v="[geo - TTR].[description].&amp;[Poland]"/>
    <s v="[geo - TTR].[protocol order].&amp;[2.2E1]"/>
    <s v="[geo - TTR].[description].&amp;[Portugal]"/>
    <s v="[geo - TTR].[protocol order].&amp;[2.3E1]"/>
    <s v="[geo - TTR].[description].&amp;[Romania]"/>
    <s v="[geo - TTR].[protocol order].&amp;[2.4E1]"/>
    <s v="[geo - TTR].[description].&amp;[Slovenia]"/>
    <s v="[geo - TTR].[protocol order].&amp;[2.5E1]"/>
    <s v="[geo - TTR].[description].&amp;[Slovakia]"/>
    <s v="[geo - TTR].[protocol order].&amp;[2.6E1]"/>
    <s v="[geo - TTR].[description].&amp;[Finland]"/>
    <s v="[geo - TTR].[protocol order].&amp;[2.7E1]"/>
    <s v="[geo - TTR].[description].&amp;[Sweden]"/>
    <s v="[geo - TTR].[protocol order].&amp;[2.8E1]"/>
    <s v="[geo - TTR].[description].&amp;[United Kingdom]"/>
    <s v="[geo - TTR].[protocol order].&amp;[2.9E1]"/>
    <s v="[geo - TTR].[description].&amp;[Iceland]"/>
    <s v="[geo - TTR].[protocol order].&amp;[3.E1]"/>
    <s v="[geo - TTR].[description].&amp;[Norway]"/>
    <s v="[Annex_A_TTR_data].[Indicator].&amp;[o]"/>
  </metadataStrings>
  <mdxMetadata count="802">
    <mdx n="0" f="v">
      <t c="4">
        <n x="15"/>
        <n x="16"/>
        <n x="14"/>
        <n x="2"/>
      </t>
    </mdx>
    <mdx n="0" f="v">
      <t c="4">
        <n x="15"/>
        <n x="16"/>
        <n x="14"/>
        <n x="3"/>
      </t>
    </mdx>
    <mdx n="0" f="v">
      <t c="4">
        <n x="15"/>
        <n x="16"/>
        <n x="14"/>
        <n x="4"/>
      </t>
    </mdx>
    <mdx n="0" f="v">
      <t c="4">
        <n x="15"/>
        <n x="16"/>
        <n x="14"/>
        <n x="5"/>
      </t>
    </mdx>
    <mdx n="0" f="v">
      <t c="4">
        <n x="15"/>
        <n x="16"/>
        <n x="14"/>
        <n x="6"/>
      </t>
    </mdx>
    <mdx n="0" f="v">
      <t c="4">
        <n x="15"/>
        <n x="16"/>
        <n x="14"/>
        <n x="7"/>
      </t>
    </mdx>
    <mdx n="0" f="v">
      <t c="4">
        <n x="15"/>
        <n x="16"/>
        <n x="14"/>
        <n x="8"/>
      </t>
    </mdx>
    <mdx n="0" f="v">
      <t c="4">
        <n x="15"/>
        <n x="16"/>
        <n x="14"/>
        <n x="9"/>
      </t>
    </mdx>
    <mdx n="0" f="v">
      <t c="4">
        <n x="15"/>
        <n x="16"/>
        <n x="14"/>
        <n x="10"/>
      </t>
    </mdx>
    <mdx n="0" f="v">
      <t c="4">
        <n x="15"/>
        <n x="16"/>
        <n x="14"/>
        <n x="11"/>
      </t>
    </mdx>
    <mdx n="0" f="v">
      <t c="4">
        <n x="15"/>
        <n x="16"/>
        <n x="14"/>
        <n x="12"/>
      </t>
    </mdx>
    <mdx n="0" f="v">
      <t c="4">
        <n x="15"/>
        <n x="16"/>
        <n x="14"/>
        <n x="13"/>
      </t>
    </mdx>
    <mdx n="0" f="v">
      <t c="4">
        <n x="15"/>
        <n x="16"/>
        <n x="17"/>
        <n x="2"/>
      </t>
    </mdx>
    <mdx n="0" f="v">
      <t c="4">
        <n x="15"/>
        <n x="16"/>
        <n x="17"/>
        <n x="3"/>
      </t>
    </mdx>
    <mdx n="0" f="v">
      <t c="4">
        <n x="15"/>
        <n x="16"/>
        <n x="17"/>
        <n x="4"/>
      </t>
    </mdx>
    <mdx n="0" f="v">
      <t c="4">
        <n x="15"/>
        <n x="16"/>
        <n x="17"/>
        <n x="5"/>
      </t>
    </mdx>
    <mdx n="0" f="v">
      <t c="4">
        <n x="15"/>
        <n x="16"/>
        <n x="17"/>
        <n x="6"/>
      </t>
    </mdx>
    <mdx n="0" f="v">
      <t c="4">
        <n x="15"/>
        <n x="16"/>
        <n x="17"/>
        <n x="7"/>
      </t>
    </mdx>
    <mdx n="0" f="v">
      <t c="4">
        <n x="15"/>
        <n x="16"/>
        <n x="17"/>
        <n x="8"/>
      </t>
    </mdx>
    <mdx n="0" f="v">
      <t c="4">
        <n x="15"/>
        <n x="16"/>
        <n x="17"/>
        <n x="9"/>
      </t>
    </mdx>
    <mdx n="0" f="v">
      <t c="4">
        <n x="15"/>
        <n x="16"/>
        <n x="17"/>
        <n x="10"/>
      </t>
    </mdx>
    <mdx n="0" f="v">
      <t c="4">
        <n x="15"/>
        <n x="16"/>
        <n x="17"/>
        <n x="11"/>
      </t>
    </mdx>
    <mdx n="0" f="v">
      <t c="4">
        <n x="15"/>
        <n x="16"/>
        <n x="17"/>
        <n x="12"/>
      </t>
    </mdx>
    <mdx n="0" f="v">
      <t c="4">
        <n x="15"/>
        <n x="16"/>
        <n x="17"/>
        <n x="13"/>
      </t>
    </mdx>
    <mdx n="0" f="v">
      <t c="5">
        <n x="15"/>
        <n x="16"/>
        <n x="18"/>
        <n x="19"/>
        <n x="1"/>
      </t>
    </mdx>
    <mdx n="0" f="v">
      <t c="5">
        <n x="15"/>
        <n x="16"/>
        <n x="18"/>
        <n x="19"/>
        <n x="2"/>
      </t>
    </mdx>
    <mdx n="0" f="v">
      <t c="5">
        <n x="15"/>
        <n x="16"/>
        <n x="18"/>
        <n x="19"/>
        <n x="3"/>
      </t>
    </mdx>
    <mdx n="0" f="v">
      <t c="5">
        <n x="15"/>
        <n x="16"/>
        <n x="18"/>
        <n x="19"/>
        <n x="4"/>
      </t>
    </mdx>
    <mdx n="0" f="v">
      <t c="5">
        <n x="15"/>
        <n x="16"/>
        <n x="18"/>
        <n x="19"/>
        <n x="5"/>
      </t>
    </mdx>
    <mdx n="0" f="v">
      <t c="5">
        <n x="15"/>
        <n x="16"/>
        <n x="18"/>
        <n x="19"/>
        <n x="6"/>
      </t>
    </mdx>
    <mdx n="0" f="v">
      <t c="5">
        <n x="15"/>
        <n x="16"/>
        <n x="18"/>
        <n x="19"/>
        <n x="7"/>
      </t>
    </mdx>
    <mdx n="0" f="v">
      <t c="5">
        <n x="15"/>
        <n x="16"/>
        <n x="18"/>
        <n x="19"/>
        <n x="8"/>
      </t>
    </mdx>
    <mdx n="0" f="v">
      <t c="5">
        <n x="15"/>
        <n x="16"/>
        <n x="18"/>
        <n x="19"/>
        <n x="9"/>
      </t>
    </mdx>
    <mdx n="0" f="v">
      <t c="5">
        <n x="15"/>
        <n x="16"/>
        <n x="18"/>
        <n x="19"/>
        <n x="10"/>
      </t>
    </mdx>
    <mdx n="0" f="v">
      <t c="5">
        <n x="15"/>
        <n x="16"/>
        <n x="18"/>
        <n x="19"/>
        <n x="11"/>
      </t>
    </mdx>
    <mdx n="0" f="v">
      <t c="5">
        <n x="15"/>
        <n x="16"/>
        <n x="18"/>
        <n x="19"/>
        <n x="12"/>
      </t>
    </mdx>
    <mdx n="0" f="v">
      <t c="5">
        <n x="15"/>
        <n x="16"/>
        <n x="18"/>
        <n x="19"/>
        <n x="13"/>
      </t>
    </mdx>
    <mdx n="0" f="v">
      <t c="5">
        <n x="15"/>
        <n x="16"/>
        <n x="20"/>
        <n x="21"/>
        <n x="2"/>
      </t>
    </mdx>
    <mdx n="0" f="v">
      <t c="5">
        <n x="15"/>
        <n x="16"/>
        <n x="20"/>
        <n x="21"/>
        <n x="3"/>
      </t>
    </mdx>
    <mdx n="0" f="v">
      <t c="5">
        <n x="15"/>
        <n x="16"/>
        <n x="20"/>
        <n x="21"/>
        <n x="4"/>
      </t>
    </mdx>
    <mdx n="0" f="v">
      <t c="5">
        <n x="15"/>
        <n x="16"/>
        <n x="20"/>
        <n x="21"/>
        <n x="5"/>
      </t>
    </mdx>
    <mdx n="0" f="v">
      <t c="5">
        <n x="15"/>
        <n x="16"/>
        <n x="20"/>
        <n x="21"/>
        <n x="6"/>
      </t>
    </mdx>
    <mdx n="0" f="v">
      <t c="5">
        <n x="15"/>
        <n x="16"/>
        <n x="20"/>
        <n x="21"/>
        <n x="7"/>
      </t>
    </mdx>
    <mdx n="0" f="v">
      <t c="5">
        <n x="15"/>
        <n x="16"/>
        <n x="20"/>
        <n x="21"/>
        <n x="8"/>
      </t>
    </mdx>
    <mdx n="0" f="v">
      <t c="5">
        <n x="15"/>
        <n x="16"/>
        <n x="20"/>
        <n x="21"/>
        <n x="9"/>
      </t>
    </mdx>
    <mdx n="0" f="v">
      <t c="5">
        <n x="15"/>
        <n x="16"/>
        <n x="20"/>
        <n x="21"/>
        <n x="10"/>
      </t>
    </mdx>
    <mdx n="0" f="v">
      <t c="5">
        <n x="15"/>
        <n x="16"/>
        <n x="20"/>
        <n x="21"/>
        <n x="11"/>
      </t>
    </mdx>
    <mdx n="0" f="v">
      <t c="5">
        <n x="15"/>
        <n x="16"/>
        <n x="20"/>
        <n x="21"/>
        <n x="12"/>
      </t>
    </mdx>
    <mdx n="0" f="v">
      <t c="5">
        <n x="15"/>
        <n x="16"/>
        <n x="20"/>
        <n x="21"/>
        <n x="13"/>
      </t>
    </mdx>
    <mdx n="0" f="v">
      <t c="5">
        <n x="15"/>
        <n x="16"/>
        <n x="22"/>
        <n x="23"/>
        <n x="1"/>
      </t>
    </mdx>
    <mdx n="0" f="v">
      <t c="5">
        <n x="15"/>
        <n x="16"/>
        <n x="22"/>
        <n x="23"/>
        <n x="2"/>
      </t>
    </mdx>
    <mdx n="0" f="v">
      <t c="5">
        <n x="15"/>
        <n x="16"/>
        <n x="22"/>
        <n x="23"/>
        <n x="3"/>
      </t>
    </mdx>
    <mdx n="0" f="v">
      <t c="5">
        <n x="15"/>
        <n x="16"/>
        <n x="22"/>
        <n x="23"/>
        <n x="4"/>
      </t>
    </mdx>
    <mdx n="0" f="v">
      <t c="5">
        <n x="15"/>
        <n x="16"/>
        <n x="22"/>
        <n x="23"/>
        <n x="5"/>
      </t>
    </mdx>
    <mdx n="0" f="v">
      <t c="5">
        <n x="15"/>
        <n x="16"/>
        <n x="22"/>
        <n x="23"/>
        <n x="6"/>
      </t>
    </mdx>
    <mdx n="0" f="v">
      <t c="5">
        <n x="15"/>
        <n x="16"/>
        <n x="22"/>
        <n x="23"/>
        <n x="7"/>
      </t>
    </mdx>
    <mdx n="0" f="v">
      <t c="5">
        <n x="15"/>
        <n x="16"/>
        <n x="22"/>
        <n x="23"/>
        <n x="8"/>
      </t>
    </mdx>
    <mdx n="0" f="v">
      <t c="5">
        <n x="15"/>
        <n x="16"/>
        <n x="22"/>
        <n x="23"/>
        <n x="9"/>
      </t>
    </mdx>
    <mdx n="0" f="v">
      <t c="5">
        <n x="15"/>
        <n x="16"/>
        <n x="22"/>
        <n x="23"/>
        <n x="10"/>
      </t>
    </mdx>
    <mdx n="0" f="v">
      <t c="5">
        <n x="15"/>
        <n x="16"/>
        <n x="22"/>
        <n x="23"/>
        <n x="11"/>
      </t>
    </mdx>
    <mdx n="0" f="v">
      <t c="5">
        <n x="15"/>
        <n x="16"/>
        <n x="22"/>
        <n x="23"/>
        <n x="12"/>
      </t>
    </mdx>
    <mdx n="0" f="v">
      <t c="5">
        <n x="15"/>
        <n x="16"/>
        <n x="22"/>
        <n x="23"/>
        <n x="13"/>
      </t>
    </mdx>
    <mdx n="0" f="v">
      <t c="5">
        <n x="15"/>
        <n x="16"/>
        <n x="24"/>
        <n x="25"/>
        <n x="1"/>
      </t>
    </mdx>
    <mdx n="0" f="v">
      <t c="5">
        <n x="15"/>
        <n x="16"/>
        <n x="24"/>
        <n x="25"/>
        <n x="2"/>
      </t>
    </mdx>
    <mdx n="0" f="v">
      <t c="5">
        <n x="15"/>
        <n x="16"/>
        <n x="24"/>
        <n x="25"/>
        <n x="3"/>
      </t>
    </mdx>
    <mdx n="0" f="v">
      <t c="5">
        <n x="15"/>
        <n x="16"/>
        <n x="24"/>
        <n x="25"/>
        <n x="4"/>
      </t>
    </mdx>
    <mdx n="0" f="v">
      <t c="5">
        <n x="15"/>
        <n x="16"/>
        <n x="24"/>
        <n x="25"/>
        <n x="5"/>
      </t>
    </mdx>
    <mdx n="0" f="v">
      <t c="5">
        <n x="15"/>
        <n x="16"/>
        <n x="24"/>
        <n x="25"/>
        <n x="6"/>
      </t>
    </mdx>
    <mdx n="0" f="v">
      <t c="5">
        <n x="15"/>
        <n x="16"/>
        <n x="24"/>
        <n x="25"/>
        <n x="7"/>
      </t>
    </mdx>
    <mdx n="0" f="v">
      <t c="5">
        <n x="15"/>
        <n x="16"/>
        <n x="24"/>
        <n x="25"/>
        <n x="8"/>
      </t>
    </mdx>
    <mdx n="0" f="v">
      <t c="5">
        <n x="15"/>
        <n x="16"/>
        <n x="24"/>
        <n x="25"/>
        <n x="9"/>
      </t>
    </mdx>
    <mdx n="0" f="v">
      <t c="5">
        <n x="15"/>
        <n x="16"/>
        <n x="24"/>
        <n x="25"/>
        <n x="10"/>
      </t>
    </mdx>
    <mdx n="0" f="v">
      <t c="5">
        <n x="15"/>
        <n x="16"/>
        <n x="24"/>
        <n x="25"/>
        <n x="11"/>
      </t>
    </mdx>
    <mdx n="0" f="v">
      <t c="5">
        <n x="15"/>
        <n x="16"/>
        <n x="24"/>
        <n x="25"/>
        <n x="12"/>
      </t>
    </mdx>
    <mdx n="0" f="v">
      <t c="5">
        <n x="15"/>
        <n x="16"/>
        <n x="24"/>
        <n x="25"/>
        <n x="13"/>
      </t>
    </mdx>
    <mdx n="0" f="v">
      <t c="5">
        <n x="15"/>
        <n x="16"/>
        <n x="26"/>
        <n x="27"/>
        <n x="1"/>
      </t>
    </mdx>
    <mdx n="0" f="v">
      <t c="5">
        <n x="15"/>
        <n x="16"/>
        <n x="26"/>
        <n x="27"/>
        <n x="2"/>
      </t>
    </mdx>
    <mdx n="0" f="v">
      <t c="5">
        <n x="15"/>
        <n x="16"/>
        <n x="26"/>
        <n x="27"/>
        <n x="3"/>
      </t>
    </mdx>
    <mdx n="0" f="v">
      <t c="5">
        <n x="15"/>
        <n x="16"/>
        <n x="26"/>
        <n x="27"/>
        <n x="4"/>
      </t>
    </mdx>
    <mdx n="0" f="v">
      <t c="5">
        <n x="15"/>
        <n x="16"/>
        <n x="26"/>
        <n x="27"/>
        <n x="5"/>
      </t>
    </mdx>
    <mdx n="0" f="v">
      <t c="5">
        <n x="15"/>
        <n x="16"/>
        <n x="26"/>
        <n x="27"/>
        <n x="6"/>
      </t>
    </mdx>
    <mdx n="0" f="v">
      <t c="5">
        <n x="15"/>
        <n x="16"/>
        <n x="26"/>
        <n x="27"/>
        <n x="7"/>
      </t>
    </mdx>
    <mdx n="0" f="v">
      <t c="5">
        <n x="15"/>
        <n x="16"/>
        <n x="26"/>
        <n x="27"/>
        <n x="8"/>
      </t>
    </mdx>
    <mdx n="0" f="v">
      <t c="5">
        <n x="15"/>
        <n x="16"/>
        <n x="26"/>
        <n x="27"/>
        <n x="9"/>
      </t>
    </mdx>
    <mdx n="0" f="v">
      <t c="5">
        <n x="15"/>
        <n x="16"/>
        <n x="26"/>
        <n x="27"/>
        <n x="10"/>
      </t>
    </mdx>
    <mdx n="0" f="v">
      <t c="5">
        <n x="15"/>
        <n x="16"/>
        <n x="26"/>
        <n x="27"/>
        <n x="11"/>
      </t>
    </mdx>
    <mdx n="0" f="v">
      <t c="5">
        <n x="15"/>
        <n x="16"/>
        <n x="26"/>
        <n x="27"/>
        <n x="12"/>
      </t>
    </mdx>
    <mdx n="0" f="v">
      <t c="5">
        <n x="15"/>
        <n x="16"/>
        <n x="26"/>
        <n x="27"/>
        <n x="13"/>
      </t>
    </mdx>
    <mdx n="0" f="v">
      <t c="5">
        <n x="15"/>
        <n x="16"/>
        <n x="28"/>
        <n x="29"/>
        <n x="1"/>
      </t>
    </mdx>
    <mdx n="0" f="v">
      <t c="5">
        <n x="15"/>
        <n x="16"/>
        <n x="28"/>
        <n x="29"/>
        <n x="2"/>
      </t>
    </mdx>
    <mdx n="0" f="v">
      <t c="5">
        <n x="15"/>
        <n x="16"/>
        <n x="28"/>
        <n x="29"/>
        <n x="3"/>
      </t>
    </mdx>
    <mdx n="0" f="v">
      <t c="5">
        <n x="15"/>
        <n x="16"/>
        <n x="28"/>
        <n x="29"/>
        <n x="4"/>
      </t>
    </mdx>
    <mdx n="0" f="v">
      <t c="5">
        <n x="15"/>
        <n x="16"/>
        <n x="28"/>
        <n x="29"/>
        <n x="5"/>
      </t>
    </mdx>
    <mdx n="0" f="v">
      <t c="5">
        <n x="15"/>
        <n x="16"/>
        <n x="28"/>
        <n x="29"/>
        <n x="6"/>
      </t>
    </mdx>
    <mdx n="0" f="v">
      <t c="5">
        <n x="15"/>
        <n x="16"/>
        <n x="28"/>
        <n x="29"/>
        <n x="7"/>
      </t>
    </mdx>
    <mdx n="0" f="v">
      <t c="5">
        <n x="15"/>
        <n x="16"/>
        <n x="28"/>
        <n x="29"/>
        <n x="8"/>
      </t>
    </mdx>
    <mdx n="0" f="v">
      <t c="5">
        <n x="15"/>
        <n x="16"/>
        <n x="28"/>
        <n x="29"/>
        <n x="9"/>
      </t>
    </mdx>
    <mdx n="0" f="v">
      <t c="5">
        <n x="15"/>
        <n x="16"/>
        <n x="28"/>
        <n x="29"/>
        <n x="10"/>
      </t>
    </mdx>
    <mdx n="0" f="v">
      <t c="5">
        <n x="15"/>
        <n x="16"/>
        <n x="28"/>
        <n x="29"/>
        <n x="11"/>
      </t>
    </mdx>
    <mdx n="0" f="v">
      <t c="5">
        <n x="15"/>
        <n x="16"/>
        <n x="28"/>
        <n x="29"/>
        <n x="12"/>
      </t>
    </mdx>
    <mdx n="0" f="v">
      <t c="5">
        <n x="15"/>
        <n x="16"/>
        <n x="28"/>
        <n x="29"/>
        <n x="13"/>
      </t>
    </mdx>
    <mdx n="0" f="v">
      <t c="5">
        <n x="15"/>
        <n x="16"/>
        <n x="30"/>
        <n x="31"/>
        <n x="1"/>
      </t>
    </mdx>
    <mdx n="0" f="v">
      <t c="5">
        <n x="15"/>
        <n x="16"/>
        <n x="30"/>
        <n x="31"/>
        <n x="2"/>
      </t>
    </mdx>
    <mdx n="0" f="v">
      <t c="5">
        <n x="15"/>
        <n x="16"/>
        <n x="30"/>
        <n x="31"/>
        <n x="3"/>
      </t>
    </mdx>
    <mdx n="0" f="v">
      <t c="5">
        <n x="15"/>
        <n x="16"/>
        <n x="30"/>
        <n x="31"/>
        <n x="4"/>
      </t>
    </mdx>
    <mdx n="0" f="v">
      <t c="5">
        <n x="15"/>
        <n x="16"/>
        <n x="30"/>
        <n x="31"/>
        <n x="5"/>
      </t>
    </mdx>
    <mdx n="0" f="v">
      <t c="5">
        <n x="15"/>
        <n x="16"/>
        <n x="30"/>
        <n x="31"/>
        <n x="6"/>
      </t>
    </mdx>
    <mdx n="0" f="v">
      <t c="5">
        <n x="15"/>
        <n x="16"/>
        <n x="30"/>
        <n x="31"/>
        <n x="7"/>
      </t>
    </mdx>
    <mdx n="0" f="v">
      <t c="5">
        <n x="15"/>
        <n x="16"/>
        <n x="30"/>
        <n x="31"/>
        <n x="8"/>
      </t>
    </mdx>
    <mdx n="0" f="v">
      <t c="5">
        <n x="15"/>
        <n x="16"/>
        <n x="30"/>
        <n x="31"/>
        <n x="9"/>
      </t>
    </mdx>
    <mdx n="0" f="v">
      <t c="5">
        <n x="15"/>
        <n x="16"/>
        <n x="30"/>
        <n x="31"/>
        <n x="10"/>
      </t>
    </mdx>
    <mdx n="0" f="v">
      <t c="5">
        <n x="15"/>
        <n x="16"/>
        <n x="30"/>
        <n x="31"/>
        <n x="11"/>
      </t>
    </mdx>
    <mdx n="0" f="v">
      <t c="5">
        <n x="15"/>
        <n x="16"/>
        <n x="30"/>
        <n x="31"/>
        <n x="12"/>
      </t>
    </mdx>
    <mdx n="0" f="v">
      <t c="5">
        <n x="15"/>
        <n x="16"/>
        <n x="30"/>
        <n x="31"/>
        <n x="13"/>
      </t>
    </mdx>
    <mdx n="0" f="v">
      <t c="5">
        <n x="15"/>
        <n x="16"/>
        <n x="32"/>
        <n x="33"/>
        <n x="1"/>
      </t>
    </mdx>
    <mdx n="0" f="v">
      <t c="5">
        <n x="15"/>
        <n x="16"/>
        <n x="32"/>
        <n x="33"/>
        <n x="2"/>
      </t>
    </mdx>
    <mdx n="0" f="v">
      <t c="5">
        <n x="15"/>
        <n x="16"/>
        <n x="32"/>
        <n x="33"/>
        <n x="3"/>
      </t>
    </mdx>
    <mdx n="0" f="v">
      <t c="5">
        <n x="15"/>
        <n x="16"/>
        <n x="32"/>
        <n x="33"/>
        <n x="4"/>
      </t>
    </mdx>
    <mdx n="0" f="v">
      <t c="5">
        <n x="15"/>
        <n x="16"/>
        <n x="32"/>
        <n x="33"/>
        <n x="5"/>
      </t>
    </mdx>
    <mdx n="0" f="v">
      <t c="5">
        <n x="15"/>
        <n x="16"/>
        <n x="32"/>
        <n x="33"/>
        <n x="6"/>
      </t>
    </mdx>
    <mdx n="0" f="v">
      <t c="5">
        <n x="15"/>
        <n x="16"/>
        <n x="32"/>
        <n x="33"/>
        <n x="7"/>
      </t>
    </mdx>
    <mdx n="0" f="v">
      <t c="5">
        <n x="15"/>
        <n x="16"/>
        <n x="32"/>
        <n x="33"/>
        <n x="8"/>
      </t>
    </mdx>
    <mdx n="0" f="v">
      <t c="5">
        <n x="15"/>
        <n x="16"/>
        <n x="32"/>
        <n x="33"/>
        <n x="9"/>
      </t>
    </mdx>
    <mdx n="0" f="v">
      <t c="5">
        <n x="15"/>
        <n x="16"/>
        <n x="32"/>
        <n x="33"/>
        <n x="10"/>
      </t>
    </mdx>
    <mdx n="0" f="v">
      <t c="5">
        <n x="15"/>
        <n x="16"/>
        <n x="32"/>
        <n x="33"/>
        <n x="11"/>
      </t>
    </mdx>
    <mdx n="0" f="v">
      <t c="5">
        <n x="15"/>
        <n x="16"/>
        <n x="32"/>
        <n x="33"/>
        <n x="12"/>
      </t>
    </mdx>
    <mdx n="0" f="v">
      <t c="5">
        <n x="15"/>
        <n x="16"/>
        <n x="32"/>
        <n x="33"/>
        <n x="13"/>
      </t>
    </mdx>
    <mdx n="0" f="v">
      <t c="5">
        <n x="15"/>
        <n x="16"/>
        <n x="34"/>
        <n x="35"/>
        <n x="1"/>
      </t>
    </mdx>
    <mdx n="0" f="v">
      <t c="5">
        <n x="15"/>
        <n x="16"/>
        <n x="34"/>
        <n x="35"/>
        <n x="2"/>
      </t>
    </mdx>
    <mdx n="0" f="v">
      <t c="5">
        <n x="15"/>
        <n x="16"/>
        <n x="34"/>
        <n x="35"/>
        <n x="3"/>
      </t>
    </mdx>
    <mdx n="0" f="v">
      <t c="5">
        <n x="15"/>
        <n x="16"/>
        <n x="34"/>
        <n x="35"/>
        <n x="4"/>
      </t>
    </mdx>
    <mdx n="0" f="v">
      <t c="5">
        <n x="15"/>
        <n x="16"/>
        <n x="34"/>
        <n x="35"/>
        <n x="5"/>
      </t>
    </mdx>
    <mdx n="0" f="v">
      <t c="5">
        <n x="15"/>
        <n x="16"/>
        <n x="34"/>
        <n x="35"/>
        <n x="6"/>
      </t>
    </mdx>
    <mdx n="0" f="v">
      <t c="5">
        <n x="15"/>
        <n x="16"/>
        <n x="34"/>
        <n x="35"/>
        <n x="7"/>
      </t>
    </mdx>
    <mdx n="0" f="v">
      <t c="5">
        <n x="15"/>
        <n x="16"/>
        <n x="34"/>
        <n x="35"/>
        <n x="8"/>
      </t>
    </mdx>
    <mdx n="0" f="v">
      <t c="5">
        <n x="15"/>
        <n x="16"/>
        <n x="34"/>
        <n x="35"/>
        <n x="9"/>
      </t>
    </mdx>
    <mdx n="0" f="v">
      <t c="5">
        <n x="15"/>
        <n x="16"/>
        <n x="34"/>
        <n x="35"/>
        <n x="10"/>
      </t>
    </mdx>
    <mdx n="0" f="v">
      <t c="5">
        <n x="15"/>
        <n x="16"/>
        <n x="34"/>
        <n x="35"/>
        <n x="11"/>
      </t>
    </mdx>
    <mdx n="0" f="v">
      <t c="5">
        <n x="15"/>
        <n x="16"/>
        <n x="34"/>
        <n x="35"/>
        <n x="12"/>
      </t>
    </mdx>
    <mdx n="0" f="v">
      <t c="5">
        <n x="15"/>
        <n x="16"/>
        <n x="34"/>
        <n x="35"/>
        <n x="13"/>
      </t>
    </mdx>
    <mdx n="0" f="v">
      <t c="5">
        <n x="15"/>
        <n x="16"/>
        <n x="36"/>
        <n x="37"/>
        <n x="1"/>
      </t>
    </mdx>
    <mdx n="0" f="v">
      <t c="5">
        <n x="15"/>
        <n x="16"/>
        <n x="36"/>
        <n x="37"/>
        <n x="2"/>
      </t>
    </mdx>
    <mdx n="0" f="v">
      <t c="5">
        <n x="15"/>
        <n x="16"/>
        <n x="36"/>
        <n x="37"/>
        <n x="3"/>
      </t>
    </mdx>
    <mdx n="0" f="v">
      <t c="5">
        <n x="15"/>
        <n x="16"/>
        <n x="36"/>
        <n x="37"/>
        <n x="4"/>
      </t>
    </mdx>
    <mdx n="0" f="v">
      <t c="5">
        <n x="15"/>
        <n x="16"/>
        <n x="36"/>
        <n x="37"/>
        <n x="5"/>
      </t>
    </mdx>
    <mdx n="0" f="v">
      <t c="5">
        <n x="15"/>
        <n x="16"/>
        <n x="36"/>
        <n x="37"/>
        <n x="6"/>
      </t>
    </mdx>
    <mdx n="0" f="v">
      <t c="5">
        <n x="15"/>
        <n x="16"/>
        <n x="36"/>
        <n x="37"/>
        <n x="7"/>
      </t>
    </mdx>
    <mdx n="0" f="v">
      <t c="5">
        <n x="15"/>
        <n x="16"/>
        <n x="36"/>
        <n x="37"/>
        <n x="8"/>
      </t>
    </mdx>
    <mdx n="0" f="v">
      <t c="5">
        <n x="15"/>
        <n x="16"/>
        <n x="36"/>
        <n x="37"/>
        <n x="9"/>
      </t>
    </mdx>
    <mdx n="0" f="v">
      <t c="5">
        <n x="15"/>
        <n x="16"/>
        <n x="36"/>
        <n x="37"/>
        <n x="10"/>
      </t>
    </mdx>
    <mdx n="0" f="v">
      <t c="5">
        <n x="15"/>
        <n x="16"/>
        <n x="36"/>
        <n x="37"/>
        <n x="11"/>
      </t>
    </mdx>
    <mdx n="0" f="v">
      <t c="5">
        <n x="15"/>
        <n x="16"/>
        <n x="36"/>
        <n x="37"/>
        <n x="12"/>
      </t>
    </mdx>
    <mdx n="0" f="v">
      <t c="5">
        <n x="15"/>
        <n x="16"/>
        <n x="36"/>
        <n x="37"/>
        <n x="13"/>
      </t>
    </mdx>
    <mdx n="0" f="v">
      <t c="5">
        <n x="15"/>
        <n x="16"/>
        <n x="38"/>
        <n x="39"/>
        <n x="1"/>
      </t>
    </mdx>
    <mdx n="0" f="v">
      <t c="5">
        <n x="15"/>
        <n x="16"/>
        <n x="38"/>
        <n x="39"/>
        <n x="2"/>
      </t>
    </mdx>
    <mdx n="0" f="v">
      <t c="5">
        <n x="15"/>
        <n x="16"/>
        <n x="38"/>
        <n x="39"/>
        <n x="3"/>
      </t>
    </mdx>
    <mdx n="0" f="v">
      <t c="5">
        <n x="15"/>
        <n x="16"/>
        <n x="38"/>
        <n x="39"/>
        <n x="4"/>
      </t>
    </mdx>
    <mdx n="0" f="v">
      <t c="5">
        <n x="15"/>
        <n x="16"/>
        <n x="38"/>
        <n x="39"/>
        <n x="5"/>
      </t>
    </mdx>
    <mdx n="0" f="v">
      <t c="5">
        <n x="15"/>
        <n x="16"/>
        <n x="38"/>
        <n x="39"/>
        <n x="6"/>
      </t>
    </mdx>
    <mdx n="0" f="v">
      <t c="5">
        <n x="15"/>
        <n x="16"/>
        <n x="38"/>
        <n x="39"/>
        <n x="7"/>
      </t>
    </mdx>
    <mdx n="0" f="v">
      <t c="5">
        <n x="15"/>
        <n x="16"/>
        <n x="38"/>
        <n x="39"/>
        <n x="8"/>
      </t>
    </mdx>
    <mdx n="0" f="v">
      <t c="5">
        <n x="15"/>
        <n x="16"/>
        <n x="38"/>
        <n x="39"/>
        <n x="9"/>
      </t>
    </mdx>
    <mdx n="0" f="v">
      <t c="5">
        <n x="15"/>
        <n x="16"/>
        <n x="38"/>
        <n x="39"/>
        <n x="10"/>
      </t>
    </mdx>
    <mdx n="0" f="v">
      <t c="5">
        <n x="15"/>
        <n x="16"/>
        <n x="38"/>
        <n x="39"/>
        <n x="11"/>
      </t>
    </mdx>
    <mdx n="0" f="v">
      <t c="5">
        <n x="15"/>
        <n x="16"/>
        <n x="38"/>
        <n x="39"/>
        <n x="12"/>
      </t>
    </mdx>
    <mdx n="0" f="v">
      <t c="5">
        <n x="15"/>
        <n x="16"/>
        <n x="38"/>
        <n x="39"/>
        <n x="13"/>
      </t>
    </mdx>
    <mdx n="0" f="v">
      <t c="5">
        <n x="15"/>
        <n x="16"/>
        <n x="40"/>
        <n x="41"/>
        <n x="1"/>
      </t>
    </mdx>
    <mdx n="0" f="v">
      <t c="5">
        <n x="15"/>
        <n x="16"/>
        <n x="40"/>
        <n x="41"/>
        <n x="2"/>
      </t>
    </mdx>
    <mdx n="0" f="v">
      <t c="5">
        <n x="15"/>
        <n x="16"/>
        <n x="40"/>
        <n x="41"/>
        <n x="3"/>
      </t>
    </mdx>
    <mdx n="0" f="v">
      <t c="5">
        <n x="15"/>
        <n x="16"/>
        <n x="40"/>
        <n x="41"/>
        <n x="4"/>
      </t>
    </mdx>
    <mdx n="0" f="v">
      <t c="5">
        <n x="15"/>
        <n x="16"/>
        <n x="40"/>
        <n x="41"/>
        <n x="5"/>
      </t>
    </mdx>
    <mdx n="0" f="v">
      <t c="5">
        <n x="15"/>
        <n x="16"/>
        <n x="40"/>
        <n x="41"/>
        <n x="6"/>
      </t>
    </mdx>
    <mdx n="0" f="v">
      <t c="5">
        <n x="15"/>
        <n x="16"/>
        <n x="40"/>
        <n x="41"/>
        <n x="7"/>
      </t>
    </mdx>
    <mdx n="0" f="v">
      <t c="5">
        <n x="15"/>
        <n x="16"/>
        <n x="40"/>
        <n x="41"/>
        <n x="8"/>
      </t>
    </mdx>
    <mdx n="0" f="v">
      <t c="5">
        <n x="15"/>
        <n x="16"/>
        <n x="40"/>
        <n x="41"/>
        <n x="9"/>
      </t>
    </mdx>
    <mdx n="0" f="v">
      <t c="5">
        <n x="15"/>
        <n x="16"/>
        <n x="40"/>
        <n x="41"/>
        <n x="10"/>
      </t>
    </mdx>
    <mdx n="0" f="v">
      <t c="5">
        <n x="15"/>
        <n x="16"/>
        <n x="40"/>
        <n x="41"/>
        <n x="11"/>
      </t>
    </mdx>
    <mdx n="0" f="v">
      <t c="5">
        <n x="15"/>
        <n x="16"/>
        <n x="40"/>
        <n x="41"/>
        <n x="12"/>
      </t>
    </mdx>
    <mdx n="0" f="v">
      <t c="5">
        <n x="15"/>
        <n x="16"/>
        <n x="40"/>
        <n x="41"/>
        <n x="13"/>
      </t>
    </mdx>
    <mdx n="0" f="v">
      <t c="5">
        <n x="15"/>
        <n x="16"/>
        <n x="42"/>
        <n x="43"/>
        <n x="1"/>
      </t>
    </mdx>
    <mdx n="0" f="v">
      <t c="5">
        <n x="15"/>
        <n x="16"/>
        <n x="42"/>
        <n x="43"/>
        <n x="2"/>
      </t>
    </mdx>
    <mdx n="0" f="v">
      <t c="5">
        <n x="15"/>
        <n x="16"/>
        <n x="42"/>
        <n x="43"/>
        <n x="3"/>
      </t>
    </mdx>
    <mdx n="0" f="v">
      <t c="5">
        <n x="15"/>
        <n x="16"/>
        <n x="42"/>
        <n x="43"/>
        <n x="4"/>
      </t>
    </mdx>
    <mdx n="0" f="v">
      <t c="5">
        <n x="15"/>
        <n x="16"/>
        <n x="42"/>
        <n x="43"/>
        <n x="5"/>
      </t>
    </mdx>
    <mdx n="0" f="v">
      <t c="5">
        <n x="15"/>
        <n x="16"/>
        <n x="42"/>
        <n x="43"/>
        <n x="6"/>
      </t>
    </mdx>
    <mdx n="0" f="v">
      <t c="5">
        <n x="15"/>
        <n x="16"/>
        <n x="42"/>
        <n x="43"/>
        <n x="7"/>
      </t>
    </mdx>
    <mdx n="0" f="v">
      <t c="5">
        <n x="15"/>
        <n x="16"/>
        <n x="42"/>
        <n x="43"/>
        <n x="8"/>
      </t>
    </mdx>
    <mdx n="0" f="v">
      <t c="5">
        <n x="15"/>
        <n x="16"/>
        <n x="42"/>
        <n x="43"/>
        <n x="9"/>
      </t>
    </mdx>
    <mdx n="0" f="v">
      <t c="5">
        <n x="15"/>
        <n x="16"/>
        <n x="42"/>
        <n x="43"/>
        <n x="10"/>
      </t>
    </mdx>
    <mdx n="0" f="v">
      <t c="5">
        <n x="15"/>
        <n x="16"/>
        <n x="42"/>
        <n x="43"/>
        <n x="11"/>
      </t>
    </mdx>
    <mdx n="0" f="v">
      <t c="5">
        <n x="15"/>
        <n x="16"/>
        <n x="42"/>
        <n x="43"/>
        <n x="12"/>
      </t>
    </mdx>
    <mdx n="0" f="v">
      <t c="5">
        <n x="15"/>
        <n x="16"/>
        <n x="42"/>
        <n x="43"/>
        <n x="13"/>
      </t>
    </mdx>
    <mdx n="0" f="v">
      <t c="5">
        <n x="15"/>
        <n x="16"/>
        <n x="44"/>
        <n x="45"/>
        <n x="1"/>
      </t>
    </mdx>
    <mdx n="0" f="v">
      <t c="5">
        <n x="15"/>
        <n x="16"/>
        <n x="44"/>
        <n x="45"/>
        <n x="2"/>
      </t>
    </mdx>
    <mdx n="0" f="v">
      <t c="5">
        <n x="15"/>
        <n x="16"/>
        <n x="44"/>
        <n x="45"/>
        <n x="3"/>
      </t>
    </mdx>
    <mdx n="0" f="v">
      <t c="5">
        <n x="15"/>
        <n x="16"/>
        <n x="44"/>
        <n x="45"/>
        <n x="4"/>
      </t>
    </mdx>
    <mdx n="0" f="v">
      <t c="5">
        <n x="15"/>
        <n x="16"/>
        <n x="44"/>
        <n x="45"/>
        <n x="5"/>
      </t>
    </mdx>
    <mdx n="0" f="v">
      <t c="5">
        <n x="15"/>
        <n x="16"/>
        <n x="44"/>
        <n x="45"/>
        <n x="6"/>
      </t>
    </mdx>
    <mdx n="0" f="v">
      <t c="5">
        <n x="15"/>
        <n x="16"/>
        <n x="44"/>
        <n x="45"/>
        <n x="7"/>
      </t>
    </mdx>
    <mdx n="0" f="v">
      <t c="5">
        <n x="15"/>
        <n x="16"/>
        <n x="44"/>
        <n x="45"/>
        <n x="8"/>
      </t>
    </mdx>
    <mdx n="0" f="v">
      <t c="5">
        <n x="15"/>
        <n x="16"/>
        <n x="44"/>
        <n x="45"/>
        <n x="9"/>
      </t>
    </mdx>
    <mdx n="0" f="v">
      <t c="5">
        <n x="15"/>
        <n x="16"/>
        <n x="44"/>
        <n x="45"/>
        <n x="10"/>
      </t>
    </mdx>
    <mdx n="0" f="v">
      <t c="5">
        <n x="15"/>
        <n x="16"/>
        <n x="44"/>
        <n x="45"/>
        <n x="11"/>
      </t>
    </mdx>
    <mdx n="0" f="v">
      <t c="5">
        <n x="15"/>
        <n x="16"/>
        <n x="44"/>
        <n x="45"/>
        <n x="12"/>
      </t>
    </mdx>
    <mdx n="0" f="v">
      <t c="5">
        <n x="15"/>
        <n x="16"/>
        <n x="44"/>
        <n x="45"/>
        <n x="13"/>
      </t>
    </mdx>
    <mdx n="0" f="v">
      <t c="5">
        <n x="15"/>
        <n x="16"/>
        <n x="46"/>
        <n x="47"/>
        <n x="1"/>
      </t>
    </mdx>
    <mdx n="0" f="v">
      <t c="5">
        <n x="15"/>
        <n x="16"/>
        <n x="46"/>
        <n x="47"/>
        <n x="2"/>
      </t>
    </mdx>
    <mdx n="0" f="v">
      <t c="5">
        <n x="15"/>
        <n x="16"/>
        <n x="46"/>
        <n x="47"/>
        <n x="3"/>
      </t>
    </mdx>
    <mdx n="0" f="v">
      <t c="5">
        <n x="15"/>
        <n x="16"/>
        <n x="46"/>
        <n x="47"/>
        <n x="4"/>
      </t>
    </mdx>
    <mdx n="0" f="v">
      <t c="5">
        <n x="15"/>
        <n x="16"/>
        <n x="46"/>
        <n x="47"/>
        <n x="5"/>
      </t>
    </mdx>
    <mdx n="0" f="v">
      <t c="5">
        <n x="15"/>
        <n x="16"/>
        <n x="46"/>
        <n x="47"/>
        <n x="6"/>
      </t>
    </mdx>
    <mdx n="0" f="v">
      <t c="5">
        <n x="15"/>
        <n x="16"/>
        <n x="46"/>
        <n x="47"/>
        <n x="7"/>
      </t>
    </mdx>
    <mdx n="0" f="v">
      <t c="5">
        <n x="15"/>
        <n x="16"/>
        <n x="46"/>
        <n x="47"/>
        <n x="8"/>
      </t>
    </mdx>
    <mdx n="0" f="v">
      <t c="5">
        <n x="15"/>
        <n x="16"/>
        <n x="46"/>
        <n x="47"/>
        <n x="9"/>
      </t>
    </mdx>
    <mdx n="0" f="v">
      <t c="5">
        <n x="15"/>
        <n x="16"/>
        <n x="46"/>
        <n x="47"/>
        <n x="10"/>
      </t>
    </mdx>
    <mdx n="0" f="v">
      <t c="5">
        <n x="15"/>
        <n x="16"/>
        <n x="46"/>
        <n x="47"/>
        <n x="11"/>
      </t>
    </mdx>
    <mdx n="0" f="v">
      <t c="5">
        <n x="15"/>
        <n x="16"/>
        <n x="46"/>
        <n x="47"/>
        <n x="12"/>
      </t>
    </mdx>
    <mdx n="0" f="v">
      <t c="5">
        <n x="15"/>
        <n x="16"/>
        <n x="46"/>
        <n x="47"/>
        <n x="13"/>
      </t>
    </mdx>
    <mdx n="0" f="v">
      <t c="5">
        <n x="15"/>
        <n x="16"/>
        <n x="48"/>
        <n x="49"/>
        <n x="1"/>
      </t>
    </mdx>
    <mdx n="0" f="v">
      <t c="5">
        <n x="15"/>
        <n x="16"/>
        <n x="48"/>
        <n x="49"/>
        <n x="2"/>
      </t>
    </mdx>
    <mdx n="0" f="v">
      <t c="5">
        <n x="15"/>
        <n x="16"/>
        <n x="48"/>
        <n x="49"/>
        <n x="3"/>
      </t>
    </mdx>
    <mdx n="0" f="v">
      <t c="5">
        <n x="15"/>
        <n x="16"/>
        <n x="48"/>
        <n x="49"/>
        <n x="4"/>
      </t>
    </mdx>
    <mdx n="0" f="v">
      <t c="5">
        <n x="15"/>
        <n x="16"/>
        <n x="48"/>
        <n x="49"/>
        <n x="5"/>
      </t>
    </mdx>
    <mdx n="0" f="v">
      <t c="5">
        <n x="15"/>
        <n x="16"/>
        <n x="48"/>
        <n x="49"/>
        <n x="6"/>
      </t>
    </mdx>
    <mdx n="0" f="v">
      <t c="5">
        <n x="15"/>
        <n x="16"/>
        <n x="48"/>
        <n x="49"/>
        <n x="7"/>
      </t>
    </mdx>
    <mdx n="0" f="v">
      <t c="5">
        <n x="15"/>
        <n x="16"/>
        <n x="48"/>
        <n x="49"/>
        <n x="8"/>
      </t>
    </mdx>
    <mdx n="0" f="v">
      <t c="5">
        <n x="15"/>
        <n x="16"/>
        <n x="48"/>
        <n x="49"/>
        <n x="9"/>
      </t>
    </mdx>
    <mdx n="0" f="v">
      <t c="5">
        <n x="15"/>
        <n x="16"/>
        <n x="48"/>
        <n x="49"/>
        <n x="10"/>
      </t>
    </mdx>
    <mdx n="0" f="v">
      <t c="5">
        <n x="15"/>
        <n x="16"/>
        <n x="48"/>
        <n x="49"/>
        <n x="11"/>
      </t>
    </mdx>
    <mdx n="0" f="v">
      <t c="5">
        <n x="15"/>
        <n x="16"/>
        <n x="48"/>
        <n x="49"/>
        <n x="12"/>
      </t>
    </mdx>
    <mdx n="0" f="v">
      <t c="5">
        <n x="15"/>
        <n x="16"/>
        <n x="48"/>
        <n x="49"/>
        <n x="13"/>
      </t>
    </mdx>
    <mdx n="0" f="v">
      <t c="5">
        <n x="15"/>
        <n x="16"/>
        <n x="50"/>
        <n x="51"/>
        <n x="1"/>
      </t>
    </mdx>
    <mdx n="0" f="v">
      <t c="5">
        <n x="15"/>
        <n x="16"/>
        <n x="50"/>
        <n x="51"/>
        <n x="2"/>
      </t>
    </mdx>
    <mdx n="0" f="v">
      <t c="5">
        <n x="15"/>
        <n x="16"/>
        <n x="50"/>
        <n x="51"/>
        <n x="3"/>
      </t>
    </mdx>
    <mdx n="0" f="v">
      <t c="5">
        <n x="15"/>
        <n x="16"/>
        <n x="50"/>
        <n x="51"/>
        <n x="4"/>
      </t>
    </mdx>
    <mdx n="0" f="v">
      <t c="5">
        <n x="15"/>
        <n x="16"/>
        <n x="50"/>
        <n x="51"/>
        <n x="5"/>
      </t>
    </mdx>
    <mdx n="0" f="v">
      <t c="5">
        <n x="15"/>
        <n x="16"/>
        <n x="50"/>
        <n x="51"/>
        <n x="6"/>
      </t>
    </mdx>
    <mdx n="0" f="v">
      <t c="5">
        <n x="15"/>
        <n x="16"/>
        <n x="50"/>
        <n x="51"/>
        <n x="7"/>
      </t>
    </mdx>
    <mdx n="0" f="v">
      <t c="5">
        <n x="15"/>
        <n x="16"/>
        <n x="50"/>
        <n x="51"/>
        <n x="8"/>
      </t>
    </mdx>
    <mdx n="0" f="v">
      <t c="5">
        <n x="15"/>
        <n x="16"/>
        <n x="50"/>
        <n x="51"/>
        <n x="9"/>
      </t>
    </mdx>
    <mdx n="0" f="v">
      <t c="5">
        <n x="15"/>
        <n x="16"/>
        <n x="50"/>
        <n x="51"/>
        <n x="10"/>
      </t>
    </mdx>
    <mdx n="0" f="v">
      <t c="5">
        <n x="15"/>
        <n x="16"/>
        <n x="50"/>
        <n x="51"/>
        <n x="11"/>
      </t>
    </mdx>
    <mdx n="0" f="v">
      <t c="5">
        <n x="15"/>
        <n x="16"/>
        <n x="50"/>
        <n x="51"/>
        <n x="12"/>
      </t>
    </mdx>
    <mdx n="0" f="v">
      <t c="5">
        <n x="15"/>
        <n x="16"/>
        <n x="50"/>
        <n x="51"/>
        <n x="13"/>
      </t>
    </mdx>
    <mdx n="0" f="v">
      <t c="5">
        <n x="15"/>
        <n x="16"/>
        <n x="52"/>
        <n x="53"/>
        <n x="1"/>
      </t>
    </mdx>
    <mdx n="0" f="v">
      <t c="5">
        <n x="15"/>
        <n x="16"/>
        <n x="52"/>
        <n x="53"/>
        <n x="2"/>
      </t>
    </mdx>
    <mdx n="0" f="v">
      <t c="5">
        <n x="15"/>
        <n x="16"/>
        <n x="52"/>
        <n x="53"/>
        <n x="3"/>
      </t>
    </mdx>
    <mdx n="0" f="v">
      <t c="5">
        <n x="15"/>
        <n x="16"/>
        <n x="52"/>
        <n x="53"/>
        <n x="4"/>
      </t>
    </mdx>
    <mdx n="0" f="v">
      <t c="5">
        <n x="15"/>
        <n x="16"/>
        <n x="52"/>
        <n x="53"/>
        <n x="5"/>
      </t>
    </mdx>
    <mdx n="0" f="v">
      <t c="5">
        <n x="15"/>
        <n x="16"/>
        <n x="52"/>
        <n x="53"/>
        <n x="6"/>
      </t>
    </mdx>
    <mdx n="0" f="v">
      <t c="5">
        <n x="15"/>
        <n x="16"/>
        <n x="52"/>
        <n x="53"/>
        <n x="7"/>
      </t>
    </mdx>
    <mdx n="0" f="v">
      <t c="5">
        <n x="15"/>
        <n x="16"/>
        <n x="52"/>
        <n x="53"/>
        <n x="8"/>
      </t>
    </mdx>
    <mdx n="0" f="v">
      <t c="5">
        <n x="15"/>
        <n x="16"/>
        <n x="52"/>
        <n x="53"/>
        <n x="9"/>
      </t>
    </mdx>
    <mdx n="0" f="v">
      <t c="5">
        <n x="15"/>
        <n x="16"/>
        <n x="52"/>
        <n x="53"/>
        <n x="10"/>
      </t>
    </mdx>
    <mdx n="0" f="v">
      <t c="5">
        <n x="15"/>
        <n x="16"/>
        <n x="52"/>
        <n x="53"/>
        <n x="11"/>
      </t>
    </mdx>
    <mdx n="0" f="v">
      <t c="5">
        <n x="15"/>
        <n x="16"/>
        <n x="52"/>
        <n x="53"/>
        <n x="12"/>
      </t>
    </mdx>
    <mdx n="0" f="v">
      <t c="5">
        <n x="15"/>
        <n x="16"/>
        <n x="52"/>
        <n x="53"/>
        <n x="13"/>
      </t>
    </mdx>
    <mdx n="0" f="v">
      <t c="5">
        <n x="15"/>
        <n x="16"/>
        <n x="54"/>
        <n x="55"/>
        <n x="1"/>
      </t>
    </mdx>
    <mdx n="0" f="v">
      <t c="5">
        <n x="15"/>
        <n x="16"/>
        <n x="54"/>
        <n x="55"/>
        <n x="2"/>
      </t>
    </mdx>
    <mdx n="0" f="v">
      <t c="5">
        <n x="15"/>
        <n x="16"/>
        <n x="54"/>
        <n x="55"/>
        <n x="3"/>
      </t>
    </mdx>
    <mdx n="0" f="v">
      <t c="5">
        <n x="15"/>
        <n x="16"/>
        <n x="54"/>
        <n x="55"/>
        <n x="4"/>
      </t>
    </mdx>
    <mdx n="0" f="v">
      <t c="5">
        <n x="15"/>
        <n x="16"/>
        <n x="54"/>
        <n x="55"/>
        <n x="5"/>
      </t>
    </mdx>
    <mdx n="0" f="v">
      <t c="5">
        <n x="15"/>
        <n x="16"/>
        <n x="54"/>
        <n x="55"/>
        <n x="6"/>
      </t>
    </mdx>
    <mdx n="0" f="v">
      <t c="5">
        <n x="15"/>
        <n x="16"/>
        <n x="54"/>
        <n x="55"/>
        <n x="7"/>
      </t>
    </mdx>
    <mdx n="0" f="v">
      <t c="5">
        <n x="15"/>
        <n x="16"/>
        <n x="54"/>
        <n x="55"/>
        <n x="8"/>
      </t>
    </mdx>
    <mdx n="0" f="v">
      <t c="5">
        <n x="15"/>
        <n x="16"/>
        <n x="54"/>
        <n x="55"/>
        <n x="9"/>
      </t>
    </mdx>
    <mdx n="0" f="v">
      <t c="5">
        <n x="15"/>
        <n x="16"/>
        <n x="54"/>
        <n x="55"/>
        <n x="10"/>
      </t>
    </mdx>
    <mdx n="0" f="v">
      <t c="5">
        <n x="15"/>
        <n x="16"/>
        <n x="54"/>
        <n x="55"/>
        <n x="11"/>
      </t>
    </mdx>
    <mdx n="0" f="v">
      <t c="5">
        <n x="15"/>
        <n x="16"/>
        <n x="54"/>
        <n x="55"/>
        <n x="12"/>
      </t>
    </mdx>
    <mdx n="0" f="v">
      <t c="5">
        <n x="15"/>
        <n x="16"/>
        <n x="54"/>
        <n x="55"/>
        <n x="13"/>
      </t>
    </mdx>
    <mdx n="0" f="v">
      <t c="5">
        <n x="15"/>
        <n x="16"/>
        <n x="56"/>
        <n x="57"/>
        <n x="1"/>
      </t>
    </mdx>
    <mdx n="0" f="v">
      <t c="5">
        <n x="15"/>
        <n x="16"/>
        <n x="56"/>
        <n x="57"/>
        <n x="2"/>
      </t>
    </mdx>
    <mdx n="0" f="v">
      <t c="5">
        <n x="15"/>
        <n x="16"/>
        <n x="56"/>
        <n x="57"/>
        <n x="3"/>
      </t>
    </mdx>
    <mdx n="0" f="v">
      <t c="5">
        <n x="15"/>
        <n x="16"/>
        <n x="56"/>
        <n x="57"/>
        <n x="4"/>
      </t>
    </mdx>
    <mdx n="0" f="v">
      <t c="5">
        <n x="15"/>
        <n x="16"/>
        <n x="56"/>
        <n x="57"/>
        <n x="5"/>
      </t>
    </mdx>
    <mdx n="0" f="v">
      <t c="5">
        <n x="15"/>
        <n x="16"/>
        <n x="56"/>
        <n x="57"/>
        <n x="6"/>
      </t>
    </mdx>
    <mdx n="0" f="v">
      <t c="5">
        <n x="15"/>
        <n x="16"/>
        <n x="56"/>
        <n x="57"/>
        <n x="7"/>
      </t>
    </mdx>
    <mdx n="0" f="v">
      <t c="5">
        <n x="15"/>
        <n x="16"/>
        <n x="56"/>
        <n x="57"/>
        <n x="8"/>
      </t>
    </mdx>
    <mdx n="0" f="v">
      <t c="5">
        <n x="15"/>
        <n x="16"/>
        <n x="56"/>
        <n x="57"/>
        <n x="9"/>
      </t>
    </mdx>
    <mdx n="0" f="v">
      <t c="5">
        <n x="15"/>
        <n x="16"/>
        <n x="56"/>
        <n x="57"/>
        <n x="10"/>
      </t>
    </mdx>
    <mdx n="0" f="v">
      <t c="5">
        <n x="15"/>
        <n x="16"/>
        <n x="56"/>
        <n x="57"/>
        <n x="11"/>
      </t>
    </mdx>
    <mdx n="0" f="v">
      <t c="5">
        <n x="15"/>
        <n x="16"/>
        <n x="56"/>
        <n x="57"/>
        <n x="12"/>
      </t>
    </mdx>
    <mdx n="0" f="v">
      <t c="5">
        <n x="15"/>
        <n x="16"/>
        <n x="56"/>
        <n x="57"/>
        <n x="13"/>
      </t>
    </mdx>
    <mdx n="0" f="v">
      <t c="5">
        <n x="15"/>
        <n x="16"/>
        <n x="58"/>
        <n x="59"/>
        <n x="1"/>
      </t>
    </mdx>
    <mdx n="0" f="v">
      <t c="5">
        <n x="15"/>
        <n x="16"/>
        <n x="58"/>
        <n x="59"/>
        <n x="2"/>
      </t>
    </mdx>
    <mdx n="0" f="v">
      <t c="5">
        <n x="15"/>
        <n x="16"/>
        <n x="58"/>
        <n x="59"/>
        <n x="3"/>
      </t>
    </mdx>
    <mdx n="0" f="v">
      <t c="5">
        <n x="15"/>
        <n x="16"/>
        <n x="58"/>
        <n x="59"/>
        <n x="4"/>
      </t>
    </mdx>
    <mdx n="0" f="v">
      <t c="5">
        <n x="15"/>
        <n x="16"/>
        <n x="58"/>
        <n x="59"/>
        <n x="5"/>
      </t>
    </mdx>
    <mdx n="0" f="v">
      <t c="5">
        <n x="15"/>
        <n x="16"/>
        <n x="58"/>
        <n x="59"/>
        <n x="6"/>
      </t>
    </mdx>
    <mdx n="0" f="v">
      <t c="5">
        <n x="15"/>
        <n x="16"/>
        <n x="58"/>
        <n x="59"/>
        <n x="7"/>
      </t>
    </mdx>
    <mdx n="0" f="v">
      <t c="5">
        <n x="15"/>
        <n x="16"/>
        <n x="58"/>
        <n x="59"/>
        <n x="8"/>
      </t>
    </mdx>
    <mdx n="0" f="v">
      <t c="5">
        <n x="15"/>
        <n x="16"/>
        <n x="58"/>
        <n x="59"/>
        <n x="9"/>
      </t>
    </mdx>
    <mdx n="0" f="v">
      <t c="5">
        <n x="15"/>
        <n x="16"/>
        <n x="58"/>
        <n x="59"/>
        <n x="10"/>
      </t>
    </mdx>
    <mdx n="0" f="v">
      <t c="5">
        <n x="15"/>
        <n x="16"/>
        <n x="58"/>
        <n x="59"/>
        <n x="11"/>
      </t>
    </mdx>
    <mdx n="0" f="v">
      <t c="5">
        <n x="15"/>
        <n x="16"/>
        <n x="58"/>
        <n x="59"/>
        <n x="12"/>
      </t>
    </mdx>
    <mdx n="0" f="v">
      <t c="5">
        <n x="15"/>
        <n x="16"/>
        <n x="58"/>
        <n x="59"/>
        <n x="13"/>
      </t>
    </mdx>
    <mdx n="0" f="v">
      <t c="5">
        <n x="15"/>
        <n x="16"/>
        <n x="60"/>
        <n x="61"/>
        <n x="1"/>
      </t>
    </mdx>
    <mdx n="0" f="v">
      <t c="5">
        <n x="15"/>
        <n x="16"/>
        <n x="60"/>
        <n x="61"/>
        <n x="2"/>
      </t>
    </mdx>
    <mdx n="0" f="v">
      <t c="5">
        <n x="15"/>
        <n x="16"/>
        <n x="60"/>
        <n x="61"/>
        <n x="3"/>
      </t>
    </mdx>
    <mdx n="0" f="v">
      <t c="5">
        <n x="15"/>
        <n x="16"/>
        <n x="60"/>
        <n x="61"/>
        <n x="4"/>
      </t>
    </mdx>
    <mdx n="0" f="v">
      <t c="5">
        <n x="15"/>
        <n x="16"/>
        <n x="60"/>
        <n x="61"/>
        <n x="5"/>
      </t>
    </mdx>
    <mdx n="0" f="v">
      <t c="5">
        <n x="15"/>
        <n x="16"/>
        <n x="60"/>
        <n x="61"/>
        <n x="6"/>
      </t>
    </mdx>
    <mdx n="0" f="v">
      <t c="5">
        <n x="15"/>
        <n x="16"/>
        <n x="60"/>
        <n x="61"/>
        <n x="7"/>
      </t>
    </mdx>
    <mdx n="0" f="v">
      <t c="5">
        <n x="15"/>
        <n x="16"/>
        <n x="60"/>
        <n x="61"/>
        <n x="8"/>
      </t>
    </mdx>
    <mdx n="0" f="v">
      <t c="5">
        <n x="15"/>
        <n x="16"/>
        <n x="60"/>
        <n x="61"/>
        <n x="9"/>
      </t>
    </mdx>
    <mdx n="0" f="v">
      <t c="5">
        <n x="15"/>
        <n x="16"/>
        <n x="60"/>
        <n x="61"/>
        <n x="10"/>
      </t>
    </mdx>
    <mdx n="0" f="v">
      <t c="5">
        <n x="15"/>
        <n x="16"/>
        <n x="60"/>
        <n x="61"/>
        <n x="11"/>
      </t>
    </mdx>
    <mdx n="0" f="v">
      <t c="5">
        <n x="15"/>
        <n x="16"/>
        <n x="60"/>
        <n x="61"/>
        <n x="12"/>
      </t>
    </mdx>
    <mdx n="0" f="v">
      <t c="5">
        <n x="15"/>
        <n x="16"/>
        <n x="60"/>
        <n x="61"/>
        <n x="13"/>
      </t>
    </mdx>
    <mdx n="0" f="v">
      <t c="5">
        <n x="15"/>
        <n x="16"/>
        <n x="62"/>
        <n x="63"/>
        <n x="2"/>
      </t>
    </mdx>
    <mdx n="0" f="v">
      <t c="5">
        <n x="15"/>
        <n x="16"/>
        <n x="62"/>
        <n x="63"/>
        <n x="3"/>
      </t>
    </mdx>
    <mdx n="0" f="v">
      <t c="5">
        <n x="15"/>
        <n x="16"/>
        <n x="62"/>
        <n x="63"/>
        <n x="4"/>
      </t>
    </mdx>
    <mdx n="0" f="v">
      <t c="5">
        <n x="15"/>
        <n x="16"/>
        <n x="62"/>
        <n x="63"/>
        <n x="5"/>
      </t>
    </mdx>
    <mdx n="0" f="v">
      <t c="5">
        <n x="15"/>
        <n x="16"/>
        <n x="62"/>
        <n x="63"/>
        <n x="6"/>
      </t>
    </mdx>
    <mdx n="0" f="v">
      <t c="5">
        <n x="15"/>
        <n x="16"/>
        <n x="62"/>
        <n x="63"/>
        <n x="7"/>
      </t>
    </mdx>
    <mdx n="0" f="v">
      <t c="5">
        <n x="15"/>
        <n x="16"/>
        <n x="62"/>
        <n x="63"/>
        <n x="8"/>
      </t>
    </mdx>
    <mdx n="0" f="v">
      <t c="5">
        <n x="15"/>
        <n x="16"/>
        <n x="62"/>
        <n x="63"/>
        <n x="9"/>
      </t>
    </mdx>
    <mdx n="0" f="v">
      <t c="5">
        <n x="15"/>
        <n x="16"/>
        <n x="62"/>
        <n x="63"/>
        <n x="10"/>
      </t>
    </mdx>
    <mdx n="0" f="v">
      <t c="5">
        <n x="15"/>
        <n x="16"/>
        <n x="62"/>
        <n x="63"/>
        <n x="11"/>
      </t>
    </mdx>
    <mdx n="0" f="v">
      <t c="5">
        <n x="15"/>
        <n x="16"/>
        <n x="62"/>
        <n x="63"/>
        <n x="12"/>
      </t>
    </mdx>
    <mdx n="0" f="v">
      <t c="5">
        <n x="15"/>
        <n x="16"/>
        <n x="62"/>
        <n x="63"/>
        <n x="13"/>
      </t>
    </mdx>
    <mdx n="0" f="v">
      <t c="5">
        <n x="15"/>
        <n x="16"/>
        <n x="64"/>
        <n x="65"/>
        <n x="1"/>
      </t>
    </mdx>
    <mdx n="0" f="v">
      <t c="5">
        <n x="15"/>
        <n x="16"/>
        <n x="64"/>
        <n x="65"/>
        <n x="2"/>
      </t>
    </mdx>
    <mdx n="0" f="v">
      <t c="5">
        <n x="15"/>
        <n x="16"/>
        <n x="64"/>
        <n x="65"/>
        <n x="3"/>
      </t>
    </mdx>
    <mdx n="0" f="v">
      <t c="5">
        <n x="15"/>
        <n x="16"/>
        <n x="64"/>
        <n x="65"/>
        <n x="4"/>
      </t>
    </mdx>
    <mdx n="0" f="v">
      <t c="5">
        <n x="15"/>
        <n x="16"/>
        <n x="64"/>
        <n x="65"/>
        <n x="5"/>
      </t>
    </mdx>
    <mdx n="0" f="v">
      <t c="5">
        <n x="15"/>
        <n x="16"/>
        <n x="64"/>
        <n x="65"/>
        <n x="6"/>
      </t>
    </mdx>
    <mdx n="0" f="v">
      <t c="5">
        <n x="15"/>
        <n x="16"/>
        <n x="64"/>
        <n x="65"/>
        <n x="7"/>
      </t>
    </mdx>
    <mdx n="0" f="v">
      <t c="5">
        <n x="15"/>
        <n x="16"/>
        <n x="64"/>
        <n x="65"/>
        <n x="8"/>
      </t>
    </mdx>
    <mdx n="0" f="v">
      <t c="5">
        <n x="15"/>
        <n x="16"/>
        <n x="64"/>
        <n x="65"/>
        <n x="9"/>
      </t>
    </mdx>
    <mdx n="0" f="v">
      <t c="5">
        <n x="15"/>
        <n x="16"/>
        <n x="64"/>
        <n x="65"/>
        <n x="10"/>
      </t>
    </mdx>
    <mdx n="0" f="v">
      <t c="5">
        <n x="15"/>
        <n x="16"/>
        <n x="64"/>
        <n x="65"/>
        <n x="11"/>
      </t>
    </mdx>
    <mdx n="0" f="v">
      <t c="5">
        <n x="15"/>
        <n x="16"/>
        <n x="64"/>
        <n x="65"/>
        <n x="12"/>
      </t>
    </mdx>
    <mdx n="0" f="v">
      <t c="5">
        <n x="15"/>
        <n x="16"/>
        <n x="64"/>
        <n x="65"/>
        <n x="13"/>
      </t>
    </mdx>
    <mdx n="0" f="v">
      <t c="5">
        <n x="15"/>
        <n x="16"/>
        <n x="66"/>
        <n x="67"/>
        <n x="1"/>
      </t>
    </mdx>
    <mdx n="0" f="v">
      <t c="5">
        <n x="15"/>
        <n x="16"/>
        <n x="66"/>
        <n x="67"/>
        <n x="2"/>
      </t>
    </mdx>
    <mdx n="0" f="v">
      <t c="5">
        <n x="15"/>
        <n x="16"/>
        <n x="66"/>
        <n x="67"/>
        <n x="3"/>
      </t>
    </mdx>
    <mdx n="0" f="v">
      <t c="5">
        <n x="15"/>
        <n x="16"/>
        <n x="66"/>
        <n x="67"/>
        <n x="4"/>
      </t>
    </mdx>
    <mdx n="0" f="v">
      <t c="5">
        <n x="15"/>
        <n x="16"/>
        <n x="66"/>
        <n x="67"/>
        <n x="5"/>
      </t>
    </mdx>
    <mdx n="0" f="v">
      <t c="5">
        <n x="15"/>
        <n x="16"/>
        <n x="66"/>
        <n x="67"/>
        <n x="6"/>
      </t>
    </mdx>
    <mdx n="0" f="v">
      <t c="5">
        <n x="15"/>
        <n x="16"/>
        <n x="66"/>
        <n x="67"/>
        <n x="7"/>
      </t>
    </mdx>
    <mdx n="0" f="v">
      <t c="5">
        <n x="15"/>
        <n x="16"/>
        <n x="66"/>
        <n x="67"/>
        <n x="8"/>
      </t>
    </mdx>
    <mdx n="0" f="v">
      <t c="5">
        <n x="15"/>
        <n x="16"/>
        <n x="66"/>
        <n x="67"/>
        <n x="9"/>
      </t>
    </mdx>
    <mdx n="0" f="v">
      <t c="5">
        <n x="15"/>
        <n x="16"/>
        <n x="66"/>
        <n x="67"/>
        <n x="10"/>
      </t>
    </mdx>
    <mdx n="0" f="v">
      <t c="5">
        <n x="15"/>
        <n x="16"/>
        <n x="66"/>
        <n x="67"/>
        <n x="11"/>
      </t>
    </mdx>
    <mdx n="0" f="v">
      <t c="5">
        <n x="15"/>
        <n x="16"/>
        <n x="66"/>
        <n x="67"/>
        <n x="12"/>
      </t>
    </mdx>
    <mdx n="0" f="v">
      <t c="5">
        <n x="15"/>
        <n x="16"/>
        <n x="66"/>
        <n x="67"/>
        <n x="13"/>
      </t>
    </mdx>
    <mdx n="0" f="v">
      <t c="5">
        <n x="15"/>
        <n x="16"/>
        <n x="68"/>
        <n x="69"/>
        <n x="1"/>
      </t>
    </mdx>
    <mdx n="0" f="v">
      <t c="5">
        <n x="15"/>
        <n x="16"/>
        <n x="68"/>
        <n x="69"/>
        <n x="2"/>
      </t>
    </mdx>
    <mdx n="0" f="v">
      <t c="5">
        <n x="15"/>
        <n x="16"/>
        <n x="68"/>
        <n x="69"/>
        <n x="3"/>
      </t>
    </mdx>
    <mdx n="0" f="v">
      <t c="5">
        <n x="15"/>
        <n x="16"/>
        <n x="68"/>
        <n x="69"/>
        <n x="4"/>
      </t>
    </mdx>
    <mdx n="0" f="v">
      <t c="5">
        <n x="15"/>
        <n x="16"/>
        <n x="68"/>
        <n x="69"/>
        <n x="5"/>
      </t>
    </mdx>
    <mdx n="0" f="v">
      <t c="5">
        <n x="15"/>
        <n x="16"/>
        <n x="68"/>
        <n x="69"/>
        <n x="6"/>
      </t>
    </mdx>
    <mdx n="0" f="v">
      <t c="5">
        <n x="15"/>
        <n x="16"/>
        <n x="68"/>
        <n x="69"/>
        <n x="7"/>
      </t>
    </mdx>
    <mdx n="0" f="v">
      <t c="5">
        <n x="15"/>
        <n x="16"/>
        <n x="68"/>
        <n x="69"/>
        <n x="8"/>
      </t>
    </mdx>
    <mdx n="0" f="v">
      <t c="5">
        <n x="15"/>
        <n x="16"/>
        <n x="68"/>
        <n x="69"/>
        <n x="9"/>
      </t>
    </mdx>
    <mdx n="0" f="v">
      <t c="5">
        <n x="15"/>
        <n x="16"/>
        <n x="68"/>
        <n x="69"/>
        <n x="10"/>
      </t>
    </mdx>
    <mdx n="0" f="v">
      <t c="5">
        <n x="15"/>
        <n x="16"/>
        <n x="68"/>
        <n x="69"/>
        <n x="11"/>
      </t>
    </mdx>
    <mdx n="0" f="v">
      <t c="5">
        <n x="15"/>
        <n x="16"/>
        <n x="68"/>
        <n x="69"/>
        <n x="12"/>
      </t>
    </mdx>
    <mdx n="0" f="v">
      <t c="5">
        <n x="15"/>
        <n x="16"/>
        <n x="68"/>
        <n x="69"/>
        <n x="13"/>
      </t>
    </mdx>
    <mdx n="0" f="v">
      <t c="5">
        <n x="15"/>
        <n x="16"/>
        <n x="70"/>
        <n x="71"/>
        <n x="1"/>
      </t>
    </mdx>
    <mdx n="0" f="v">
      <t c="5">
        <n x="15"/>
        <n x="16"/>
        <n x="70"/>
        <n x="71"/>
        <n x="2"/>
      </t>
    </mdx>
    <mdx n="0" f="v">
      <t c="5">
        <n x="15"/>
        <n x="16"/>
        <n x="70"/>
        <n x="71"/>
        <n x="3"/>
      </t>
    </mdx>
    <mdx n="0" f="v">
      <t c="5">
        <n x="15"/>
        <n x="16"/>
        <n x="70"/>
        <n x="71"/>
        <n x="4"/>
      </t>
    </mdx>
    <mdx n="0" f="v">
      <t c="5">
        <n x="15"/>
        <n x="16"/>
        <n x="70"/>
        <n x="71"/>
        <n x="5"/>
      </t>
    </mdx>
    <mdx n="0" f="v">
      <t c="5">
        <n x="15"/>
        <n x="16"/>
        <n x="70"/>
        <n x="71"/>
        <n x="6"/>
      </t>
    </mdx>
    <mdx n="0" f="v">
      <t c="5">
        <n x="15"/>
        <n x="16"/>
        <n x="70"/>
        <n x="71"/>
        <n x="7"/>
      </t>
    </mdx>
    <mdx n="0" f="v">
      <t c="5">
        <n x="15"/>
        <n x="16"/>
        <n x="70"/>
        <n x="71"/>
        <n x="8"/>
      </t>
    </mdx>
    <mdx n="0" f="v">
      <t c="5">
        <n x="15"/>
        <n x="16"/>
        <n x="70"/>
        <n x="71"/>
        <n x="9"/>
      </t>
    </mdx>
    <mdx n="0" f="v">
      <t c="5">
        <n x="15"/>
        <n x="16"/>
        <n x="70"/>
        <n x="71"/>
        <n x="10"/>
      </t>
    </mdx>
    <mdx n="0" f="v">
      <t c="5">
        <n x="15"/>
        <n x="16"/>
        <n x="70"/>
        <n x="71"/>
        <n x="11"/>
      </t>
    </mdx>
    <mdx n="0" f="v">
      <t c="5">
        <n x="15"/>
        <n x="16"/>
        <n x="70"/>
        <n x="71"/>
        <n x="12"/>
      </t>
    </mdx>
    <mdx n="0" f="v">
      <t c="5">
        <n x="15"/>
        <n x="16"/>
        <n x="70"/>
        <n x="71"/>
        <n x="13"/>
      </t>
    </mdx>
    <mdx n="0" f="v">
      <t c="5">
        <n x="15"/>
        <n x="16"/>
        <n x="72"/>
        <n x="73"/>
        <n x="1"/>
      </t>
    </mdx>
    <mdx n="0" f="v">
      <t c="5">
        <n x="15"/>
        <n x="16"/>
        <n x="72"/>
        <n x="73"/>
        <n x="2"/>
      </t>
    </mdx>
    <mdx n="0" f="v">
      <t c="5">
        <n x="15"/>
        <n x="16"/>
        <n x="72"/>
        <n x="73"/>
        <n x="3"/>
      </t>
    </mdx>
    <mdx n="0" f="v">
      <t c="5">
        <n x="15"/>
        <n x="16"/>
        <n x="72"/>
        <n x="73"/>
        <n x="4"/>
      </t>
    </mdx>
    <mdx n="0" f="v">
      <t c="5">
        <n x="15"/>
        <n x="16"/>
        <n x="72"/>
        <n x="73"/>
        <n x="5"/>
      </t>
    </mdx>
    <mdx n="0" f="v">
      <t c="5">
        <n x="15"/>
        <n x="16"/>
        <n x="72"/>
        <n x="73"/>
        <n x="6"/>
      </t>
    </mdx>
    <mdx n="0" f="v">
      <t c="5">
        <n x="15"/>
        <n x="16"/>
        <n x="72"/>
        <n x="73"/>
        <n x="7"/>
      </t>
    </mdx>
    <mdx n="0" f="v">
      <t c="5">
        <n x="15"/>
        <n x="16"/>
        <n x="72"/>
        <n x="73"/>
        <n x="8"/>
      </t>
    </mdx>
    <mdx n="0" f="v">
      <t c="5">
        <n x="15"/>
        <n x="16"/>
        <n x="72"/>
        <n x="73"/>
        <n x="9"/>
      </t>
    </mdx>
    <mdx n="0" f="v">
      <t c="5">
        <n x="15"/>
        <n x="16"/>
        <n x="72"/>
        <n x="73"/>
        <n x="10"/>
      </t>
    </mdx>
    <mdx n="0" f="v">
      <t c="5">
        <n x="15"/>
        <n x="16"/>
        <n x="72"/>
        <n x="73"/>
        <n x="11"/>
      </t>
    </mdx>
    <mdx n="0" f="v">
      <t c="5">
        <n x="15"/>
        <n x="16"/>
        <n x="72"/>
        <n x="73"/>
        <n x="12"/>
      </t>
    </mdx>
    <mdx n="0" f="v">
      <t c="5">
        <n x="15"/>
        <n x="16"/>
        <n x="72"/>
        <n x="73"/>
        <n x="13"/>
      </t>
    </mdx>
    <mdx n="0" f="v">
      <t c="5">
        <n x="15"/>
        <n x="16"/>
        <n x="76"/>
        <n x="77"/>
        <n x="1"/>
      </t>
    </mdx>
    <mdx n="0" f="v">
      <t c="5">
        <n x="15"/>
        <n x="16"/>
        <n x="76"/>
        <n x="77"/>
        <n x="2"/>
      </t>
    </mdx>
    <mdx n="0" f="v">
      <t c="5">
        <n x="15"/>
        <n x="16"/>
        <n x="76"/>
        <n x="77"/>
        <n x="3"/>
      </t>
    </mdx>
    <mdx n="0" f="v">
      <t c="5">
        <n x="15"/>
        <n x="16"/>
        <n x="76"/>
        <n x="77"/>
        <n x="4"/>
      </t>
    </mdx>
    <mdx n="0" f="v">
      <t c="5">
        <n x="15"/>
        <n x="16"/>
        <n x="76"/>
        <n x="77"/>
        <n x="5"/>
      </t>
    </mdx>
    <mdx n="0" f="v">
      <t c="5">
        <n x="15"/>
        <n x="16"/>
        <n x="76"/>
        <n x="77"/>
        <n x="6"/>
      </t>
    </mdx>
    <mdx n="0" f="v">
      <t c="5">
        <n x="15"/>
        <n x="16"/>
        <n x="76"/>
        <n x="77"/>
        <n x="7"/>
      </t>
    </mdx>
    <mdx n="0" f="v">
      <t c="5">
        <n x="15"/>
        <n x="16"/>
        <n x="76"/>
        <n x="77"/>
        <n x="8"/>
      </t>
    </mdx>
    <mdx n="0" f="v">
      <t c="5">
        <n x="15"/>
        <n x="16"/>
        <n x="76"/>
        <n x="77"/>
        <n x="9"/>
      </t>
    </mdx>
    <mdx n="0" f="v">
      <t c="5">
        <n x="15"/>
        <n x="16"/>
        <n x="76"/>
        <n x="77"/>
        <n x="10"/>
      </t>
    </mdx>
    <mdx n="0" f="v">
      <t c="5">
        <n x="15"/>
        <n x="16"/>
        <n x="76"/>
        <n x="77"/>
        <n x="11"/>
      </t>
    </mdx>
    <mdx n="0" f="v">
      <t c="5">
        <n x="15"/>
        <n x="16"/>
        <n x="76"/>
        <n x="77"/>
        <n x="12"/>
      </t>
    </mdx>
    <mdx n="0" f="v">
      <t c="5">
        <n x="15"/>
        <n x="16"/>
        <n x="76"/>
        <n x="77"/>
        <n x="13"/>
      </t>
    </mdx>
    <mdx n="0" f="v">
      <t c="4">
        <n x="78"/>
        <n x="16"/>
        <n x="14"/>
        <n x="1"/>
      </t>
    </mdx>
    <mdx n="0" f="v">
      <t c="4">
        <n x="78"/>
        <n x="16"/>
        <n x="14"/>
        <n x="2"/>
      </t>
    </mdx>
    <mdx n="0" f="v">
      <t c="4">
        <n x="78"/>
        <n x="16"/>
        <n x="14"/>
        <n x="3"/>
      </t>
    </mdx>
    <mdx n="0" f="v">
      <t c="4">
        <n x="78"/>
        <n x="16"/>
        <n x="14"/>
        <n x="4"/>
      </t>
    </mdx>
    <mdx n="0" f="v">
      <t c="4">
        <n x="78"/>
        <n x="16"/>
        <n x="14"/>
        <n x="5"/>
      </t>
    </mdx>
    <mdx n="0" f="v">
      <t c="4">
        <n x="78"/>
        <n x="16"/>
        <n x="14"/>
        <n x="6"/>
      </t>
    </mdx>
    <mdx n="0" f="v">
      <t c="4">
        <n x="78"/>
        <n x="16"/>
        <n x="14"/>
        <n x="7"/>
      </t>
    </mdx>
    <mdx n="0" f="v">
      <t c="4">
        <n x="78"/>
        <n x="16"/>
        <n x="14"/>
        <n x="8"/>
      </t>
    </mdx>
    <mdx n="0" f="v">
      <t c="4">
        <n x="78"/>
        <n x="16"/>
        <n x="14"/>
        <n x="9"/>
      </t>
    </mdx>
    <mdx n="0" f="v">
      <t c="4">
        <n x="78"/>
        <n x="16"/>
        <n x="14"/>
        <n x="10"/>
      </t>
    </mdx>
    <mdx n="0" f="v">
      <t c="4">
        <n x="78"/>
        <n x="16"/>
        <n x="14"/>
        <n x="11"/>
      </t>
    </mdx>
    <mdx n="0" f="v">
      <t c="4">
        <n x="78"/>
        <n x="16"/>
        <n x="14"/>
        <n x="12"/>
      </t>
    </mdx>
    <mdx n="0" f="v">
      <t c="4">
        <n x="78"/>
        <n x="16"/>
        <n x="14"/>
        <n x="13"/>
      </t>
    </mdx>
    <mdx n="0" f="v">
      <t c="4">
        <n x="78"/>
        <n x="16"/>
        <n x="17"/>
        <n x="1"/>
      </t>
    </mdx>
    <mdx n="0" f="v">
      <t c="4">
        <n x="78"/>
        <n x="16"/>
        <n x="17"/>
        <n x="2"/>
      </t>
    </mdx>
    <mdx n="0" f="v">
      <t c="4">
        <n x="78"/>
        <n x="16"/>
        <n x="17"/>
        <n x="3"/>
      </t>
    </mdx>
    <mdx n="0" f="v">
      <t c="4">
        <n x="78"/>
        <n x="16"/>
        <n x="17"/>
        <n x="4"/>
      </t>
    </mdx>
    <mdx n="0" f="v">
      <t c="4">
        <n x="78"/>
        <n x="16"/>
        <n x="17"/>
        <n x="5"/>
      </t>
    </mdx>
    <mdx n="0" f="v">
      <t c="4">
        <n x="78"/>
        <n x="16"/>
        <n x="17"/>
        <n x="6"/>
      </t>
    </mdx>
    <mdx n="0" f="v">
      <t c="4">
        <n x="78"/>
        <n x="16"/>
        <n x="17"/>
        <n x="7"/>
      </t>
    </mdx>
    <mdx n="0" f="v">
      <t c="4">
        <n x="78"/>
        <n x="16"/>
        <n x="17"/>
        <n x="8"/>
      </t>
    </mdx>
    <mdx n="0" f="v">
      <t c="4">
        <n x="78"/>
        <n x="16"/>
        <n x="17"/>
        <n x="9"/>
      </t>
    </mdx>
    <mdx n="0" f="v">
      <t c="4">
        <n x="78"/>
        <n x="16"/>
        <n x="17"/>
        <n x="10"/>
      </t>
    </mdx>
    <mdx n="0" f="v">
      <t c="4">
        <n x="78"/>
        <n x="16"/>
        <n x="17"/>
        <n x="11"/>
      </t>
    </mdx>
    <mdx n="0" f="v">
      <t c="4">
        <n x="78"/>
        <n x="16"/>
        <n x="17"/>
        <n x="12"/>
      </t>
    </mdx>
    <mdx n="0" f="v">
      <t c="4">
        <n x="78"/>
        <n x="16"/>
        <n x="17"/>
        <n x="13"/>
      </t>
    </mdx>
    <mdx n="0" f="v">
      <t c="5">
        <n x="78"/>
        <n x="16"/>
        <n x="18"/>
        <n x="19"/>
        <n x="1"/>
      </t>
    </mdx>
    <mdx n="0" f="v">
      <t c="5">
        <n x="78"/>
        <n x="16"/>
        <n x="18"/>
        <n x="19"/>
        <n x="2"/>
      </t>
    </mdx>
    <mdx n="0" f="v">
      <t c="5">
        <n x="78"/>
        <n x="16"/>
        <n x="18"/>
        <n x="19"/>
        <n x="3"/>
      </t>
    </mdx>
    <mdx n="0" f="v">
      <t c="5">
        <n x="78"/>
        <n x="16"/>
        <n x="18"/>
        <n x="19"/>
        <n x="4"/>
      </t>
    </mdx>
    <mdx n="0" f="v">
      <t c="5">
        <n x="78"/>
        <n x="16"/>
        <n x="18"/>
        <n x="19"/>
        <n x="5"/>
      </t>
    </mdx>
    <mdx n="0" f="v">
      <t c="5">
        <n x="78"/>
        <n x="16"/>
        <n x="18"/>
        <n x="19"/>
        <n x="6"/>
      </t>
    </mdx>
    <mdx n="0" f="v">
      <t c="5">
        <n x="78"/>
        <n x="16"/>
        <n x="18"/>
        <n x="19"/>
        <n x="7"/>
      </t>
    </mdx>
    <mdx n="0" f="v">
      <t c="5">
        <n x="78"/>
        <n x="16"/>
        <n x="18"/>
        <n x="19"/>
        <n x="8"/>
      </t>
    </mdx>
    <mdx n="0" f="v">
      <t c="5">
        <n x="78"/>
        <n x="16"/>
        <n x="18"/>
        <n x="19"/>
        <n x="9"/>
      </t>
    </mdx>
    <mdx n="0" f="v">
      <t c="5">
        <n x="78"/>
        <n x="16"/>
        <n x="18"/>
        <n x="19"/>
        <n x="10"/>
      </t>
    </mdx>
    <mdx n="0" f="v">
      <t c="5">
        <n x="78"/>
        <n x="16"/>
        <n x="18"/>
        <n x="19"/>
        <n x="11"/>
      </t>
    </mdx>
    <mdx n="0" f="v">
      <t c="5">
        <n x="78"/>
        <n x="16"/>
        <n x="18"/>
        <n x="19"/>
        <n x="12"/>
      </t>
    </mdx>
    <mdx n="0" f="v">
      <t c="5">
        <n x="78"/>
        <n x="16"/>
        <n x="18"/>
        <n x="19"/>
        <n x="13"/>
      </t>
    </mdx>
    <mdx n="0" f="v">
      <t c="5">
        <n x="78"/>
        <n x="16"/>
        <n x="20"/>
        <n x="21"/>
        <n x="1"/>
      </t>
    </mdx>
    <mdx n="0" f="v">
      <t c="5">
        <n x="78"/>
        <n x="16"/>
        <n x="20"/>
        <n x="21"/>
        <n x="2"/>
      </t>
    </mdx>
    <mdx n="0" f="v">
      <t c="5">
        <n x="78"/>
        <n x="16"/>
        <n x="20"/>
        <n x="21"/>
        <n x="3"/>
      </t>
    </mdx>
    <mdx n="0" f="v">
      <t c="5">
        <n x="78"/>
        <n x="16"/>
        <n x="20"/>
        <n x="21"/>
        <n x="4"/>
      </t>
    </mdx>
    <mdx n="0" f="v">
      <t c="5">
        <n x="78"/>
        <n x="16"/>
        <n x="20"/>
        <n x="21"/>
        <n x="5"/>
      </t>
    </mdx>
    <mdx n="0" f="v">
      <t c="5">
        <n x="78"/>
        <n x="16"/>
        <n x="20"/>
        <n x="21"/>
        <n x="6"/>
      </t>
    </mdx>
    <mdx n="0" f="v">
      <t c="5">
        <n x="78"/>
        <n x="16"/>
        <n x="20"/>
        <n x="21"/>
        <n x="7"/>
      </t>
    </mdx>
    <mdx n="0" f="v">
      <t c="5">
        <n x="78"/>
        <n x="16"/>
        <n x="20"/>
        <n x="21"/>
        <n x="8"/>
      </t>
    </mdx>
    <mdx n="0" f="v">
      <t c="5">
        <n x="78"/>
        <n x="16"/>
        <n x="20"/>
        <n x="21"/>
        <n x="9"/>
      </t>
    </mdx>
    <mdx n="0" f="v">
      <t c="5">
        <n x="78"/>
        <n x="16"/>
        <n x="20"/>
        <n x="21"/>
        <n x="10"/>
      </t>
    </mdx>
    <mdx n="0" f="v">
      <t c="5">
        <n x="78"/>
        <n x="16"/>
        <n x="20"/>
        <n x="21"/>
        <n x="11"/>
      </t>
    </mdx>
    <mdx n="0" f="v">
      <t c="5">
        <n x="78"/>
        <n x="16"/>
        <n x="20"/>
        <n x="21"/>
        <n x="12"/>
      </t>
    </mdx>
    <mdx n="0" f="v">
      <t c="5">
        <n x="78"/>
        <n x="16"/>
        <n x="20"/>
        <n x="21"/>
        <n x="13"/>
      </t>
    </mdx>
    <mdx n="0" f="v">
      <t c="5">
        <n x="78"/>
        <n x="16"/>
        <n x="22"/>
        <n x="23"/>
        <n x="1"/>
      </t>
    </mdx>
    <mdx n="0" f="v">
      <t c="5">
        <n x="78"/>
        <n x="16"/>
        <n x="22"/>
        <n x="23"/>
        <n x="2"/>
      </t>
    </mdx>
    <mdx n="0" f="v">
      <t c="5">
        <n x="78"/>
        <n x="16"/>
        <n x="22"/>
        <n x="23"/>
        <n x="3"/>
      </t>
    </mdx>
    <mdx n="0" f="v">
      <t c="5">
        <n x="78"/>
        <n x="16"/>
        <n x="22"/>
        <n x="23"/>
        <n x="4"/>
      </t>
    </mdx>
    <mdx n="0" f="v">
      <t c="5">
        <n x="78"/>
        <n x="16"/>
        <n x="22"/>
        <n x="23"/>
        <n x="5"/>
      </t>
    </mdx>
    <mdx n="0" f="v">
      <t c="5">
        <n x="78"/>
        <n x="16"/>
        <n x="22"/>
        <n x="23"/>
        <n x="6"/>
      </t>
    </mdx>
    <mdx n="0" f="v">
      <t c="5">
        <n x="78"/>
        <n x="16"/>
        <n x="22"/>
        <n x="23"/>
        <n x="7"/>
      </t>
    </mdx>
    <mdx n="0" f="v">
      <t c="5">
        <n x="78"/>
        <n x="16"/>
        <n x="22"/>
        <n x="23"/>
        <n x="8"/>
      </t>
    </mdx>
    <mdx n="0" f="v">
      <t c="5">
        <n x="78"/>
        <n x="16"/>
        <n x="22"/>
        <n x="23"/>
        <n x="9"/>
      </t>
    </mdx>
    <mdx n="0" f="v">
      <t c="5">
        <n x="78"/>
        <n x="16"/>
        <n x="22"/>
        <n x="23"/>
        <n x="10"/>
      </t>
    </mdx>
    <mdx n="0" f="v">
      <t c="5">
        <n x="78"/>
        <n x="16"/>
        <n x="22"/>
        <n x="23"/>
        <n x="11"/>
      </t>
    </mdx>
    <mdx n="0" f="v">
      <t c="5">
        <n x="78"/>
        <n x="16"/>
        <n x="22"/>
        <n x="23"/>
        <n x="12"/>
      </t>
    </mdx>
    <mdx n="0" f="v">
      <t c="5">
        <n x="78"/>
        <n x="16"/>
        <n x="22"/>
        <n x="23"/>
        <n x="13"/>
      </t>
    </mdx>
    <mdx n="0" f="v">
      <t c="5">
        <n x="78"/>
        <n x="16"/>
        <n x="24"/>
        <n x="25"/>
        <n x="1"/>
      </t>
    </mdx>
    <mdx n="0" f="v">
      <t c="5">
        <n x="78"/>
        <n x="16"/>
        <n x="24"/>
        <n x="25"/>
        <n x="2"/>
      </t>
    </mdx>
    <mdx n="0" f="v">
      <t c="5">
        <n x="78"/>
        <n x="16"/>
        <n x="24"/>
        <n x="25"/>
        <n x="3"/>
      </t>
    </mdx>
    <mdx n="0" f="v">
      <t c="5">
        <n x="78"/>
        <n x="16"/>
        <n x="24"/>
        <n x="25"/>
        <n x="4"/>
      </t>
    </mdx>
    <mdx n="0" f="v">
      <t c="5">
        <n x="78"/>
        <n x="16"/>
        <n x="24"/>
        <n x="25"/>
        <n x="5"/>
      </t>
    </mdx>
    <mdx n="0" f="v">
      <t c="5">
        <n x="78"/>
        <n x="16"/>
        <n x="24"/>
        <n x="25"/>
        <n x="6"/>
      </t>
    </mdx>
    <mdx n="0" f="v">
      <t c="5">
        <n x="78"/>
        <n x="16"/>
        <n x="24"/>
        <n x="25"/>
        <n x="7"/>
      </t>
    </mdx>
    <mdx n="0" f="v">
      <t c="5">
        <n x="78"/>
        <n x="16"/>
        <n x="24"/>
        <n x="25"/>
        <n x="8"/>
      </t>
    </mdx>
    <mdx n="0" f="v">
      <t c="5">
        <n x="78"/>
        <n x="16"/>
        <n x="24"/>
        <n x="25"/>
        <n x="9"/>
      </t>
    </mdx>
    <mdx n="0" f="v">
      <t c="5">
        <n x="78"/>
        <n x="16"/>
        <n x="24"/>
        <n x="25"/>
        <n x="10"/>
      </t>
    </mdx>
    <mdx n="0" f="v">
      <t c="5">
        <n x="78"/>
        <n x="16"/>
        <n x="24"/>
        <n x="25"/>
        <n x="11"/>
      </t>
    </mdx>
    <mdx n="0" f="v">
      <t c="5">
        <n x="78"/>
        <n x="16"/>
        <n x="24"/>
        <n x="25"/>
        <n x="12"/>
      </t>
    </mdx>
    <mdx n="0" f="v">
      <t c="5">
        <n x="78"/>
        <n x="16"/>
        <n x="24"/>
        <n x="25"/>
        <n x="13"/>
      </t>
    </mdx>
    <mdx n="0" f="v">
      <t c="5">
        <n x="78"/>
        <n x="16"/>
        <n x="26"/>
        <n x="27"/>
        <n x="1"/>
      </t>
    </mdx>
    <mdx n="0" f="v">
      <t c="5">
        <n x="78"/>
        <n x="16"/>
        <n x="26"/>
        <n x="27"/>
        <n x="2"/>
      </t>
    </mdx>
    <mdx n="0" f="v">
      <t c="5">
        <n x="78"/>
        <n x="16"/>
        <n x="26"/>
        <n x="27"/>
        <n x="3"/>
      </t>
    </mdx>
    <mdx n="0" f="v">
      <t c="5">
        <n x="78"/>
        <n x="16"/>
        <n x="26"/>
        <n x="27"/>
        <n x="4"/>
      </t>
    </mdx>
    <mdx n="0" f="v">
      <t c="5">
        <n x="78"/>
        <n x="16"/>
        <n x="26"/>
        <n x="27"/>
        <n x="5"/>
      </t>
    </mdx>
    <mdx n="0" f="v">
      <t c="5">
        <n x="78"/>
        <n x="16"/>
        <n x="26"/>
        <n x="27"/>
        <n x="6"/>
      </t>
    </mdx>
    <mdx n="0" f="v">
      <t c="5">
        <n x="78"/>
        <n x="16"/>
        <n x="26"/>
        <n x="27"/>
        <n x="7"/>
      </t>
    </mdx>
    <mdx n="0" f="v">
      <t c="5">
        <n x="78"/>
        <n x="16"/>
        <n x="26"/>
        <n x="27"/>
        <n x="8"/>
      </t>
    </mdx>
    <mdx n="0" f="v">
      <t c="5">
        <n x="78"/>
        <n x="16"/>
        <n x="26"/>
        <n x="27"/>
        <n x="9"/>
      </t>
    </mdx>
    <mdx n="0" f="v">
      <t c="5">
        <n x="78"/>
        <n x="16"/>
        <n x="26"/>
        <n x="27"/>
        <n x="10"/>
      </t>
    </mdx>
    <mdx n="0" f="v">
      <t c="5">
        <n x="78"/>
        <n x="16"/>
        <n x="26"/>
        <n x="27"/>
        <n x="11"/>
      </t>
    </mdx>
    <mdx n="0" f="v">
      <t c="5">
        <n x="78"/>
        <n x="16"/>
        <n x="26"/>
        <n x="27"/>
        <n x="12"/>
      </t>
    </mdx>
    <mdx n="0" f="v">
      <t c="5">
        <n x="78"/>
        <n x="16"/>
        <n x="26"/>
        <n x="27"/>
        <n x="13"/>
      </t>
    </mdx>
    <mdx n="0" f="v">
      <t c="5">
        <n x="78"/>
        <n x="16"/>
        <n x="28"/>
        <n x="29"/>
        <n x="1"/>
      </t>
    </mdx>
    <mdx n="0" f="v">
      <t c="5">
        <n x="78"/>
        <n x="16"/>
        <n x="28"/>
        <n x="29"/>
        <n x="2"/>
      </t>
    </mdx>
    <mdx n="0" f="v">
      <t c="5">
        <n x="78"/>
        <n x="16"/>
        <n x="28"/>
        <n x="29"/>
        <n x="3"/>
      </t>
    </mdx>
    <mdx n="0" f="v">
      <t c="5">
        <n x="78"/>
        <n x="16"/>
        <n x="28"/>
        <n x="29"/>
        <n x="4"/>
      </t>
    </mdx>
    <mdx n="0" f="v">
      <t c="5">
        <n x="78"/>
        <n x="16"/>
        <n x="28"/>
        <n x="29"/>
        <n x="5"/>
      </t>
    </mdx>
    <mdx n="0" f="v">
      <t c="5">
        <n x="78"/>
        <n x="16"/>
        <n x="28"/>
        <n x="29"/>
        <n x="6"/>
      </t>
    </mdx>
    <mdx n="0" f="v">
      <t c="5">
        <n x="78"/>
        <n x="16"/>
        <n x="28"/>
        <n x="29"/>
        <n x="7"/>
      </t>
    </mdx>
    <mdx n="0" f="v">
      <t c="5">
        <n x="78"/>
        <n x="16"/>
        <n x="28"/>
        <n x="29"/>
        <n x="8"/>
      </t>
    </mdx>
    <mdx n="0" f="v">
      <t c="5">
        <n x="78"/>
        <n x="16"/>
        <n x="28"/>
        <n x="29"/>
        <n x="9"/>
      </t>
    </mdx>
    <mdx n="0" f="v">
      <t c="5">
        <n x="78"/>
        <n x="16"/>
        <n x="28"/>
        <n x="29"/>
        <n x="10"/>
      </t>
    </mdx>
    <mdx n="0" f="v">
      <t c="5">
        <n x="78"/>
        <n x="16"/>
        <n x="28"/>
        <n x="29"/>
        <n x="11"/>
      </t>
    </mdx>
    <mdx n="0" f="v">
      <t c="5">
        <n x="78"/>
        <n x="16"/>
        <n x="28"/>
        <n x="29"/>
        <n x="12"/>
      </t>
    </mdx>
    <mdx n="0" f="v">
      <t c="5">
        <n x="78"/>
        <n x="16"/>
        <n x="28"/>
        <n x="29"/>
        <n x="13"/>
      </t>
    </mdx>
    <mdx n="0" f="v">
      <t c="5">
        <n x="78"/>
        <n x="16"/>
        <n x="30"/>
        <n x="31"/>
        <n x="1"/>
      </t>
    </mdx>
    <mdx n="0" f="v">
      <t c="5">
        <n x="78"/>
        <n x="16"/>
        <n x="30"/>
        <n x="31"/>
        <n x="2"/>
      </t>
    </mdx>
    <mdx n="0" f="v">
      <t c="5">
        <n x="78"/>
        <n x="16"/>
        <n x="30"/>
        <n x="31"/>
        <n x="3"/>
      </t>
    </mdx>
    <mdx n="0" f="v">
      <t c="5">
        <n x="78"/>
        <n x="16"/>
        <n x="30"/>
        <n x="31"/>
        <n x="4"/>
      </t>
    </mdx>
    <mdx n="0" f="v">
      <t c="5">
        <n x="78"/>
        <n x="16"/>
        <n x="30"/>
        <n x="31"/>
        <n x="5"/>
      </t>
    </mdx>
    <mdx n="0" f="v">
      <t c="5">
        <n x="78"/>
        <n x="16"/>
        <n x="30"/>
        <n x="31"/>
        <n x="6"/>
      </t>
    </mdx>
    <mdx n="0" f="v">
      <t c="5">
        <n x="78"/>
        <n x="16"/>
        <n x="30"/>
        <n x="31"/>
        <n x="7"/>
      </t>
    </mdx>
    <mdx n="0" f="v">
      <t c="5">
        <n x="78"/>
        <n x="16"/>
        <n x="30"/>
        <n x="31"/>
        <n x="8"/>
      </t>
    </mdx>
    <mdx n="0" f="v">
      <t c="5">
        <n x="78"/>
        <n x="16"/>
        <n x="30"/>
        <n x="31"/>
        <n x="9"/>
      </t>
    </mdx>
    <mdx n="0" f="v">
      <t c="5">
        <n x="78"/>
        <n x="16"/>
        <n x="30"/>
        <n x="31"/>
        <n x="10"/>
      </t>
    </mdx>
    <mdx n="0" f="v">
      <t c="5">
        <n x="78"/>
        <n x="16"/>
        <n x="30"/>
        <n x="31"/>
        <n x="11"/>
      </t>
    </mdx>
    <mdx n="0" f="v">
      <t c="5">
        <n x="78"/>
        <n x="16"/>
        <n x="30"/>
        <n x="31"/>
        <n x="12"/>
      </t>
    </mdx>
    <mdx n="0" f="v">
      <t c="5">
        <n x="78"/>
        <n x="16"/>
        <n x="30"/>
        <n x="31"/>
        <n x="13"/>
      </t>
    </mdx>
    <mdx n="0" f="v">
      <t c="5">
        <n x="78"/>
        <n x="16"/>
        <n x="32"/>
        <n x="33"/>
        <n x="1"/>
      </t>
    </mdx>
    <mdx n="0" f="v">
      <t c="5">
        <n x="78"/>
        <n x="16"/>
        <n x="32"/>
        <n x="33"/>
        <n x="2"/>
      </t>
    </mdx>
    <mdx n="0" f="v">
      <t c="5">
        <n x="78"/>
        <n x="16"/>
        <n x="32"/>
        <n x="33"/>
        <n x="3"/>
      </t>
    </mdx>
    <mdx n="0" f="v">
      <t c="5">
        <n x="78"/>
        <n x="16"/>
        <n x="32"/>
        <n x="33"/>
        <n x="4"/>
      </t>
    </mdx>
    <mdx n="0" f="v">
      <t c="5">
        <n x="78"/>
        <n x="16"/>
        <n x="32"/>
        <n x="33"/>
        <n x="5"/>
      </t>
    </mdx>
    <mdx n="0" f="v">
      <t c="5">
        <n x="78"/>
        <n x="16"/>
        <n x="32"/>
        <n x="33"/>
        <n x="6"/>
      </t>
    </mdx>
    <mdx n="0" f="v">
      <t c="5">
        <n x="78"/>
        <n x="16"/>
        <n x="32"/>
        <n x="33"/>
        <n x="7"/>
      </t>
    </mdx>
    <mdx n="0" f="v">
      <t c="5">
        <n x="78"/>
        <n x="16"/>
        <n x="32"/>
        <n x="33"/>
        <n x="8"/>
      </t>
    </mdx>
    <mdx n="0" f="v">
      <t c="5">
        <n x="78"/>
        <n x="16"/>
        <n x="32"/>
        <n x="33"/>
        <n x="9"/>
      </t>
    </mdx>
    <mdx n="0" f="v">
      <t c="5">
        <n x="78"/>
        <n x="16"/>
        <n x="32"/>
        <n x="33"/>
        <n x="10"/>
      </t>
    </mdx>
    <mdx n="0" f="v">
      <t c="5">
        <n x="78"/>
        <n x="16"/>
        <n x="32"/>
        <n x="33"/>
        <n x="11"/>
      </t>
    </mdx>
    <mdx n="0" f="v">
      <t c="5">
        <n x="78"/>
        <n x="16"/>
        <n x="32"/>
        <n x="33"/>
        <n x="12"/>
      </t>
    </mdx>
    <mdx n="0" f="v">
      <t c="5">
        <n x="78"/>
        <n x="16"/>
        <n x="32"/>
        <n x="33"/>
        <n x="13"/>
      </t>
    </mdx>
    <mdx n="0" f="v">
      <t c="5">
        <n x="78"/>
        <n x="16"/>
        <n x="34"/>
        <n x="35"/>
        <n x="1"/>
      </t>
    </mdx>
    <mdx n="0" f="v">
      <t c="5">
        <n x="78"/>
        <n x="16"/>
        <n x="34"/>
        <n x="35"/>
        <n x="2"/>
      </t>
    </mdx>
    <mdx n="0" f="v">
      <t c="5">
        <n x="78"/>
        <n x="16"/>
        <n x="34"/>
        <n x="35"/>
        <n x="3"/>
      </t>
    </mdx>
    <mdx n="0" f="v">
      <t c="5">
        <n x="78"/>
        <n x="16"/>
        <n x="34"/>
        <n x="35"/>
        <n x="4"/>
      </t>
    </mdx>
    <mdx n="0" f="v">
      <t c="5">
        <n x="78"/>
        <n x="16"/>
        <n x="34"/>
        <n x="35"/>
        <n x="5"/>
      </t>
    </mdx>
    <mdx n="0" f="v">
      <t c="5">
        <n x="78"/>
        <n x="16"/>
        <n x="34"/>
        <n x="35"/>
        <n x="6"/>
      </t>
    </mdx>
    <mdx n="0" f="v">
      <t c="5">
        <n x="78"/>
        <n x="16"/>
        <n x="34"/>
        <n x="35"/>
        <n x="7"/>
      </t>
    </mdx>
    <mdx n="0" f="v">
      <t c="5">
        <n x="78"/>
        <n x="16"/>
        <n x="34"/>
        <n x="35"/>
        <n x="8"/>
      </t>
    </mdx>
    <mdx n="0" f="v">
      <t c="5">
        <n x="78"/>
        <n x="16"/>
        <n x="34"/>
        <n x="35"/>
        <n x="9"/>
      </t>
    </mdx>
    <mdx n="0" f="v">
      <t c="5">
        <n x="78"/>
        <n x="16"/>
        <n x="34"/>
        <n x="35"/>
        <n x="10"/>
      </t>
    </mdx>
    <mdx n="0" f="v">
      <t c="5">
        <n x="78"/>
        <n x="16"/>
        <n x="34"/>
        <n x="35"/>
        <n x="11"/>
      </t>
    </mdx>
    <mdx n="0" f="v">
      <t c="5">
        <n x="78"/>
        <n x="16"/>
        <n x="34"/>
        <n x="35"/>
        <n x="12"/>
      </t>
    </mdx>
    <mdx n="0" f="v">
      <t c="5">
        <n x="78"/>
        <n x="16"/>
        <n x="34"/>
        <n x="35"/>
        <n x="13"/>
      </t>
    </mdx>
    <mdx n="0" f="v">
      <t c="5">
        <n x="78"/>
        <n x="16"/>
        <n x="36"/>
        <n x="37"/>
        <n x="1"/>
      </t>
    </mdx>
    <mdx n="0" f="v">
      <t c="5">
        <n x="78"/>
        <n x="16"/>
        <n x="36"/>
        <n x="37"/>
        <n x="2"/>
      </t>
    </mdx>
    <mdx n="0" f="v">
      <t c="5">
        <n x="78"/>
        <n x="16"/>
        <n x="36"/>
        <n x="37"/>
        <n x="3"/>
      </t>
    </mdx>
    <mdx n="0" f="v">
      <t c="5">
        <n x="78"/>
        <n x="16"/>
        <n x="36"/>
        <n x="37"/>
        <n x="4"/>
      </t>
    </mdx>
    <mdx n="0" f="v">
      <t c="5">
        <n x="78"/>
        <n x="16"/>
        <n x="36"/>
        <n x="37"/>
        <n x="5"/>
      </t>
    </mdx>
    <mdx n="0" f="v">
      <t c="5">
        <n x="78"/>
        <n x="16"/>
        <n x="36"/>
        <n x="37"/>
        <n x="6"/>
      </t>
    </mdx>
    <mdx n="0" f="v">
      <t c="5">
        <n x="78"/>
        <n x="16"/>
        <n x="36"/>
        <n x="37"/>
        <n x="7"/>
      </t>
    </mdx>
    <mdx n="0" f="v">
      <t c="5">
        <n x="78"/>
        <n x="16"/>
        <n x="36"/>
        <n x="37"/>
        <n x="8"/>
      </t>
    </mdx>
    <mdx n="0" f="v">
      <t c="5">
        <n x="78"/>
        <n x="16"/>
        <n x="36"/>
        <n x="37"/>
        <n x="9"/>
      </t>
    </mdx>
    <mdx n="0" f="v">
      <t c="5">
        <n x="78"/>
        <n x="16"/>
        <n x="36"/>
        <n x="37"/>
        <n x="10"/>
      </t>
    </mdx>
    <mdx n="0" f="v">
      <t c="5">
        <n x="78"/>
        <n x="16"/>
        <n x="36"/>
        <n x="37"/>
        <n x="11"/>
      </t>
    </mdx>
    <mdx n="0" f="v">
      <t c="5">
        <n x="78"/>
        <n x="16"/>
        <n x="36"/>
        <n x="37"/>
        <n x="12"/>
      </t>
    </mdx>
    <mdx n="0" f="v">
      <t c="5">
        <n x="78"/>
        <n x="16"/>
        <n x="36"/>
        <n x="37"/>
        <n x="13"/>
      </t>
    </mdx>
    <mdx n="0" f="v">
      <t c="5">
        <n x="78"/>
        <n x="16"/>
        <n x="38"/>
        <n x="39"/>
        <n x="1"/>
      </t>
    </mdx>
    <mdx n="0" f="v">
      <t c="5">
        <n x="78"/>
        <n x="16"/>
        <n x="38"/>
        <n x="39"/>
        <n x="2"/>
      </t>
    </mdx>
    <mdx n="0" f="v">
      <t c="5">
        <n x="78"/>
        <n x="16"/>
        <n x="38"/>
        <n x="39"/>
        <n x="3"/>
      </t>
    </mdx>
    <mdx n="0" f="v">
      <t c="5">
        <n x="78"/>
        <n x="16"/>
        <n x="38"/>
        <n x="39"/>
        <n x="4"/>
      </t>
    </mdx>
    <mdx n="0" f="v">
      <t c="5">
        <n x="78"/>
        <n x="16"/>
        <n x="38"/>
        <n x="39"/>
        <n x="5"/>
      </t>
    </mdx>
    <mdx n="0" f="v">
      <t c="5">
        <n x="78"/>
        <n x="16"/>
        <n x="38"/>
        <n x="39"/>
        <n x="6"/>
      </t>
    </mdx>
    <mdx n="0" f="v">
      <t c="5">
        <n x="78"/>
        <n x="16"/>
        <n x="38"/>
        <n x="39"/>
        <n x="7"/>
      </t>
    </mdx>
    <mdx n="0" f="v">
      <t c="5">
        <n x="78"/>
        <n x="16"/>
        <n x="38"/>
        <n x="39"/>
        <n x="8"/>
      </t>
    </mdx>
    <mdx n="0" f="v">
      <t c="5">
        <n x="78"/>
        <n x="16"/>
        <n x="38"/>
        <n x="39"/>
        <n x="9"/>
      </t>
    </mdx>
    <mdx n="0" f="v">
      <t c="5">
        <n x="78"/>
        <n x="16"/>
        <n x="38"/>
        <n x="39"/>
        <n x="10"/>
      </t>
    </mdx>
    <mdx n="0" f="v">
      <t c="5">
        <n x="78"/>
        <n x="16"/>
        <n x="38"/>
        <n x="39"/>
        <n x="11"/>
      </t>
    </mdx>
    <mdx n="0" f="v">
      <t c="5">
        <n x="78"/>
        <n x="16"/>
        <n x="38"/>
        <n x="39"/>
        <n x="12"/>
      </t>
    </mdx>
    <mdx n="0" f="v">
      <t c="5">
        <n x="78"/>
        <n x="16"/>
        <n x="38"/>
        <n x="39"/>
        <n x="13"/>
      </t>
    </mdx>
    <mdx n="0" f="v">
      <t c="5">
        <n x="78"/>
        <n x="16"/>
        <n x="40"/>
        <n x="41"/>
        <n x="1"/>
      </t>
    </mdx>
    <mdx n="0" f="v">
      <t c="5">
        <n x="78"/>
        <n x="16"/>
        <n x="40"/>
        <n x="41"/>
        <n x="2"/>
      </t>
    </mdx>
    <mdx n="0" f="v">
      <t c="5">
        <n x="78"/>
        <n x="16"/>
        <n x="40"/>
        <n x="41"/>
        <n x="3"/>
      </t>
    </mdx>
    <mdx n="0" f="v">
      <t c="5">
        <n x="78"/>
        <n x="16"/>
        <n x="40"/>
        <n x="41"/>
        <n x="4"/>
      </t>
    </mdx>
    <mdx n="0" f="v">
      <t c="5">
        <n x="78"/>
        <n x="16"/>
        <n x="40"/>
        <n x="41"/>
        <n x="5"/>
      </t>
    </mdx>
    <mdx n="0" f="v">
      <t c="5">
        <n x="78"/>
        <n x="16"/>
        <n x="40"/>
        <n x="41"/>
        <n x="6"/>
      </t>
    </mdx>
    <mdx n="0" f="v">
      <t c="5">
        <n x="78"/>
        <n x="16"/>
        <n x="40"/>
        <n x="41"/>
        <n x="7"/>
      </t>
    </mdx>
    <mdx n="0" f="v">
      <t c="5">
        <n x="78"/>
        <n x="16"/>
        <n x="40"/>
        <n x="41"/>
        <n x="8"/>
      </t>
    </mdx>
    <mdx n="0" f="v">
      <t c="5">
        <n x="78"/>
        <n x="16"/>
        <n x="40"/>
        <n x="41"/>
        <n x="9"/>
      </t>
    </mdx>
    <mdx n="0" f="v">
      <t c="5">
        <n x="78"/>
        <n x="16"/>
        <n x="40"/>
        <n x="41"/>
        <n x="10"/>
      </t>
    </mdx>
    <mdx n="0" f="v">
      <t c="5">
        <n x="78"/>
        <n x="16"/>
        <n x="40"/>
        <n x="41"/>
        <n x="11"/>
      </t>
    </mdx>
    <mdx n="0" f="v">
      <t c="5">
        <n x="78"/>
        <n x="16"/>
        <n x="40"/>
        <n x="41"/>
        <n x="12"/>
      </t>
    </mdx>
    <mdx n="0" f="v">
      <t c="5">
        <n x="78"/>
        <n x="16"/>
        <n x="40"/>
        <n x="41"/>
        <n x="13"/>
      </t>
    </mdx>
    <mdx n="0" f="v">
      <t c="5">
        <n x="78"/>
        <n x="16"/>
        <n x="42"/>
        <n x="43"/>
        <n x="1"/>
      </t>
    </mdx>
    <mdx n="0" f="v">
      <t c="5">
        <n x="78"/>
        <n x="16"/>
        <n x="42"/>
        <n x="43"/>
        <n x="2"/>
      </t>
    </mdx>
    <mdx n="0" f="v">
      <t c="5">
        <n x="78"/>
        <n x="16"/>
        <n x="42"/>
        <n x="43"/>
        <n x="3"/>
      </t>
    </mdx>
    <mdx n="0" f="v">
      <t c="5">
        <n x="78"/>
        <n x="16"/>
        <n x="42"/>
        <n x="43"/>
        <n x="4"/>
      </t>
    </mdx>
    <mdx n="0" f="v">
      <t c="5">
        <n x="78"/>
        <n x="16"/>
        <n x="42"/>
        <n x="43"/>
        <n x="5"/>
      </t>
    </mdx>
    <mdx n="0" f="v">
      <t c="5">
        <n x="78"/>
        <n x="16"/>
        <n x="42"/>
        <n x="43"/>
        <n x="6"/>
      </t>
    </mdx>
    <mdx n="0" f="v">
      <t c="5">
        <n x="78"/>
        <n x="16"/>
        <n x="42"/>
        <n x="43"/>
        <n x="7"/>
      </t>
    </mdx>
    <mdx n="0" f="v">
      <t c="5">
        <n x="78"/>
        <n x="16"/>
        <n x="42"/>
        <n x="43"/>
        <n x="8"/>
      </t>
    </mdx>
    <mdx n="0" f="v">
      <t c="5">
        <n x="78"/>
        <n x="16"/>
        <n x="42"/>
        <n x="43"/>
        <n x="9"/>
      </t>
    </mdx>
    <mdx n="0" f="v">
      <t c="5">
        <n x="78"/>
        <n x="16"/>
        <n x="42"/>
        <n x="43"/>
        <n x="10"/>
      </t>
    </mdx>
    <mdx n="0" f="v">
      <t c="5">
        <n x="78"/>
        <n x="16"/>
        <n x="42"/>
        <n x="43"/>
        <n x="11"/>
      </t>
    </mdx>
    <mdx n="0" f="v">
      <t c="5">
        <n x="78"/>
        <n x="16"/>
        <n x="42"/>
        <n x="43"/>
        <n x="12"/>
      </t>
    </mdx>
    <mdx n="0" f="v">
      <t c="5">
        <n x="78"/>
        <n x="16"/>
        <n x="42"/>
        <n x="43"/>
        <n x="13"/>
      </t>
    </mdx>
    <mdx n="0" f="v">
      <t c="5">
        <n x="78"/>
        <n x="16"/>
        <n x="44"/>
        <n x="45"/>
        <n x="1"/>
      </t>
    </mdx>
    <mdx n="0" f="v">
      <t c="5">
        <n x="78"/>
        <n x="16"/>
        <n x="44"/>
        <n x="45"/>
        <n x="2"/>
      </t>
    </mdx>
    <mdx n="0" f="v">
      <t c="5">
        <n x="78"/>
        <n x="16"/>
        <n x="44"/>
        <n x="45"/>
        <n x="3"/>
      </t>
    </mdx>
    <mdx n="0" f="v">
      <t c="5">
        <n x="78"/>
        <n x="16"/>
        <n x="44"/>
        <n x="45"/>
        <n x="4"/>
      </t>
    </mdx>
    <mdx n="0" f="v">
      <t c="5">
        <n x="78"/>
        <n x="16"/>
        <n x="44"/>
        <n x="45"/>
        <n x="5"/>
      </t>
    </mdx>
    <mdx n="0" f="v">
      <t c="5">
        <n x="78"/>
        <n x="16"/>
        <n x="44"/>
        <n x="45"/>
        <n x="6"/>
      </t>
    </mdx>
    <mdx n="0" f="v">
      <t c="5">
        <n x="78"/>
        <n x="16"/>
        <n x="44"/>
        <n x="45"/>
        <n x="7"/>
      </t>
    </mdx>
    <mdx n="0" f="v">
      <t c="5">
        <n x="78"/>
        <n x="16"/>
        <n x="44"/>
        <n x="45"/>
        <n x="8"/>
      </t>
    </mdx>
    <mdx n="0" f="v">
      <t c="5">
        <n x="78"/>
        <n x="16"/>
        <n x="44"/>
        <n x="45"/>
        <n x="9"/>
      </t>
    </mdx>
    <mdx n="0" f="v">
      <t c="5">
        <n x="78"/>
        <n x="16"/>
        <n x="44"/>
        <n x="45"/>
        <n x="10"/>
      </t>
    </mdx>
    <mdx n="0" f="v">
      <t c="5">
        <n x="78"/>
        <n x="16"/>
        <n x="44"/>
        <n x="45"/>
        <n x="11"/>
      </t>
    </mdx>
    <mdx n="0" f="v">
      <t c="5">
        <n x="78"/>
        <n x="16"/>
        <n x="44"/>
        <n x="45"/>
        <n x="12"/>
      </t>
    </mdx>
    <mdx n="0" f="v">
      <t c="5">
        <n x="78"/>
        <n x="16"/>
        <n x="44"/>
        <n x="45"/>
        <n x="13"/>
      </t>
    </mdx>
    <mdx n="0" f="v">
      <t c="5">
        <n x="78"/>
        <n x="16"/>
        <n x="46"/>
        <n x="47"/>
        <n x="1"/>
      </t>
    </mdx>
    <mdx n="0" f="v">
      <t c="5">
        <n x="78"/>
        <n x="16"/>
        <n x="46"/>
        <n x="47"/>
        <n x="2"/>
      </t>
    </mdx>
    <mdx n="0" f="v">
      <t c="5">
        <n x="78"/>
        <n x="16"/>
        <n x="46"/>
        <n x="47"/>
        <n x="3"/>
      </t>
    </mdx>
    <mdx n="0" f="v">
      <t c="5">
        <n x="78"/>
        <n x="16"/>
        <n x="46"/>
        <n x="47"/>
        <n x="4"/>
      </t>
    </mdx>
    <mdx n="0" f="v">
      <t c="5">
        <n x="78"/>
        <n x="16"/>
        <n x="46"/>
        <n x="47"/>
        <n x="5"/>
      </t>
    </mdx>
    <mdx n="0" f="v">
      <t c="5">
        <n x="78"/>
        <n x="16"/>
        <n x="46"/>
        <n x="47"/>
        <n x="6"/>
      </t>
    </mdx>
    <mdx n="0" f="v">
      <t c="5">
        <n x="78"/>
        <n x="16"/>
        <n x="46"/>
        <n x="47"/>
        <n x="7"/>
      </t>
    </mdx>
    <mdx n="0" f="v">
      <t c="5">
        <n x="78"/>
        <n x="16"/>
        <n x="46"/>
        <n x="47"/>
        <n x="8"/>
      </t>
    </mdx>
    <mdx n="0" f="v">
      <t c="5">
        <n x="78"/>
        <n x="16"/>
        <n x="46"/>
        <n x="47"/>
        <n x="9"/>
      </t>
    </mdx>
    <mdx n="0" f="v">
      <t c="5">
        <n x="78"/>
        <n x="16"/>
        <n x="46"/>
        <n x="47"/>
        <n x="10"/>
      </t>
    </mdx>
    <mdx n="0" f="v">
      <t c="5">
        <n x="78"/>
        <n x="16"/>
        <n x="46"/>
        <n x="47"/>
        <n x="11"/>
      </t>
    </mdx>
    <mdx n="0" f="v">
      <t c="5">
        <n x="78"/>
        <n x="16"/>
        <n x="46"/>
        <n x="47"/>
        <n x="12"/>
      </t>
    </mdx>
    <mdx n="0" f="v">
      <t c="5">
        <n x="78"/>
        <n x="16"/>
        <n x="46"/>
        <n x="47"/>
        <n x="13"/>
      </t>
    </mdx>
    <mdx n="0" f="v">
      <t c="5">
        <n x="78"/>
        <n x="16"/>
        <n x="48"/>
        <n x="49"/>
        <n x="1"/>
      </t>
    </mdx>
    <mdx n="0" f="v">
      <t c="5">
        <n x="78"/>
        <n x="16"/>
        <n x="48"/>
        <n x="49"/>
        <n x="2"/>
      </t>
    </mdx>
    <mdx n="0" f="v">
      <t c="5">
        <n x="78"/>
        <n x="16"/>
        <n x="48"/>
        <n x="49"/>
        <n x="3"/>
      </t>
    </mdx>
    <mdx n="0" f="v">
      <t c="5">
        <n x="78"/>
        <n x="16"/>
        <n x="48"/>
        <n x="49"/>
        <n x="4"/>
      </t>
    </mdx>
    <mdx n="0" f="v">
      <t c="5">
        <n x="78"/>
        <n x="16"/>
        <n x="48"/>
        <n x="49"/>
        <n x="5"/>
      </t>
    </mdx>
    <mdx n="0" f="v">
      <t c="5">
        <n x="78"/>
        <n x="16"/>
        <n x="48"/>
        <n x="49"/>
        <n x="6"/>
      </t>
    </mdx>
    <mdx n="0" f="v">
      <t c="5">
        <n x="78"/>
        <n x="16"/>
        <n x="48"/>
        <n x="49"/>
        <n x="7"/>
      </t>
    </mdx>
    <mdx n="0" f="v">
      <t c="5">
        <n x="78"/>
        <n x="16"/>
        <n x="48"/>
        <n x="49"/>
        <n x="8"/>
      </t>
    </mdx>
    <mdx n="0" f="v">
      <t c="5">
        <n x="78"/>
        <n x="16"/>
        <n x="48"/>
        <n x="49"/>
        <n x="9"/>
      </t>
    </mdx>
    <mdx n="0" f="v">
      <t c="5">
        <n x="78"/>
        <n x="16"/>
        <n x="48"/>
        <n x="49"/>
        <n x="10"/>
      </t>
    </mdx>
    <mdx n="0" f="v">
      <t c="5">
        <n x="78"/>
        <n x="16"/>
        <n x="48"/>
        <n x="49"/>
        <n x="11"/>
      </t>
    </mdx>
    <mdx n="0" f="v">
      <t c="5">
        <n x="78"/>
        <n x="16"/>
        <n x="48"/>
        <n x="49"/>
        <n x="12"/>
      </t>
    </mdx>
    <mdx n="0" f="v">
      <t c="5">
        <n x="78"/>
        <n x="16"/>
        <n x="48"/>
        <n x="49"/>
        <n x="13"/>
      </t>
    </mdx>
    <mdx n="0" f="v">
      <t c="5">
        <n x="78"/>
        <n x="16"/>
        <n x="50"/>
        <n x="51"/>
        <n x="1"/>
      </t>
    </mdx>
    <mdx n="0" f="v">
      <t c="5">
        <n x="78"/>
        <n x="16"/>
        <n x="50"/>
        <n x="51"/>
        <n x="2"/>
      </t>
    </mdx>
    <mdx n="0" f="v">
      <t c="5">
        <n x="78"/>
        <n x="16"/>
        <n x="50"/>
        <n x="51"/>
        <n x="3"/>
      </t>
    </mdx>
    <mdx n="0" f="v">
      <t c="5">
        <n x="78"/>
        <n x="16"/>
        <n x="50"/>
        <n x="51"/>
        <n x="4"/>
      </t>
    </mdx>
    <mdx n="0" f="v">
      <t c="5">
        <n x="78"/>
        <n x="16"/>
        <n x="50"/>
        <n x="51"/>
        <n x="5"/>
      </t>
    </mdx>
    <mdx n="0" f="v">
      <t c="5">
        <n x="78"/>
        <n x="16"/>
        <n x="50"/>
        <n x="51"/>
        <n x="6"/>
      </t>
    </mdx>
    <mdx n="0" f="v">
      <t c="5">
        <n x="78"/>
        <n x="16"/>
        <n x="50"/>
        <n x="51"/>
        <n x="7"/>
      </t>
    </mdx>
    <mdx n="0" f="v">
      <t c="5">
        <n x="78"/>
        <n x="16"/>
        <n x="50"/>
        <n x="51"/>
        <n x="8"/>
      </t>
    </mdx>
    <mdx n="0" f="v">
      <t c="5">
        <n x="78"/>
        <n x="16"/>
        <n x="50"/>
        <n x="51"/>
        <n x="9"/>
      </t>
    </mdx>
    <mdx n="0" f="v">
      <t c="5">
        <n x="78"/>
        <n x="16"/>
        <n x="50"/>
        <n x="51"/>
        <n x="10"/>
      </t>
    </mdx>
    <mdx n="0" f="v">
      <t c="5">
        <n x="78"/>
        <n x="16"/>
        <n x="50"/>
        <n x="51"/>
        <n x="11"/>
      </t>
    </mdx>
    <mdx n="0" f="v">
      <t c="5">
        <n x="78"/>
        <n x="16"/>
        <n x="50"/>
        <n x="51"/>
        <n x="12"/>
      </t>
    </mdx>
    <mdx n="0" f="v">
      <t c="5">
        <n x="78"/>
        <n x="16"/>
        <n x="50"/>
        <n x="51"/>
        <n x="13"/>
      </t>
    </mdx>
    <mdx n="0" f="v">
      <t c="5">
        <n x="78"/>
        <n x="16"/>
        <n x="52"/>
        <n x="53"/>
        <n x="1"/>
      </t>
    </mdx>
    <mdx n="0" f="v">
      <t c="5">
        <n x="78"/>
        <n x="16"/>
        <n x="52"/>
        <n x="53"/>
        <n x="2"/>
      </t>
    </mdx>
    <mdx n="0" f="v">
      <t c="5">
        <n x="78"/>
        <n x="16"/>
        <n x="52"/>
        <n x="53"/>
        <n x="3"/>
      </t>
    </mdx>
    <mdx n="0" f="v">
      <t c="5">
        <n x="78"/>
        <n x="16"/>
        <n x="52"/>
        <n x="53"/>
        <n x="4"/>
      </t>
    </mdx>
    <mdx n="0" f="v">
      <t c="5">
        <n x="78"/>
        <n x="16"/>
        <n x="52"/>
        <n x="53"/>
        <n x="5"/>
      </t>
    </mdx>
    <mdx n="0" f="v">
      <t c="5">
        <n x="78"/>
        <n x="16"/>
        <n x="52"/>
        <n x="53"/>
        <n x="6"/>
      </t>
    </mdx>
    <mdx n="0" f="v">
      <t c="5">
        <n x="78"/>
        <n x="16"/>
        <n x="52"/>
        <n x="53"/>
        <n x="7"/>
      </t>
    </mdx>
    <mdx n="0" f="v">
      <t c="5">
        <n x="78"/>
        <n x="16"/>
        <n x="52"/>
        <n x="53"/>
        <n x="8"/>
      </t>
    </mdx>
    <mdx n="0" f="v">
      <t c="5">
        <n x="78"/>
        <n x="16"/>
        <n x="52"/>
        <n x="53"/>
        <n x="9"/>
      </t>
    </mdx>
    <mdx n="0" f="v">
      <t c="5">
        <n x="78"/>
        <n x="16"/>
        <n x="52"/>
        <n x="53"/>
        <n x="10"/>
      </t>
    </mdx>
    <mdx n="0" f="v">
      <t c="5">
        <n x="78"/>
        <n x="16"/>
        <n x="52"/>
        <n x="53"/>
        <n x="11"/>
      </t>
    </mdx>
    <mdx n="0" f="v">
      <t c="5">
        <n x="78"/>
        <n x="16"/>
        <n x="52"/>
        <n x="53"/>
        <n x="12"/>
      </t>
    </mdx>
    <mdx n="0" f="v">
      <t c="5">
        <n x="78"/>
        <n x="16"/>
        <n x="52"/>
        <n x="53"/>
        <n x="13"/>
      </t>
    </mdx>
    <mdx n="0" f="v">
      <t c="5">
        <n x="78"/>
        <n x="16"/>
        <n x="54"/>
        <n x="55"/>
        <n x="1"/>
      </t>
    </mdx>
    <mdx n="0" f="v">
      <t c="5">
        <n x="78"/>
        <n x="16"/>
        <n x="54"/>
        <n x="55"/>
        <n x="2"/>
      </t>
    </mdx>
    <mdx n="0" f="v">
      <t c="5">
        <n x="78"/>
        <n x="16"/>
        <n x="54"/>
        <n x="55"/>
        <n x="3"/>
      </t>
    </mdx>
    <mdx n="0" f="v">
      <t c="5">
        <n x="78"/>
        <n x="16"/>
        <n x="54"/>
        <n x="55"/>
        <n x="4"/>
      </t>
    </mdx>
    <mdx n="0" f="v">
      <t c="5">
        <n x="78"/>
        <n x="16"/>
        <n x="54"/>
        <n x="55"/>
        <n x="5"/>
      </t>
    </mdx>
    <mdx n="0" f="v">
      <t c="5">
        <n x="78"/>
        <n x="16"/>
        <n x="54"/>
        <n x="55"/>
        <n x="6"/>
      </t>
    </mdx>
    <mdx n="0" f="v">
      <t c="5">
        <n x="78"/>
        <n x="16"/>
        <n x="54"/>
        <n x="55"/>
        <n x="7"/>
      </t>
    </mdx>
    <mdx n="0" f="v">
      <t c="5">
        <n x="78"/>
        <n x="16"/>
        <n x="54"/>
        <n x="55"/>
        <n x="8"/>
      </t>
    </mdx>
    <mdx n="0" f="v">
      <t c="5">
        <n x="78"/>
        <n x="16"/>
        <n x="54"/>
        <n x="55"/>
        <n x="9"/>
      </t>
    </mdx>
    <mdx n="0" f="v">
      <t c="5">
        <n x="78"/>
        <n x="16"/>
        <n x="54"/>
        <n x="55"/>
        <n x="10"/>
      </t>
    </mdx>
    <mdx n="0" f="v">
      <t c="5">
        <n x="78"/>
        <n x="16"/>
        <n x="54"/>
        <n x="55"/>
        <n x="11"/>
      </t>
    </mdx>
    <mdx n="0" f="v">
      <t c="5">
        <n x="78"/>
        <n x="16"/>
        <n x="54"/>
        <n x="55"/>
        <n x="12"/>
      </t>
    </mdx>
    <mdx n="0" f="v">
      <t c="5">
        <n x="78"/>
        <n x="16"/>
        <n x="54"/>
        <n x="55"/>
        <n x="13"/>
      </t>
    </mdx>
    <mdx n="0" f="v">
      <t c="5">
        <n x="78"/>
        <n x="16"/>
        <n x="56"/>
        <n x="57"/>
        <n x="1"/>
      </t>
    </mdx>
    <mdx n="0" f="v">
      <t c="5">
        <n x="78"/>
        <n x="16"/>
        <n x="56"/>
        <n x="57"/>
        <n x="2"/>
      </t>
    </mdx>
    <mdx n="0" f="v">
      <t c="5">
        <n x="78"/>
        <n x="16"/>
        <n x="56"/>
        <n x="57"/>
        <n x="3"/>
      </t>
    </mdx>
    <mdx n="0" f="v">
      <t c="5">
        <n x="78"/>
        <n x="16"/>
        <n x="56"/>
        <n x="57"/>
        <n x="4"/>
      </t>
    </mdx>
    <mdx n="0" f="v">
      <t c="5">
        <n x="78"/>
        <n x="16"/>
        <n x="56"/>
        <n x="57"/>
        <n x="5"/>
      </t>
    </mdx>
    <mdx n="0" f="v">
      <t c="5">
        <n x="78"/>
        <n x="16"/>
        <n x="56"/>
        <n x="57"/>
        <n x="6"/>
      </t>
    </mdx>
    <mdx n="0" f="v">
      <t c="5">
        <n x="78"/>
        <n x="16"/>
        <n x="56"/>
        <n x="57"/>
        <n x="7"/>
      </t>
    </mdx>
    <mdx n="0" f="v">
      <t c="5">
        <n x="78"/>
        <n x="16"/>
        <n x="56"/>
        <n x="57"/>
        <n x="8"/>
      </t>
    </mdx>
    <mdx n="0" f="v">
      <t c="5">
        <n x="78"/>
        <n x="16"/>
        <n x="56"/>
        <n x="57"/>
        <n x="9"/>
      </t>
    </mdx>
    <mdx n="0" f="v">
      <t c="5">
        <n x="78"/>
        <n x="16"/>
        <n x="56"/>
        <n x="57"/>
        <n x="10"/>
      </t>
    </mdx>
    <mdx n="0" f="v">
      <t c="5">
        <n x="78"/>
        <n x="16"/>
        <n x="56"/>
        <n x="57"/>
        <n x="11"/>
      </t>
    </mdx>
    <mdx n="0" f="v">
      <t c="5">
        <n x="78"/>
        <n x="16"/>
        <n x="56"/>
        <n x="57"/>
        <n x="12"/>
      </t>
    </mdx>
    <mdx n="0" f="v">
      <t c="5">
        <n x="78"/>
        <n x="16"/>
        <n x="56"/>
        <n x="57"/>
        <n x="13"/>
      </t>
    </mdx>
    <mdx n="0" f="v">
      <t c="5">
        <n x="78"/>
        <n x="16"/>
        <n x="58"/>
        <n x="59"/>
        <n x="1"/>
      </t>
    </mdx>
    <mdx n="0" f="v">
      <t c="5">
        <n x="78"/>
        <n x="16"/>
        <n x="58"/>
        <n x="59"/>
        <n x="2"/>
      </t>
    </mdx>
    <mdx n="0" f="v">
      <t c="5">
        <n x="78"/>
        <n x="16"/>
        <n x="58"/>
        <n x="59"/>
        <n x="3"/>
      </t>
    </mdx>
    <mdx n="0" f="v">
      <t c="5">
        <n x="78"/>
        <n x="16"/>
        <n x="58"/>
        <n x="59"/>
        <n x="4"/>
      </t>
    </mdx>
    <mdx n="0" f="v">
      <t c="5">
        <n x="78"/>
        <n x="16"/>
        <n x="58"/>
        <n x="59"/>
        <n x="5"/>
      </t>
    </mdx>
    <mdx n="0" f="v">
      <t c="5">
        <n x="78"/>
        <n x="16"/>
        <n x="58"/>
        <n x="59"/>
        <n x="6"/>
      </t>
    </mdx>
    <mdx n="0" f="v">
      <t c="5">
        <n x="78"/>
        <n x="16"/>
        <n x="58"/>
        <n x="59"/>
        <n x="7"/>
      </t>
    </mdx>
    <mdx n="0" f="v">
      <t c="5">
        <n x="78"/>
        <n x="16"/>
        <n x="58"/>
        <n x="59"/>
        <n x="8"/>
      </t>
    </mdx>
    <mdx n="0" f="v">
      <t c="5">
        <n x="78"/>
        <n x="16"/>
        <n x="58"/>
        <n x="59"/>
        <n x="9"/>
      </t>
    </mdx>
    <mdx n="0" f="v">
      <t c="5">
        <n x="78"/>
        <n x="16"/>
        <n x="58"/>
        <n x="59"/>
        <n x="10"/>
      </t>
    </mdx>
    <mdx n="0" f="v">
      <t c="5">
        <n x="78"/>
        <n x="16"/>
        <n x="58"/>
        <n x="59"/>
        <n x="11"/>
      </t>
    </mdx>
    <mdx n="0" f="v">
      <t c="5">
        <n x="78"/>
        <n x="16"/>
        <n x="58"/>
        <n x="59"/>
        <n x="12"/>
      </t>
    </mdx>
    <mdx n="0" f="v">
      <t c="5">
        <n x="78"/>
        <n x="16"/>
        <n x="58"/>
        <n x="59"/>
        <n x="13"/>
      </t>
    </mdx>
    <mdx n="0" f="v">
      <t c="5">
        <n x="78"/>
        <n x="16"/>
        <n x="60"/>
        <n x="61"/>
        <n x="1"/>
      </t>
    </mdx>
    <mdx n="0" f="v">
      <t c="5">
        <n x="78"/>
        <n x="16"/>
        <n x="60"/>
        <n x="61"/>
        <n x="2"/>
      </t>
    </mdx>
    <mdx n="0" f="v">
      <t c="5">
        <n x="78"/>
        <n x="16"/>
        <n x="60"/>
        <n x="61"/>
        <n x="3"/>
      </t>
    </mdx>
    <mdx n="0" f="v">
      <t c="5">
        <n x="78"/>
        <n x="16"/>
        <n x="60"/>
        <n x="61"/>
        <n x="4"/>
      </t>
    </mdx>
    <mdx n="0" f="v">
      <t c="5">
        <n x="78"/>
        <n x="16"/>
        <n x="60"/>
        <n x="61"/>
        <n x="5"/>
      </t>
    </mdx>
    <mdx n="0" f="v">
      <t c="5">
        <n x="78"/>
        <n x="16"/>
        <n x="60"/>
        <n x="61"/>
        <n x="6"/>
      </t>
    </mdx>
    <mdx n="0" f="v">
      <t c="5">
        <n x="78"/>
        <n x="16"/>
        <n x="60"/>
        <n x="61"/>
        <n x="7"/>
      </t>
    </mdx>
    <mdx n="0" f="v">
      <t c="5">
        <n x="78"/>
        <n x="16"/>
        <n x="60"/>
        <n x="61"/>
        <n x="8"/>
      </t>
    </mdx>
    <mdx n="0" f="v">
      <t c="5">
        <n x="78"/>
        <n x="16"/>
        <n x="60"/>
        <n x="61"/>
        <n x="9"/>
      </t>
    </mdx>
    <mdx n="0" f="v">
      <t c="5">
        <n x="78"/>
        <n x="16"/>
        <n x="60"/>
        <n x="61"/>
        <n x="10"/>
      </t>
    </mdx>
    <mdx n="0" f="v">
      <t c="5">
        <n x="78"/>
        <n x="16"/>
        <n x="60"/>
        <n x="61"/>
        <n x="11"/>
      </t>
    </mdx>
    <mdx n="0" f="v">
      <t c="5">
        <n x="78"/>
        <n x="16"/>
        <n x="60"/>
        <n x="61"/>
        <n x="12"/>
      </t>
    </mdx>
    <mdx n="0" f="v">
      <t c="5">
        <n x="78"/>
        <n x="16"/>
        <n x="60"/>
        <n x="61"/>
        <n x="13"/>
      </t>
    </mdx>
    <mdx n="0" f="v">
      <t c="5">
        <n x="78"/>
        <n x="16"/>
        <n x="62"/>
        <n x="63"/>
        <n x="1"/>
      </t>
    </mdx>
    <mdx n="0" f="v">
      <t c="5">
        <n x="78"/>
        <n x="16"/>
        <n x="62"/>
        <n x="63"/>
        <n x="2"/>
      </t>
    </mdx>
    <mdx n="0" f="v">
      <t c="5">
        <n x="78"/>
        <n x="16"/>
        <n x="62"/>
        <n x="63"/>
        <n x="3"/>
      </t>
    </mdx>
    <mdx n="0" f="v">
      <t c="5">
        <n x="78"/>
        <n x="16"/>
        <n x="62"/>
        <n x="63"/>
        <n x="4"/>
      </t>
    </mdx>
    <mdx n="0" f="v">
      <t c="5">
        <n x="78"/>
        <n x="16"/>
        <n x="62"/>
        <n x="63"/>
        <n x="5"/>
      </t>
    </mdx>
    <mdx n="0" f="v">
      <t c="5">
        <n x="78"/>
        <n x="16"/>
        <n x="62"/>
        <n x="63"/>
        <n x="6"/>
      </t>
    </mdx>
    <mdx n="0" f="v">
      <t c="5">
        <n x="78"/>
        <n x="16"/>
        <n x="62"/>
        <n x="63"/>
        <n x="7"/>
      </t>
    </mdx>
    <mdx n="0" f="v">
      <t c="5">
        <n x="78"/>
        <n x="16"/>
        <n x="62"/>
        <n x="63"/>
        <n x="8"/>
      </t>
    </mdx>
    <mdx n="0" f="v">
      <t c="5">
        <n x="78"/>
        <n x="16"/>
        <n x="62"/>
        <n x="63"/>
        <n x="9"/>
      </t>
    </mdx>
    <mdx n="0" f="v">
      <t c="5">
        <n x="78"/>
        <n x="16"/>
        <n x="62"/>
        <n x="63"/>
        <n x="10"/>
      </t>
    </mdx>
    <mdx n="0" f="v">
      <t c="5">
        <n x="78"/>
        <n x="16"/>
        <n x="62"/>
        <n x="63"/>
        <n x="11"/>
      </t>
    </mdx>
    <mdx n="0" f="v">
      <t c="5">
        <n x="78"/>
        <n x="16"/>
        <n x="62"/>
        <n x="63"/>
        <n x="12"/>
      </t>
    </mdx>
    <mdx n="0" f="v">
      <t c="5">
        <n x="78"/>
        <n x="16"/>
        <n x="62"/>
        <n x="63"/>
        <n x="13"/>
      </t>
    </mdx>
    <mdx n="0" f="v">
      <t c="5">
        <n x="78"/>
        <n x="16"/>
        <n x="64"/>
        <n x="65"/>
        <n x="1"/>
      </t>
    </mdx>
    <mdx n="0" f="v">
      <t c="5">
        <n x="78"/>
        <n x="16"/>
        <n x="64"/>
        <n x="65"/>
        <n x="2"/>
      </t>
    </mdx>
    <mdx n="0" f="v">
      <t c="5">
        <n x="78"/>
        <n x="16"/>
        <n x="64"/>
        <n x="65"/>
        <n x="3"/>
      </t>
    </mdx>
    <mdx n="0" f="v">
      <t c="5">
        <n x="78"/>
        <n x="16"/>
        <n x="64"/>
        <n x="65"/>
        <n x="4"/>
      </t>
    </mdx>
    <mdx n="0" f="v">
      <t c="5">
        <n x="78"/>
        <n x="16"/>
        <n x="64"/>
        <n x="65"/>
        <n x="5"/>
      </t>
    </mdx>
    <mdx n="0" f="v">
      <t c="5">
        <n x="78"/>
        <n x="16"/>
        <n x="64"/>
        <n x="65"/>
        <n x="6"/>
      </t>
    </mdx>
    <mdx n="0" f="v">
      <t c="5">
        <n x="78"/>
        <n x="16"/>
        <n x="64"/>
        <n x="65"/>
        <n x="7"/>
      </t>
    </mdx>
    <mdx n="0" f="v">
      <t c="5">
        <n x="78"/>
        <n x="16"/>
        <n x="64"/>
        <n x="65"/>
        <n x="8"/>
      </t>
    </mdx>
    <mdx n="0" f="v">
      <t c="5">
        <n x="78"/>
        <n x="16"/>
        <n x="64"/>
        <n x="65"/>
        <n x="9"/>
      </t>
    </mdx>
    <mdx n="0" f="v">
      <t c="5">
        <n x="78"/>
        <n x="16"/>
        <n x="64"/>
        <n x="65"/>
        <n x="10"/>
      </t>
    </mdx>
    <mdx n="0" f="v">
      <t c="5">
        <n x="78"/>
        <n x="16"/>
        <n x="64"/>
        <n x="65"/>
        <n x="11"/>
      </t>
    </mdx>
    <mdx n="0" f="v">
      <t c="5">
        <n x="78"/>
        <n x="16"/>
        <n x="64"/>
        <n x="65"/>
        <n x="12"/>
      </t>
    </mdx>
    <mdx n="0" f="v">
      <t c="5">
        <n x="78"/>
        <n x="16"/>
        <n x="64"/>
        <n x="65"/>
        <n x="13"/>
      </t>
    </mdx>
    <mdx n="0" f="v">
      <t c="5">
        <n x="78"/>
        <n x="16"/>
        <n x="66"/>
        <n x="67"/>
        <n x="1"/>
      </t>
    </mdx>
    <mdx n="0" f="v">
      <t c="5">
        <n x="78"/>
        <n x="16"/>
        <n x="66"/>
        <n x="67"/>
        <n x="2"/>
      </t>
    </mdx>
    <mdx n="0" f="v">
      <t c="5">
        <n x="78"/>
        <n x="16"/>
        <n x="66"/>
        <n x="67"/>
        <n x="3"/>
      </t>
    </mdx>
    <mdx n="0" f="v">
      <t c="5">
        <n x="78"/>
        <n x="16"/>
        <n x="66"/>
        <n x="67"/>
        <n x="4"/>
      </t>
    </mdx>
    <mdx n="0" f="v">
      <t c="5">
        <n x="78"/>
        <n x="16"/>
        <n x="66"/>
        <n x="67"/>
        <n x="5"/>
      </t>
    </mdx>
    <mdx n="0" f="v">
      <t c="5">
        <n x="78"/>
        <n x="16"/>
        <n x="66"/>
        <n x="67"/>
        <n x="6"/>
      </t>
    </mdx>
    <mdx n="0" f="v">
      <t c="5">
        <n x="78"/>
        <n x="16"/>
        <n x="66"/>
        <n x="67"/>
        <n x="7"/>
      </t>
    </mdx>
    <mdx n="0" f="v">
      <t c="5">
        <n x="78"/>
        <n x="16"/>
        <n x="66"/>
        <n x="67"/>
        <n x="8"/>
      </t>
    </mdx>
    <mdx n="0" f="v">
      <t c="5">
        <n x="78"/>
        <n x="16"/>
        <n x="66"/>
        <n x="67"/>
        <n x="9"/>
      </t>
    </mdx>
    <mdx n="0" f="v">
      <t c="5">
        <n x="78"/>
        <n x="16"/>
        <n x="66"/>
        <n x="67"/>
        <n x="10"/>
      </t>
    </mdx>
    <mdx n="0" f="v">
      <t c="5">
        <n x="78"/>
        <n x="16"/>
        <n x="66"/>
        <n x="67"/>
        <n x="11"/>
      </t>
    </mdx>
    <mdx n="0" f="v">
      <t c="5">
        <n x="78"/>
        <n x="16"/>
        <n x="66"/>
        <n x="67"/>
        <n x="12"/>
      </t>
    </mdx>
    <mdx n="0" f="v">
      <t c="5">
        <n x="78"/>
        <n x="16"/>
        <n x="66"/>
        <n x="67"/>
        <n x="13"/>
      </t>
    </mdx>
    <mdx n="0" f="v">
      <t c="5">
        <n x="78"/>
        <n x="16"/>
        <n x="68"/>
        <n x="69"/>
        <n x="1"/>
      </t>
    </mdx>
    <mdx n="0" f="v">
      <t c="5">
        <n x="78"/>
        <n x="16"/>
        <n x="68"/>
        <n x="69"/>
        <n x="2"/>
      </t>
    </mdx>
    <mdx n="0" f="v">
      <t c="5">
        <n x="78"/>
        <n x="16"/>
        <n x="68"/>
        <n x="69"/>
        <n x="3"/>
      </t>
    </mdx>
    <mdx n="0" f="v">
      <t c="5">
        <n x="78"/>
        <n x="16"/>
        <n x="68"/>
        <n x="69"/>
        <n x="4"/>
      </t>
    </mdx>
    <mdx n="0" f="v">
      <t c="5">
        <n x="78"/>
        <n x="16"/>
        <n x="68"/>
        <n x="69"/>
        <n x="5"/>
      </t>
    </mdx>
    <mdx n="0" f="v">
      <t c="5">
        <n x="78"/>
        <n x="16"/>
        <n x="68"/>
        <n x="69"/>
        <n x="6"/>
      </t>
    </mdx>
    <mdx n="0" f="v">
      <t c="5">
        <n x="78"/>
        <n x="16"/>
        <n x="68"/>
        <n x="69"/>
        <n x="7"/>
      </t>
    </mdx>
    <mdx n="0" f="v">
      <t c="5">
        <n x="78"/>
        <n x="16"/>
        <n x="68"/>
        <n x="69"/>
        <n x="8"/>
      </t>
    </mdx>
    <mdx n="0" f="v">
      <t c="5">
        <n x="78"/>
        <n x="16"/>
        <n x="68"/>
        <n x="69"/>
        <n x="9"/>
      </t>
    </mdx>
    <mdx n="0" f="v">
      <t c="5">
        <n x="78"/>
        <n x="16"/>
        <n x="68"/>
        <n x="69"/>
        <n x="10"/>
      </t>
    </mdx>
    <mdx n="0" f="v">
      <t c="5">
        <n x="78"/>
        <n x="16"/>
        <n x="68"/>
        <n x="69"/>
        <n x="11"/>
      </t>
    </mdx>
    <mdx n="0" f="v">
      <t c="5">
        <n x="78"/>
        <n x="16"/>
        <n x="68"/>
        <n x="69"/>
        <n x="12"/>
      </t>
    </mdx>
    <mdx n="0" f="v">
      <t c="5">
        <n x="78"/>
        <n x="16"/>
        <n x="68"/>
        <n x="69"/>
        <n x="13"/>
      </t>
    </mdx>
    <mdx n="0" f="v">
      <t c="5">
        <n x="78"/>
        <n x="16"/>
        <n x="70"/>
        <n x="71"/>
        <n x="1"/>
      </t>
    </mdx>
    <mdx n="0" f="v">
      <t c="5">
        <n x="78"/>
        <n x="16"/>
        <n x="70"/>
        <n x="71"/>
        <n x="2"/>
      </t>
    </mdx>
    <mdx n="0" f="v">
      <t c="5">
        <n x="78"/>
        <n x="16"/>
        <n x="70"/>
        <n x="71"/>
        <n x="3"/>
      </t>
    </mdx>
    <mdx n="0" f="v">
      <t c="5">
        <n x="78"/>
        <n x="16"/>
        <n x="70"/>
        <n x="71"/>
        <n x="4"/>
      </t>
    </mdx>
    <mdx n="0" f="v">
      <t c="5">
        <n x="78"/>
        <n x="16"/>
        <n x="70"/>
        <n x="71"/>
        <n x="5"/>
      </t>
    </mdx>
    <mdx n="0" f="v">
      <t c="5">
        <n x="78"/>
        <n x="16"/>
        <n x="70"/>
        <n x="71"/>
        <n x="6"/>
      </t>
    </mdx>
    <mdx n="0" f="v">
      <t c="5">
        <n x="78"/>
        <n x="16"/>
        <n x="70"/>
        <n x="71"/>
        <n x="7"/>
      </t>
    </mdx>
    <mdx n="0" f="v">
      <t c="5">
        <n x="78"/>
        <n x="16"/>
        <n x="70"/>
        <n x="71"/>
        <n x="8"/>
      </t>
    </mdx>
    <mdx n="0" f="v">
      <t c="5">
        <n x="78"/>
        <n x="16"/>
        <n x="70"/>
        <n x="71"/>
        <n x="9"/>
      </t>
    </mdx>
    <mdx n="0" f="v">
      <t c="5">
        <n x="78"/>
        <n x="16"/>
        <n x="70"/>
        <n x="71"/>
        <n x="10"/>
      </t>
    </mdx>
    <mdx n="0" f="v">
      <t c="5">
        <n x="78"/>
        <n x="16"/>
        <n x="70"/>
        <n x="71"/>
        <n x="11"/>
      </t>
    </mdx>
    <mdx n="0" f="v">
      <t c="5">
        <n x="78"/>
        <n x="16"/>
        <n x="70"/>
        <n x="71"/>
        <n x="12"/>
      </t>
    </mdx>
    <mdx n="0" f="v">
      <t c="5">
        <n x="78"/>
        <n x="16"/>
        <n x="70"/>
        <n x="71"/>
        <n x="13"/>
      </t>
    </mdx>
    <mdx n="0" f="v">
      <t c="5">
        <n x="78"/>
        <n x="16"/>
        <n x="72"/>
        <n x="73"/>
        <n x="1"/>
      </t>
    </mdx>
    <mdx n="0" f="v">
      <t c="5">
        <n x="78"/>
        <n x="16"/>
        <n x="72"/>
        <n x="73"/>
        <n x="2"/>
      </t>
    </mdx>
    <mdx n="0" f="v">
      <t c="5">
        <n x="78"/>
        <n x="16"/>
        <n x="72"/>
        <n x="73"/>
        <n x="3"/>
      </t>
    </mdx>
    <mdx n="0" f="v">
      <t c="5">
        <n x="78"/>
        <n x="16"/>
        <n x="72"/>
        <n x="73"/>
        <n x="4"/>
      </t>
    </mdx>
    <mdx n="0" f="v">
      <t c="5">
        <n x="78"/>
        <n x="16"/>
        <n x="72"/>
        <n x="73"/>
        <n x="5"/>
      </t>
    </mdx>
    <mdx n="0" f="v">
      <t c="5">
        <n x="78"/>
        <n x="16"/>
        <n x="72"/>
        <n x="73"/>
        <n x="6"/>
      </t>
    </mdx>
    <mdx n="0" f="v">
      <t c="5">
        <n x="78"/>
        <n x="16"/>
        <n x="72"/>
        <n x="73"/>
        <n x="7"/>
      </t>
    </mdx>
    <mdx n="0" f="v">
      <t c="5">
        <n x="78"/>
        <n x="16"/>
        <n x="72"/>
        <n x="73"/>
        <n x="8"/>
      </t>
    </mdx>
    <mdx n="0" f="v">
      <t c="5">
        <n x="78"/>
        <n x="16"/>
        <n x="72"/>
        <n x="73"/>
        <n x="9"/>
      </t>
    </mdx>
    <mdx n="0" f="v">
      <t c="5">
        <n x="78"/>
        <n x="16"/>
        <n x="72"/>
        <n x="73"/>
        <n x="10"/>
      </t>
    </mdx>
    <mdx n="0" f="v">
      <t c="5">
        <n x="78"/>
        <n x="16"/>
        <n x="72"/>
        <n x="73"/>
        <n x="11"/>
      </t>
    </mdx>
    <mdx n="0" f="v">
      <t c="5">
        <n x="78"/>
        <n x="16"/>
        <n x="72"/>
        <n x="73"/>
        <n x="12"/>
      </t>
    </mdx>
    <mdx n="0" f="v">
      <t c="5">
        <n x="78"/>
        <n x="16"/>
        <n x="72"/>
        <n x="73"/>
        <n x="13"/>
      </t>
    </mdx>
    <mdx n="0" f="v">
      <t c="5">
        <n x="78"/>
        <n x="16"/>
        <n x="74"/>
        <n x="75"/>
        <n x="1"/>
      </t>
    </mdx>
    <mdx n="0" f="v">
      <t c="5">
        <n x="78"/>
        <n x="16"/>
        <n x="74"/>
        <n x="75"/>
        <n x="2"/>
      </t>
    </mdx>
    <mdx n="0" f="v">
      <t c="5">
        <n x="78"/>
        <n x="16"/>
        <n x="74"/>
        <n x="75"/>
        <n x="3"/>
      </t>
    </mdx>
    <mdx n="0" f="v">
      <t c="5">
        <n x="78"/>
        <n x="16"/>
        <n x="74"/>
        <n x="75"/>
        <n x="4"/>
      </t>
    </mdx>
    <mdx n="0" f="v">
      <t c="5">
        <n x="78"/>
        <n x="16"/>
        <n x="74"/>
        <n x="75"/>
        <n x="5"/>
      </t>
    </mdx>
    <mdx n="0" f="v">
      <t c="5">
        <n x="78"/>
        <n x="16"/>
        <n x="74"/>
        <n x="75"/>
        <n x="6"/>
      </t>
    </mdx>
    <mdx n="0" f="v">
      <t c="5">
        <n x="78"/>
        <n x="16"/>
        <n x="74"/>
        <n x="75"/>
        <n x="7"/>
      </t>
    </mdx>
    <mdx n="0" f="v">
      <t c="5">
        <n x="78"/>
        <n x="16"/>
        <n x="74"/>
        <n x="75"/>
        <n x="8"/>
      </t>
    </mdx>
    <mdx n="0" f="v">
      <t c="5">
        <n x="78"/>
        <n x="16"/>
        <n x="74"/>
        <n x="75"/>
        <n x="9"/>
      </t>
    </mdx>
    <mdx n="0" f="v">
      <t c="5">
        <n x="78"/>
        <n x="16"/>
        <n x="74"/>
        <n x="75"/>
        <n x="10"/>
      </t>
    </mdx>
    <mdx n="0" f="v">
      <t c="5">
        <n x="78"/>
        <n x="16"/>
        <n x="74"/>
        <n x="75"/>
        <n x="11"/>
      </t>
    </mdx>
    <mdx n="0" f="v">
      <t c="5">
        <n x="78"/>
        <n x="16"/>
        <n x="74"/>
        <n x="75"/>
        <n x="12"/>
      </t>
    </mdx>
    <mdx n="0" f="v">
      <t c="5">
        <n x="78"/>
        <n x="16"/>
        <n x="74"/>
        <n x="75"/>
        <n x="13"/>
      </t>
    </mdx>
  </mdxMetadata>
  <valueMetadata count="802">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valueMetadata>
</metadata>
</file>

<file path=xl/sharedStrings.xml><?xml version="1.0" encoding="utf-8"?>
<sst xmlns="http://schemas.openxmlformats.org/spreadsheetml/2006/main" count="1223" uniqueCount="380">
  <si>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</si>
  <si>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</si>
  <si>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</si>
  <si>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</si>
  <si>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</si>
  <si>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</si>
  <si>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</si>
  <si>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</si>
  <si>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</si>
  <si>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</si>
  <si>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</si>
  <si>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</si>
  <si>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</si>
  <si>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</si>
  <si>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</si>
  <si>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</si>
  <si>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</si>
  <si>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</si>
  <si>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</si>
  <si>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</si>
  <si>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</si>
  <si>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</si>
  <si>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</si>
  <si>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</si>
  <si>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</si>
  <si>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</si>
  <si>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</si>
  <si>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</si>
  <si>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</si>
  <si>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</si>
  <si>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</si>
  <si>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</si>
  <si>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</si>
  <si>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</si>
  <si>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</si>
  <si>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</si>
  <si>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</si>
  <si>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</si>
  <si>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</si>
  <si>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Speed limits:</t>
  </si>
  <si>
    <t>Russia</t>
  </si>
  <si>
    <t>China</t>
  </si>
  <si>
    <t>1000 km</t>
  </si>
  <si>
    <t>LI</t>
  </si>
  <si>
    <t>HR</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</si>
  <si>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</si>
  <si>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</si>
  <si>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</si>
  <si>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</si>
  <si>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</si>
  <si>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</si>
  <si>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</si>
  <si>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</si>
  <si>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</si>
  <si>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</si>
  <si>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</si>
  <si>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</si>
  <si>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</si>
  <si>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44</t>
  </si>
  <si>
    <t>25</t>
  </si>
  <si>
    <t>19</t>
  </si>
  <si>
    <t>21.5</t>
  </si>
  <si>
    <t>50</t>
  </si>
  <si>
    <t>38</t>
  </si>
  <si>
    <t>Passenger transport</t>
  </si>
  <si>
    <t>Road transport</t>
  </si>
  <si>
    <t>Built-up areas</t>
  </si>
  <si>
    <t>Outside built-up areas</t>
  </si>
  <si>
    <t>Motorways</t>
  </si>
  <si>
    <t>(130)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</si>
  <si>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</si>
  <si>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</si>
  <si>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</si>
  <si>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</si>
  <si>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</si>
  <si>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</si>
  <si>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</si>
  <si>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</si>
  <si>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</si>
  <si>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</si>
  <si>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</si>
  <si>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</si>
  <si>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</si>
  <si>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</si>
  <si>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</si>
  <si>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</si>
  <si>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</si>
  <si>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</si>
  <si>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</si>
  <si>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</si>
  <si>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</si>
  <si>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</si>
  <si>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</si>
  <si>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</si>
  <si>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</si>
  <si>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</si>
  <si>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billion pkm</t>
  </si>
  <si>
    <t>billion tkm</t>
  </si>
  <si>
    <t>Oil pipeline</t>
  </si>
  <si>
    <r>
      <t>Blood alcohol limit</t>
    </r>
    <r>
      <rPr>
        <sz val="8"/>
        <rFont val="Arial"/>
        <family val="2"/>
      </rPr>
      <t>, grams of alcohol in 1 litre of blood</t>
    </r>
  </si>
  <si>
    <t>MK</t>
  </si>
  <si>
    <t>by type of expenditure</t>
  </si>
  <si>
    <t>Transport infrastructure</t>
  </si>
  <si>
    <t>Vehicle stock</t>
  </si>
  <si>
    <t>(2)</t>
  </si>
  <si>
    <r>
      <t xml:space="preserve">Road network </t>
    </r>
    <r>
      <rPr>
        <sz val="8"/>
        <rFont val="Arial"/>
        <family val="2"/>
      </rPr>
      <t>(paved)</t>
    </r>
  </si>
  <si>
    <t xml:space="preserve">Road fatalities </t>
  </si>
  <si>
    <t>(3)</t>
  </si>
  <si>
    <t>Inland waterways</t>
  </si>
  <si>
    <t>(4)</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</si>
  <si>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</si>
  <si>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</si>
  <si>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</si>
  <si>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</si>
  <si>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</si>
  <si>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</si>
  <si>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</si>
  <si>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</si>
  <si>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</si>
  <si>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</si>
  <si>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</si>
  <si>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</si>
  <si>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</si>
  <si>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</si>
  <si>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</si>
  <si>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</si>
  <si>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</si>
  <si>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</si>
  <si>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Waterborne </t>
  </si>
  <si>
    <t>Transport safety</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</si>
  <si>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</si>
  <si>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</si>
  <si>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</si>
  <si>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</si>
  <si>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</si>
  <si>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(2) : road, rail, inland waterways, oil pipelines, intra-EU air, intra-EU sea</t>
  </si>
  <si>
    <t>Pipelines</t>
  </si>
  <si>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</si>
  <si>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</si>
  <si>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</si>
  <si>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</si>
  <si>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</si>
  <si>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</si>
  <si>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</si>
  <si>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</si>
  <si>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</si>
  <si>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</si>
  <si>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</si>
  <si>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</si>
  <si>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r>
      <t>DE</t>
    </r>
    <r>
      <rPr>
        <sz val="8"/>
        <rFont val="Arial"/>
        <family val="2"/>
      </rPr>
      <t xml:space="preserve">: Motorways: No general speed limit, recommended speed limit is 130 km/h (more than half the network has a speed limit of 120 km/h or less).    </t>
    </r>
    <r>
      <rPr>
        <b/>
        <sz val="8"/>
        <rFont val="Arial"/>
        <family val="2"/>
      </rPr>
      <t/>
    </r>
  </si>
  <si>
    <t xml:space="preserve">Export + Import </t>
  </si>
  <si>
    <t>Inland waterway</t>
  </si>
  <si>
    <r>
      <t>Weight</t>
    </r>
    <r>
      <rPr>
        <sz val="8"/>
        <rFont val="Arial"/>
        <family val="2"/>
      </rPr>
      <t xml:space="preserve"> (million tonnes)</t>
    </r>
  </si>
  <si>
    <t>Other purchased transport services</t>
  </si>
  <si>
    <t>Blood alcohol limits:</t>
  </si>
  <si>
    <t xml:space="preserve">In many countries, special (more restrictive) rules apply to novice (i.e. new, unexperienced) and professional drivers </t>
  </si>
  <si>
    <t>Weight per bearing axle</t>
  </si>
  <si>
    <t>Weight per drive axle</t>
  </si>
  <si>
    <t>44 (2)</t>
  </si>
  <si>
    <t>26 (1)</t>
  </si>
  <si>
    <t>EUROPEAN UNION</t>
  </si>
  <si>
    <t>European Commission</t>
  </si>
  <si>
    <t>General</t>
  </si>
  <si>
    <r>
      <t xml:space="preserve">in co-operation with </t>
    </r>
    <r>
      <rPr>
        <b/>
        <sz val="10"/>
        <rFont val="Arial"/>
        <family val="2"/>
      </rPr>
      <t>Eurostat</t>
    </r>
  </si>
  <si>
    <t>Self propulsion</t>
  </si>
  <si>
    <t>Post</t>
  </si>
  <si>
    <t>Unknown</t>
  </si>
  <si>
    <t>GDP*</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</si>
  <si>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</si>
  <si>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</si>
  <si>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</si>
  <si>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</si>
  <si>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</si>
  <si>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</si>
  <si>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</si>
  <si>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</si>
  <si>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</si>
  <si>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</si>
  <si>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</si>
  <si>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</si>
  <si>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</si>
  <si>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</si>
  <si>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</si>
  <si>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</si>
  <si>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</si>
  <si>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</si>
  <si>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</si>
  <si>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t xml:space="preserve">Gross Value Added </t>
  </si>
  <si>
    <t>Environmental taxes and transport</t>
  </si>
  <si>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</si>
  <si>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</si>
  <si>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</si>
  <si>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</si>
  <si>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</si>
  <si>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</si>
  <si>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</si>
  <si>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2.1.13</t>
  </si>
  <si>
    <t>2.1.14</t>
  </si>
  <si>
    <t>2.1.15</t>
  </si>
  <si>
    <t>(**) Including all urban and suburban land transport modes (motor bus, tramway, streetcar, trolley bus, underground and elevated railways)</t>
  </si>
  <si>
    <t>passenger transport (**)</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</si>
  <si>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</si>
  <si>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</si>
  <si>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</si>
  <si>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</si>
  <si>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</si>
  <si>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</si>
  <si>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</si>
  <si>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</si>
  <si>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</si>
  <si>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</si>
  <si>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</si>
  <si>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</si>
  <si>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t>EU-28</t>
  </si>
  <si>
    <t>AL</t>
  </si>
  <si>
    <t>GDP: at constant year 2005 prices and exchange rates</t>
  </si>
  <si>
    <t>(3): Japan: included in railway pkm</t>
  </si>
  <si>
    <t>(8)</t>
  </si>
  <si>
    <t>(1): Divided highways with 4 or more lanes (rural or urban interstate, freeways, expressways, arterial and collector) with full access control by the authorities.</t>
  </si>
  <si>
    <t>(2): Japan: national expressways.</t>
  </si>
  <si>
    <t>(7)</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</si>
  <si>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</si>
  <si>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</si>
  <si>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</si>
  <si>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 xml:space="preserve">37 </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</si>
  <si>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</si>
  <si>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</si>
  <si>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</si>
  <si>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</si>
  <si>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</si>
  <si>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48</t>
  </si>
  <si>
    <t>100</t>
  </si>
  <si>
    <t>(1) Only for air suspension or similar, and ABS (Anti-lock Braking System)</t>
  </si>
  <si>
    <t>(2) Under specific conditions EMS (European Modular System) combinations may have a maximum length of 25.25m and maximum mass of 60t.</t>
  </si>
  <si>
    <t xml:space="preserve">36 </t>
  </si>
  <si>
    <t xml:space="preserve">40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</si>
  <si>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</si>
  <si>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</si>
  <si>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</si>
  <si>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FI (3)</t>
  </si>
  <si>
    <t>(3) For vehicles registered in an EEA member country.</t>
  </si>
  <si>
    <t>(4) 5 axles = 44t; 6 axles = 56t; 7 axles = 60t, 8 axels 64-68 t (restrictions for ADR), 69-76 t (not for ADR).</t>
  </si>
  <si>
    <t>(5) 5 axles = 46t, 6 axles = 64t, 7 axles = 64t.</t>
  </si>
  <si>
    <t xml:space="preserve"> 40 - 44</t>
  </si>
  <si>
    <t xml:space="preserve">39 </t>
  </si>
  <si>
    <t>Year 2015 = 100</t>
  </si>
  <si>
    <t>*Millions of euro, chain-linked volumes, reference year 2005 (at 2005 exchange rates)</t>
  </si>
  <si>
    <t>(9)</t>
  </si>
  <si>
    <t>million EUR</t>
  </si>
  <si>
    <t>EUR</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</si>
  <si>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</si>
  <si>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</si>
  <si>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</si>
  <si>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(3) 4.5 % of total employment if postal and courier activities are not included.</t>
  </si>
  <si>
    <t>EU-27</t>
  </si>
  <si>
    <r>
      <t>Source :</t>
    </r>
    <r>
      <rPr>
        <sz val="8"/>
        <rFont val="Arial"/>
        <family val="2"/>
      </rPr>
      <t xml:space="preserve"> Eurostat  [nama_10_co3_p3]</t>
    </r>
    <r>
      <rPr>
        <sz val="8"/>
        <rFont val="Arial"/>
        <family val="2"/>
      </rPr>
      <t xml:space="preserve">. Final consumption data from the new ESA2010 National Accounts Methodology. </t>
    </r>
  </si>
  <si>
    <t>1660 (1)</t>
  </si>
  <si>
    <r>
      <t xml:space="preserve">FR, CY, NL, PT, RO: </t>
    </r>
    <r>
      <rPr>
        <sz val="8"/>
        <rFont val="Arial"/>
        <family val="2"/>
      </rPr>
      <t xml:space="preserve">provisional data; </t>
    </r>
  </si>
  <si>
    <r>
      <rPr>
        <b/>
        <sz val="8"/>
        <rFont val="Arial"/>
        <family val="2"/>
      </rPr>
      <t>(1)</t>
    </r>
    <r>
      <rPr>
        <sz val="8"/>
        <rFont val="Arial"/>
        <family val="2"/>
      </rPr>
      <t>: 2017 data</t>
    </r>
  </si>
  <si>
    <t>ranking in 2018</t>
  </si>
  <si>
    <t>(EU-27)</t>
  </si>
  <si>
    <t>ranking in 2018 (EU-27)</t>
  </si>
  <si>
    <t>96</t>
  </si>
  <si>
    <t>32</t>
  </si>
  <si>
    <t>24 (1)</t>
  </si>
  <si>
    <t>18 (1,2)</t>
  </si>
  <si>
    <t>26 (1,2)</t>
  </si>
  <si>
    <t>42 (1)</t>
  </si>
  <si>
    <t>(6) Increased values are applicable for certain types of transport.</t>
  </si>
  <si>
    <t xml:space="preserve">44 (6) </t>
  </si>
  <si>
    <t>10  (6)</t>
  </si>
  <si>
    <t>28 (1)</t>
  </si>
  <si>
    <t>44 (4)</t>
  </si>
  <si>
    <t>40 (7)</t>
  </si>
  <si>
    <t>(7) On some roads the permissible maximum weight is 74 t.</t>
  </si>
  <si>
    <t>2017 (million EUR)</t>
  </si>
  <si>
    <r>
      <t>Source</t>
    </r>
    <r>
      <rPr>
        <sz val="8"/>
        <rFont val="Arial"/>
        <family val="2"/>
      </rPr>
      <t>: Eurostat [sbs_na_1a_se_r2], estimates (</t>
    </r>
    <r>
      <rPr>
        <i/>
        <sz val="8"/>
        <rFont val="Arial"/>
        <family val="2"/>
      </rPr>
      <t>in italics</t>
    </r>
    <r>
      <rPr>
        <sz val="8"/>
        <rFont val="Arial"/>
        <family val="2"/>
      </rPr>
      <t>)</t>
    </r>
  </si>
  <si>
    <t>Annual Growth Rates EU-27</t>
  </si>
  <si>
    <t>avg growth 95-18</t>
  </si>
  <si>
    <t>growth 17-18</t>
  </si>
  <si>
    <r>
      <rPr>
        <b/>
        <sz val="8"/>
        <rFont val="Arial"/>
        <family val="2"/>
      </rPr>
      <t>Source:</t>
    </r>
    <r>
      <rPr>
        <sz val="8"/>
        <rFont val="Arial"/>
        <family val="2"/>
      </rPr>
      <t xml:space="preserve"> Eurostat  [nama_10_gdp], tables 2.2.2 and 2.3.2</t>
    </r>
  </si>
  <si>
    <t>1995-2018 p.a.</t>
  </si>
  <si>
    <t>2000-2018 p.a.</t>
  </si>
  <si>
    <t>2017-2018</t>
  </si>
  <si>
    <t>avg growth 2000-2018</t>
  </si>
  <si>
    <t>Partner: Extra EU-27</t>
  </si>
  <si>
    <r>
      <t>Source</t>
    </r>
    <r>
      <rPr>
        <sz val="8"/>
        <rFont val="Arial"/>
        <family val="2"/>
      </rPr>
      <t xml:space="preserve">: Chapter 2.5, 2.6 and 2.7,  International Transport Forum (fatalities data for JP, RU all data) , Union Internationale des Chemins de Fer (JP, CN), national statistics (CN, JP, US), estimates </t>
    </r>
    <r>
      <rPr>
        <i/>
        <sz val="8"/>
        <rFont val="Arial"/>
        <family val="2"/>
      </rPr>
      <t>(in italics)</t>
    </r>
  </si>
  <si>
    <t>Comparison EU-27 - World</t>
  </si>
  <si>
    <r>
      <t xml:space="preserve">Air </t>
    </r>
    <r>
      <rPr>
        <sz val="8"/>
        <rFont val="Arial"/>
        <family val="2"/>
      </rPr>
      <t>(domestic / intra-EU-27)</t>
    </r>
  </si>
  <si>
    <r>
      <t xml:space="preserve">Sea </t>
    </r>
    <r>
      <rPr>
        <sz val="8"/>
        <rFont val="Arial"/>
        <family val="2"/>
      </rPr>
      <t>(domestic / intra-EU-27)</t>
    </r>
  </si>
  <si>
    <t>(4): 2017 figure</t>
  </si>
  <si>
    <t>(5): Japan: 2016 value</t>
  </si>
  <si>
    <t>(6): USA: Class I rail</t>
  </si>
  <si>
    <t>(7): China: oil and gas pipelines.</t>
  </si>
  <si>
    <t>(9): China: both coastwise and inland waterway transport.</t>
  </si>
  <si>
    <r>
      <t>Source</t>
    </r>
    <r>
      <rPr>
        <sz val="8"/>
        <rFont val="Arial"/>
        <family val="2"/>
      </rPr>
      <t>: Chapter 2.2 and 2.3, national statistics (CN, JP, US) International Transport Forum (RU), estimates (</t>
    </r>
    <r>
      <rPr>
        <i/>
        <sz val="8"/>
        <rFont val="Arial"/>
        <family val="2"/>
      </rPr>
      <t>in italics</t>
    </r>
    <r>
      <rPr>
        <sz val="8"/>
        <rFont val="Arial"/>
        <family val="2"/>
      </rPr>
      <t>)</t>
    </r>
  </si>
  <si>
    <t xml:space="preserve">(3): USA: a sum of partly overlapping networks. </t>
  </si>
  <si>
    <t>(4): China: both oil and gas pipelines</t>
  </si>
  <si>
    <t>(5): USA: light duty vehicles, short wheel and long wheel base.</t>
  </si>
  <si>
    <t xml:space="preserve">(6): Japan: ordinary, small and light four-wheeled vehicles. </t>
  </si>
  <si>
    <t>(7): Japan: including 8.3 million light motor vehicles.</t>
  </si>
  <si>
    <t>(8): USA: refers to coastal shipping.</t>
  </si>
  <si>
    <t>Unknown (**)</t>
  </si>
  <si>
    <t>Pipeline (*)</t>
  </si>
  <si>
    <t>Post (*)</t>
  </si>
  <si>
    <t>Self propulsion (*)</t>
  </si>
  <si>
    <t>(**) The trade type with UK is unknown for reporting countries FR, HR, NL, SI, DK, AT, SE;</t>
  </si>
  <si>
    <t>Around 30 % of this sum (around EUR 262 billion) was used to purchase vehicles, around half (EUR 510 billion) was spent on the operation of personal transport equipment (e.g. to buy fuel for the car) and the rest (EUR 159 billion) was spent for transport services (e.g. bus, train, plane tickets).</t>
  </si>
  <si>
    <t>(1) The transport share amounts of 4.6 % of total GVA if postal and courier activities are not included. Estimations based on Eurostat National Accounts.</t>
  </si>
  <si>
    <t>With around EUR 599  billion in Gross Value Added (GVA) at current prices, the transport and storage services sector (including postal and courier activities) accounted for about 5% of total GVA in the EU-27 in 2018 (1). It should be noted, however, that this figure only includes the GVA of companies whose main activity is the provision of transport (and transport-related) services and that own account transport operations are not included.</t>
  </si>
  <si>
    <t xml:space="preserve">In 2018, the transport and storage services sector (including postal and courier activities) in the EU-27 employed around 10.3 million persons (2), some 5.3% of the total workforce (3). Around 52% of them worked in land transport (road, rail and pipelines), 3% in water transport (sea and inland waterways), 4% in air transport and 27% in warehousing and supporting and  transport activities (such as cargo handling, storage and warehousing) and the remaining 14% in postal and courier activities. </t>
  </si>
  <si>
    <t>In 2018, private households in the EU-27 spent EUR 931 billion or roughly 13% of their total consumption on transport-related items.</t>
  </si>
  <si>
    <r>
      <t>Rail:</t>
    </r>
    <r>
      <rPr>
        <sz val="8"/>
        <color theme="1"/>
        <rFont val="Arial"/>
        <family val="2"/>
      </rPr>
      <t xml:space="preserve"> 13 passengers lost their lives in 2018; this figure does not include casualties among railway employees or other people run over by trains.</t>
    </r>
  </si>
  <si>
    <r>
      <t xml:space="preserve">Air: </t>
    </r>
    <r>
      <rPr>
        <sz val="8"/>
        <color theme="1"/>
        <rFont val="Arial"/>
        <family val="2"/>
      </rPr>
      <t>No life was lost in 2019.</t>
    </r>
  </si>
  <si>
    <t>(EU 27)</t>
  </si>
  <si>
    <r>
      <t>Road:</t>
    </r>
    <r>
      <rPr>
        <sz val="8"/>
        <color theme="1"/>
        <rFont val="Arial"/>
        <family val="2"/>
      </rPr>
      <t xml:space="preserve">  23 374 persons were killed in road accidents (fatalities within 30 days) in 2018, slightly less than in 2017 (when 23 394 people lost their lives). In comparison with 2001, the number of road fatalities was lower by more than half (-54.5 %). </t>
    </r>
  </si>
  <si>
    <t>In 2018, total passenger transport activities in the EU-27 by any motorized means of transport are estimated to  amount to 5916 billion pkm or on average around 13 251 km per person. This figure includes intra-EU air and sea transport but not transport activities between the EU and the rest of the world. Passenger cars accounted for 71.7 % of this total, powered two-wheelers for 1.8 %, buses &amp; coaches for 8 %, railways for 6,9 % and tram and metro for 1.5%. Intra-EU air and intra-EU maritime transport contributed for 9.6 % and 0,4% respectively.</t>
  </si>
  <si>
    <t>Source: Eurostat [prc_hicp_aind]</t>
  </si>
  <si>
    <t>Statistical overview EU transport</t>
  </si>
  <si>
    <t>Transport growth EU-27 (graph)</t>
  </si>
  <si>
    <t>Road transport: speed limits, blood alcohol limits</t>
  </si>
  <si>
    <t>Road: maximum gross vehicle weight</t>
  </si>
  <si>
    <t>Employment by mode of transport</t>
  </si>
  <si>
    <t>Number of enterprises by mode of transport</t>
  </si>
  <si>
    <t>Turnover by mode of transport</t>
  </si>
  <si>
    <t>EU-27: Evolution of consumer prices for passenger transport 1999-2019</t>
  </si>
  <si>
    <t>EU-27: External trade by mode of transport</t>
  </si>
  <si>
    <t>Environmental taxes and transport: energy taxes as % of GDP - transport fuel taxes</t>
  </si>
  <si>
    <t>Environmental taxes and transport:  environmental taxes as % of GDP - transport (excl. fuel)</t>
  </si>
  <si>
    <t>Comparison EU-27 - World: infrastructure and vehicles</t>
  </si>
  <si>
    <t>Comparison EU-27 - World: passenger and freight transport</t>
  </si>
  <si>
    <t>Transport growth EU-27</t>
  </si>
  <si>
    <t>Speed limits, blood alcohol limits</t>
  </si>
  <si>
    <t>Maximum gross vehicle weight</t>
  </si>
  <si>
    <t>Employment by mode of transport (*) (in 1 000)</t>
  </si>
  <si>
    <t>Number of enterprises by mode of transport (*)</t>
  </si>
  <si>
    <t>Turnover by mode of transport (*)</t>
  </si>
  <si>
    <t xml:space="preserve"> EU-27 : Evolution of consumer prices for passenger transport</t>
  </si>
  <si>
    <t>EU-27 : External trade by mode of transport</t>
  </si>
  <si>
    <t>Passenger and freight transport</t>
  </si>
  <si>
    <t>In 2018 total goods transport activities in the EU-27 are estimated to amount to 3 353 billion tkm. This figure includes intra-EU air and sea transport but not transport activities between the EU and the rest of the world. Road transport accounted for 51 % of this total, rail for 12.6 %, inland waterways for 4  % and oil pipelines for 3.1%. Intra-EU maritime transport was the second most important mode with a share of 29.2 % while intra-EU air transport only accounted for 0.1% of the total.</t>
  </si>
  <si>
    <t xml:space="preserve">NB: </t>
  </si>
  <si>
    <r>
      <t>NB</t>
    </r>
    <r>
      <rPr>
        <sz val="8"/>
        <rFont val="Arial"/>
        <family val="2"/>
      </rPr>
      <t>:</t>
    </r>
  </si>
  <si>
    <r>
      <t xml:space="preserve">NB: </t>
    </r>
    <r>
      <rPr>
        <sz val="8"/>
        <rFont val="Arial"/>
        <family val="2"/>
      </rPr>
      <t>(*) Trade by post, pipeline and self propulsion not available for partner UK;</t>
    </r>
  </si>
  <si>
    <t>NB:</t>
  </si>
  <si>
    <r>
      <t xml:space="preserve">NB: </t>
    </r>
    <r>
      <rPr>
        <sz val="8"/>
        <rFont val="Arial"/>
        <family val="2"/>
      </rPr>
      <t>EU totals are weighted averages</t>
    </r>
  </si>
  <si>
    <t>(2): China: passenger-kilometers of highways including buses and coaches</t>
  </si>
  <si>
    <t>7 / 10</t>
  </si>
  <si>
    <t>12 / 13</t>
  </si>
  <si>
    <t>40 / 42</t>
  </si>
  <si>
    <t>40 / 44</t>
  </si>
  <si>
    <t>25 / 28</t>
  </si>
  <si>
    <t>25 / 26</t>
  </si>
  <si>
    <t>33 / 38</t>
  </si>
  <si>
    <t>36 / 38</t>
  </si>
  <si>
    <t>44 / 60</t>
  </si>
  <si>
    <t xml:space="preserve">40 / 44 </t>
  </si>
  <si>
    <t>35 / 36</t>
  </si>
  <si>
    <t>21.5 / 30.5</t>
  </si>
  <si>
    <t>32 / 36 / 38</t>
  </si>
  <si>
    <t>46 / 50</t>
  </si>
  <si>
    <t>(1) : passenger cars, powered two-wheelers, buses and coaches, tram and metro, railways, intra-EU air, intra-EU sea</t>
  </si>
  <si>
    <t>70 / 90  / 120</t>
  </si>
  <si>
    <t>80 / 90</t>
  </si>
  <si>
    <t>90 / 110</t>
  </si>
  <si>
    <t>80 / 100</t>
  </si>
  <si>
    <t>80 / 90 /110</t>
  </si>
  <si>
    <t>30 / 50</t>
  </si>
  <si>
    <t>70 / 90</t>
  </si>
  <si>
    <t>90 / 100</t>
  </si>
  <si>
    <t>110 / 130</t>
  </si>
  <si>
    <t>120 / 130</t>
  </si>
  <si>
    <t>120 / 140</t>
  </si>
  <si>
    <t>80 / 120</t>
  </si>
  <si>
    <t>50 / 60</t>
  </si>
  <si>
    <r>
      <t>Source</t>
    </r>
    <r>
      <rPr>
        <sz val="8"/>
        <rFont val="Arial"/>
        <family val="2"/>
      </rPr>
      <t>: EC Road Safety website, national sources, International Transport Forum, The European Traffic Police Network, World Health Organization</t>
    </r>
  </si>
  <si>
    <t>US</t>
  </si>
  <si>
    <t>Bus + trolley bus + coach</t>
  </si>
  <si>
    <t xml:space="preserve">Tram and  metro </t>
  </si>
  <si>
    <t>(1): US: Including light trucks / vans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</si>
</sst>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30"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sz val="10"/>
      <name val="Times"/>
      <family val="1"/>
    </font>
    <font>
      <sz val="11"/>
      <name val="Arial"/>
      <family val="2"/>
    </font>
    <font>
      <sz val="9"/>
      <name val="Arial"/>
      <family val="2"/>
    </font>
    <font>
      <sz val="12"/>
      <name val="Arial"/>
      <family val="2"/>
    </font>
    <font>
      <sz val="11"/>
      <name val="Arial"/>
      <family val="2"/>
    </font>
    <font>
      <sz val="8"/>
      <color theme="1"/>
      <name val="Arial"/>
      <family val="2"/>
    </font>
    <font>
      <u/>
      <sz val="10"/>
      <color theme="10"/>
      <name val="Arial"/>
      <family val="2"/>
    </font>
    <font>
      <b/>
      <sz val="8"/>
      <color theme="1"/>
      <name val="Arial"/>
      <family val="2"/>
    </font>
    <font>
      <i/>
      <sz val="8"/>
      <color theme="1"/>
      <name val="Arial"/>
      <family val="2"/>
    </font>
    <font>
      <sz val="11"/>
      <color theme="1"/>
      <name val="Times New Roman"/>
      <family val="1"/>
    </font>
    <font>
      <b/>
      <sz val="10"/>
      <color theme="1"/>
      <name val="Arial"/>
      <family val="2"/>
    </font>
    <font>
      <b/>
      <sz val="11"/>
      <color theme="1"/>
      <name val="Arial"/>
      <family val="2"/>
    </font>
  </fonts>
  <fills count="10">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right/>
      <top/>
      <bottom style="thin">
        <color auto="1"/>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diagonal/>
    </border>
    <border>
      <left style="thin">
        <color indexed="64"/>
      </left>
      <right style="thin">
        <color indexed="64"/>
      </right>
      <top style="thin">
        <color auto="1"/>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19" fillId="0" borderId="0"/>
    <xf numFmtId="0" fontId="22" fillId="0" borderId="0"/>
    <xf numFmtId="0" fontId="24" fillId="0" borderId="0" applyNumberFormat="0" applyFill="0" applyBorder="0" applyAlignment="0" applyProtection="0"/>
  </cellStyleXfs>
  <cellXfs count="903">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0" fillId="0" borderId="4" xfId="0" applyBorder="1"/>
    <xf numFmtId="0" fontId="8" fillId="0" borderId="0" xfId="0" applyFont="1"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0" xfId="0"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8" xfId="0" quotePrefix="1" applyNumberFormat="1" applyFont="1" applyFill="1" applyBorder="1" applyAlignment="1">
      <alignment horizontal="center" vertical="center"/>
    </xf>
    <xf numFmtId="49" fontId="6" fillId="5" borderId="5" xfId="0" quotePrefix="1" applyNumberFormat="1" applyFont="1" applyFill="1" applyBorder="1" applyAlignment="1">
      <alignment horizontal="center" vertical="center"/>
    </xf>
    <xf numFmtId="49" fontId="6" fillId="5" borderId="11" xfId="0" applyNumberFormat="1"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9" xfId="0" applyFont="1" applyFill="1" applyBorder="1" applyAlignment="1">
      <alignment horizontal="right" vertical="center"/>
    </xf>
    <xf numFmtId="0" fontId="7" fillId="0" borderId="0" xfId="0" quotePrefix="1" applyFont="1" applyAlignment="1">
      <alignment horizontal="left" vertical="top"/>
    </xf>
    <xf numFmtId="0" fontId="9" fillId="4"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169" fontId="4" fillId="0" borderId="0" xfId="0" applyNumberFormat="1" applyFont="1"/>
    <xf numFmtId="1" fontId="8" fillId="4" borderId="4" xfId="0" applyNumberFormat="1" applyFont="1" applyFill="1" applyBorder="1" applyAlignment="1">
      <alignment horizontal="center" vertic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4" fillId="0" borderId="0" xfId="0" applyFont="1" applyAlignment="1">
      <alignment vertical="center"/>
    </xf>
    <xf numFmtId="170"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7" xfId="0" applyNumberFormat="1" applyFont="1" applyFill="1" applyBorder="1" applyAlignment="1">
      <alignment vertical="center"/>
    </xf>
    <xf numFmtId="0" fontId="8" fillId="5" borderId="2" xfId="0" applyFont="1" applyFill="1" applyBorder="1" applyAlignment="1">
      <alignment vertical="center"/>
    </xf>
    <xf numFmtId="169" fontId="6" fillId="5" borderId="5" xfId="0" applyNumberFormat="1" applyFont="1" applyFill="1" applyBorder="1" applyAlignment="1">
      <alignment vertical="center"/>
    </xf>
    <xf numFmtId="0" fontId="8" fillId="5" borderId="29" xfId="0" applyFont="1" applyFill="1" applyBorder="1" applyAlignment="1">
      <alignment vertical="center"/>
    </xf>
    <xf numFmtId="169"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0" fontId="6" fillId="0" borderId="0" xfId="0" applyFont="1"/>
    <xf numFmtId="0" fontId="6" fillId="0" borderId="0" xfId="0" applyFont="1" applyAlignment="1">
      <alignment horizontal="center"/>
    </xf>
    <xf numFmtId="0" fontId="6" fillId="0" borderId="0" xfId="0" applyFont="1" applyAlignment="1">
      <alignment horizontal="right"/>
    </xf>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right"/>
    </xf>
    <xf numFmtId="2" fontId="0" fillId="0" borderId="0" xfId="0" applyNumberFormat="1"/>
    <xf numFmtId="0" fontId="6" fillId="0" borderId="13" xfId="0" applyFont="1" applyFill="1" applyBorder="1" applyAlignment="1">
      <alignment horizontal="center" vertical="center"/>
    </xf>
    <xf numFmtId="0" fontId="6" fillId="5"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18"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18" fillId="0" borderId="0" xfId="0" applyFont="1" applyBorder="1"/>
    <xf numFmtId="0" fontId="18" fillId="0" borderId="0" xfId="0" applyFont="1" applyBorder="1" applyAlignment="1">
      <alignment horizontal="center"/>
    </xf>
    <xf numFmtId="49" fontId="2" fillId="0" borderId="0" xfId="0" applyNumberFormat="1" applyFont="1" applyAlignment="1">
      <alignment horizontal="left" vertical="center"/>
    </xf>
    <xf numFmtId="167" fontId="2" fillId="0" borderId="0" xfId="0" quotePrefix="1" applyNumberFormat="1" applyFont="1" applyAlignment="1">
      <alignment horizontal="left" vertical="center"/>
    </xf>
    <xf numFmtId="168" fontId="2" fillId="0" borderId="0" xfId="0" quotePrefix="1" applyNumberFormat="1" applyFont="1" applyAlignment="1">
      <alignment horizontal="left" vertical="center"/>
    </xf>
    <xf numFmtId="0" fontId="4" fillId="0" borderId="0" xfId="0" applyFont="1" applyAlignment="1">
      <alignment vertical="top"/>
    </xf>
    <xf numFmtId="169" fontId="6" fillId="0" borderId="31" xfId="0" quotePrefix="1" applyNumberFormat="1" applyFont="1" applyFill="1" applyBorder="1" applyAlignment="1">
      <alignment horizontal="center" vertical="center"/>
    </xf>
    <xf numFmtId="169" fontId="6" fillId="0" borderId="15"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0" fontId="0" fillId="0" borderId="0" xfId="0" applyAlignment="1">
      <alignment vertical="top"/>
    </xf>
    <xf numFmtId="0" fontId="0" fillId="0" borderId="0" xfId="0" applyNumberFormat="1" applyFont="1" applyFill="1" applyBorder="1" applyAlignment="1"/>
    <xf numFmtId="165" fontId="0" fillId="0" borderId="0" xfId="0" applyNumberFormat="1"/>
    <xf numFmtId="165" fontId="6" fillId="0" borderId="2" xfId="0" applyNumberFormat="1" applyFont="1" applyBorder="1"/>
    <xf numFmtId="171" fontId="4" fillId="0" borderId="0" xfId="0" applyNumberFormat="1" applyFont="1"/>
    <xf numFmtId="165" fontId="6" fillId="5" borderId="0" xfId="0" applyNumberFormat="1" applyFont="1" applyFill="1" applyBorder="1" applyAlignment="1">
      <alignment horizontal="right" vertical="center"/>
    </xf>
    <xf numFmtId="1" fontId="4" fillId="0" borderId="0" xfId="0" applyNumberFormat="1" applyFont="1"/>
    <xf numFmtId="0" fontId="0" fillId="0" borderId="0" xfId="0" applyAlignment="1">
      <alignment vertical="top" wrapText="1"/>
    </xf>
    <xf numFmtId="0" fontId="7" fillId="0" borderId="0" xfId="0" quotePrefix="1" applyFont="1" applyFill="1" applyAlignment="1">
      <alignment horizontal="right" vertical="top"/>
    </xf>
    <xf numFmtId="0" fontId="0" fillId="0" borderId="0" xfId="0" applyFill="1"/>
    <xf numFmtId="165" fontId="6" fillId="0" borderId="0" xfId="0" applyNumberFormat="1" applyFont="1" applyFill="1" applyBorder="1" applyAlignment="1">
      <alignment horizontal="right" vertical="center"/>
    </xf>
    <xf numFmtId="164" fontId="4" fillId="0" borderId="0" xfId="0" applyNumberFormat="1" applyFont="1"/>
    <xf numFmtId="0" fontId="4" fillId="0" borderId="0" xfId="0" applyFont="1" applyFill="1" applyAlignment="1">
      <alignment vertical="top"/>
    </xf>
    <xf numFmtId="0" fontId="21"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8" fillId="4" borderId="7" xfId="0" applyFont="1" applyFill="1" applyBorder="1" applyAlignment="1">
      <alignment horizontal="center" vertical="top"/>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5" fillId="0" borderId="2" xfId="1" applyFont="1" applyFill="1" applyBorder="1" applyAlignment="1">
      <alignment horizontal="center" vertical="center"/>
    </xf>
    <xf numFmtId="165" fontId="4" fillId="0" borderId="5" xfId="0" applyNumberFormat="1" applyFont="1" applyFill="1" applyBorder="1" applyAlignment="1">
      <alignment vertical="center"/>
    </xf>
    <xf numFmtId="165" fontId="4" fillId="0" borderId="7"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1" fontId="6" fillId="0" borderId="5" xfId="0" applyNumberFormat="1" applyFont="1" applyFill="1" applyBorder="1" applyAlignment="1">
      <alignment vertical="center"/>
    </xf>
    <xf numFmtId="1" fontId="4" fillId="5" borderId="5" xfId="0" applyNumberFormat="1" applyFont="1" applyFill="1" applyBorder="1" applyAlignment="1">
      <alignment vertical="center"/>
    </xf>
    <xf numFmtId="1" fontId="6" fillId="5" borderId="5"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 xfId="0" applyNumberFormat="1" applyFont="1" applyFill="1" applyBorder="1" applyAlignment="1">
      <alignment vertical="center"/>
    </xf>
    <xf numFmtId="165" fontId="6" fillId="0" borderId="8"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4" fontId="6" fillId="0" borderId="4" xfId="0" applyNumberFormat="1" applyFont="1" applyFill="1" applyBorder="1" applyAlignment="1">
      <alignment vertical="center"/>
    </xf>
    <xf numFmtId="164" fontId="0" fillId="0" borderId="0" xfId="0" applyNumberFormat="1"/>
    <xf numFmtId="0" fontId="1" fillId="0" borderId="0" xfId="0" applyNumberFormat="1" applyFont="1" applyFill="1" applyBorder="1" applyAlignmen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8" borderId="6" xfId="0" applyFill="1" applyBorder="1"/>
    <xf numFmtId="0" fontId="0" fillId="8" borderId="10" xfId="0" applyFill="1" applyBorder="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0" fontId="5" fillId="0" borderId="0" xfId="0" applyFont="1"/>
    <xf numFmtId="0" fontId="1" fillId="0" borderId="0" xfId="0" applyFont="1"/>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9" borderId="0" xfId="0" applyFont="1" applyFill="1" applyBorder="1" applyAlignment="1">
      <alignment horizontal="left"/>
    </xf>
    <xf numFmtId="0" fontId="0" fillId="9" borderId="0" xfId="0" applyFill="1" applyBorder="1"/>
    <xf numFmtId="165" fontId="0" fillId="9" borderId="0" xfId="0" applyNumberFormat="1" applyFill="1"/>
    <xf numFmtId="0" fontId="0" fillId="9" borderId="0" xfId="0" applyFill="1"/>
    <xf numFmtId="0" fontId="6" fillId="9" borderId="0" xfId="0" applyFont="1" applyFill="1" applyBorder="1" applyAlignment="1">
      <alignment vertical="top"/>
    </xf>
    <xf numFmtId="0" fontId="4" fillId="9" borderId="0" xfId="0" applyFont="1" applyFill="1" applyAlignment="1">
      <alignment vertical="top"/>
    </xf>
    <xf numFmtId="0" fontId="6" fillId="9" borderId="0" xfId="0" applyFont="1" applyFill="1" applyAlignment="1">
      <alignment horizontal="left" vertical="center"/>
    </xf>
    <xf numFmtId="165" fontId="8" fillId="9" borderId="0" xfId="0" applyNumberFormat="1" applyFont="1" applyFill="1" applyBorder="1" applyAlignment="1">
      <alignment horizontal="left"/>
    </xf>
    <xf numFmtId="0" fontId="5" fillId="4" borderId="18" xfId="0" applyFont="1" applyFill="1" applyBorder="1" applyAlignment="1">
      <alignment horizontal="center" vertical="top" wrapText="1"/>
    </xf>
    <xf numFmtId="0" fontId="5" fillId="0" borderId="0" xfId="0" applyFont="1" applyBorder="1" applyAlignment="1">
      <alignment horizontal="left"/>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5" fontId="6"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5" fillId="8" borderId="8" xfId="0" applyFont="1" applyFill="1" applyBorder="1" applyAlignment="1"/>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0" fontId="4" fillId="9" borderId="0" xfId="0" applyFont="1" applyFill="1" applyBorder="1" applyAlignment="1">
      <alignment vertical="top"/>
    </xf>
    <xf numFmtId="0" fontId="6" fillId="0" borderId="0" xfId="0" applyFont="1" applyAlignment="1">
      <alignment horizontal="left" vertical="top" wrapText="1"/>
    </xf>
    <xf numFmtId="1" fontId="8" fillId="4" borderId="40" xfId="0" applyNumberFormat="1" applyFont="1" applyFill="1" applyBorder="1" applyAlignment="1">
      <alignment horizontal="center"/>
    </xf>
    <xf numFmtId="0" fontId="5" fillId="6" borderId="40" xfId="0" applyFont="1" applyFill="1" applyBorder="1" applyAlignment="1">
      <alignment horizontal="center" vertical="top" wrapText="1"/>
    </xf>
    <xf numFmtId="0" fontId="4" fillId="5" borderId="5" xfId="0" applyFont="1" applyFill="1" applyBorder="1" applyAlignment="1">
      <alignment horizontal="center" vertical="center"/>
    </xf>
    <xf numFmtId="49" fontId="4" fillId="5" borderId="8" xfId="0" quotePrefix="1"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5"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4" fillId="0" borderId="0" xfId="0" applyFont="1" applyAlignment="1">
      <alignment vertical="top" wrapText="1"/>
    </xf>
    <xf numFmtId="0" fontId="5" fillId="0" borderId="0" xfId="0" applyFont="1" applyFill="1" applyBorder="1" applyAlignment="1">
      <alignment horizontal="center" vertical="center"/>
    </xf>
    <xf numFmtId="164" fontId="5" fillId="4" borderId="40" xfId="0" applyNumberFormat="1" applyFont="1" applyFill="1" applyBorder="1" applyAlignment="1">
      <alignment horizontal="center" vertical="center"/>
    </xf>
    <xf numFmtId="0" fontId="4" fillId="0" borderId="40" xfId="0" applyFont="1" applyBorder="1" applyAlignment="1">
      <alignment horizontal="right" vertical="top"/>
    </xf>
    <xf numFmtId="0" fontId="5" fillId="0" borderId="0" xfId="0" applyFont="1" applyBorder="1"/>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165" fontId="4" fillId="8" borderId="3"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Border="1" applyAlignment="1">
      <alignment horizontal="right" vertical="top"/>
    </xf>
    <xf numFmtId="164" fontId="6" fillId="5" borderId="40" xfId="0" applyNumberFormat="1" applyFont="1" applyFill="1" applyBorder="1" applyAlignment="1">
      <alignment vertical="center"/>
    </xf>
    <xf numFmtId="164" fontId="6" fillId="5" borderId="7" xfId="0" applyNumberFormat="1" applyFont="1" applyFill="1" applyBorder="1" applyAlignment="1">
      <alignment vertical="center"/>
    </xf>
    <xf numFmtId="1" fontId="6" fillId="5" borderId="7" xfId="0" applyNumberFormat="1" applyFont="1" applyFill="1" applyBorder="1" applyAlignment="1">
      <alignment vertical="center"/>
    </xf>
    <xf numFmtId="4" fontId="6" fillId="8" borderId="0" xfId="0" applyNumberFormat="1" applyFont="1" applyFill="1" applyBorder="1" applyAlignment="1">
      <alignment vertical="center"/>
    </xf>
    <xf numFmtId="4" fontId="6" fillId="8" borderId="5" xfId="0" applyNumberFormat="1" applyFont="1" applyFill="1" applyBorder="1" applyAlignment="1">
      <alignment vertical="center"/>
    </xf>
    <xf numFmtId="165" fontId="4" fillId="8" borderId="5" xfId="0" applyNumberFormat="1" applyFont="1" applyFill="1" applyBorder="1" applyAlignment="1">
      <alignment vertical="center"/>
    </xf>
    <xf numFmtId="4" fontId="6" fillId="0" borderId="40" xfId="0" applyNumberFormat="1" applyFont="1" applyFill="1" applyBorder="1" applyAlignment="1">
      <alignment vertical="center"/>
    </xf>
    <xf numFmtId="165" fontId="6" fillId="8" borderId="4" xfId="0" applyNumberFormat="1" applyFont="1" applyFill="1" applyBorder="1" applyAlignment="1">
      <alignment vertical="center"/>
    </xf>
    <xf numFmtId="165" fontId="6" fillId="8" borderId="40" xfId="0" applyNumberFormat="1" applyFont="1" applyFill="1" applyBorder="1" applyAlignment="1">
      <alignment vertical="center"/>
    </xf>
    <xf numFmtId="0" fontId="5" fillId="8" borderId="3" xfId="1" applyFont="1" applyFill="1" applyBorder="1" applyAlignment="1">
      <alignment horizontal="center" vertical="center"/>
    </xf>
    <xf numFmtId="1" fontId="6" fillId="5" borderId="8" xfId="0" applyNumberFormat="1" applyFont="1" applyFill="1" applyBorder="1" applyAlignment="1">
      <alignment horizontal="right" vertical="center"/>
    </xf>
    <xf numFmtId="1" fontId="6" fillId="0" borderId="8" xfId="0" applyNumberFormat="1" applyFont="1" applyFill="1" applyBorder="1" applyAlignment="1">
      <alignment horizontal="right" vertical="center"/>
    </xf>
    <xf numFmtId="165" fontId="6" fillId="5" borderId="8"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 fontId="6" fillId="0" borderId="1" xfId="0" applyNumberFormat="1" applyFont="1" applyFill="1" applyBorder="1" applyAlignment="1">
      <alignment vertical="center"/>
    </xf>
    <xf numFmtId="1" fontId="6" fillId="5" borderId="2" xfId="0" applyNumberFormat="1" applyFont="1" applyFill="1" applyBorder="1" applyAlignment="1">
      <alignment vertical="center"/>
    </xf>
    <xf numFmtId="1" fontId="6" fillId="0" borderId="2" xfId="0" applyNumberFormat="1" applyFont="1" applyFill="1" applyBorder="1" applyAlignment="1">
      <alignment vertical="center"/>
    </xf>
    <xf numFmtId="1" fontId="6" fillId="8" borderId="3" xfId="0" applyNumberFormat="1" applyFont="1" applyFill="1" applyBorder="1" applyAlignment="1">
      <alignment vertical="center"/>
    </xf>
    <xf numFmtId="164" fontId="4" fillId="0" borderId="5" xfId="0" applyNumberFormat="1" applyFont="1" applyFill="1" applyBorder="1" applyAlignment="1">
      <alignment vertical="center"/>
    </xf>
    <xf numFmtId="1" fontId="4" fillId="0" borderId="5" xfId="0" applyNumberFormat="1" applyFont="1" applyFill="1" applyBorder="1" applyAlignment="1">
      <alignment vertical="center"/>
    </xf>
    <xf numFmtId="165" fontId="4" fillId="0" borderId="0" xfId="0" applyNumberFormat="1" applyFont="1" applyFill="1" applyBorder="1" applyAlignment="1">
      <alignment vertical="center"/>
    </xf>
    <xf numFmtId="1" fontId="4" fillId="0" borderId="2" xfId="0" applyNumberFormat="1" applyFont="1" applyFill="1" applyBorder="1" applyAlignment="1">
      <alignment vertical="center"/>
    </xf>
    <xf numFmtId="0" fontId="10" fillId="0" borderId="0" xfId="0" applyFont="1"/>
    <xf numFmtId="175" fontId="5" fillId="0" borderId="8" xfId="0" applyNumberFormat="1" applyFont="1" applyFill="1" applyBorder="1" applyAlignment="1"/>
    <xf numFmtId="175" fontId="4" fillId="0" borderId="0" xfId="0" applyNumberFormat="1" applyFont="1" applyFill="1" applyBorder="1" applyAlignment="1"/>
    <xf numFmtId="175" fontId="10" fillId="0" borderId="0" xfId="0" applyNumberFormat="1" applyFont="1" applyFill="1" applyBorder="1" applyAlignment="1"/>
    <xf numFmtId="175" fontId="5" fillId="8" borderId="8" xfId="0" applyNumberFormat="1" applyFont="1" applyFill="1" applyBorder="1" applyAlignment="1"/>
    <xf numFmtId="175" fontId="4" fillId="5" borderId="0" xfId="0" applyNumberFormat="1" applyFont="1" applyFill="1" applyBorder="1" applyAlignment="1"/>
    <xf numFmtId="175" fontId="10" fillId="5" borderId="0" xfId="0" applyNumberFormat="1" applyFont="1" applyFill="1" applyBorder="1" applyAlignment="1"/>
    <xf numFmtId="175" fontId="5" fillId="8" borderId="11" xfId="0" applyNumberFormat="1" applyFont="1" applyFill="1" applyBorder="1" applyAlignment="1"/>
    <xf numFmtId="175" fontId="4" fillId="8" borderId="4" xfId="0" applyNumberFormat="1" applyFont="1" applyFill="1" applyBorder="1" applyAlignment="1"/>
    <xf numFmtId="175" fontId="4" fillId="0" borderId="0" xfId="0" applyNumberFormat="1" applyFont="1" applyFill="1" applyAlignment="1">
      <alignment vertical="center"/>
    </xf>
    <xf numFmtId="175" fontId="4" fillId="0" borderId="2" xfId="0" applyNumberFormat="1" applyFont="1" applyFill="1" applyBorder="1" applyAlignment="1">
      <alignment horizontal="center" vertical="center"/>
    </xf>
    <xf numFmtId="175" fontId="4" fillId="0" borderId="28" xfId="0" applyNumberFormat="1" applyFont="1" applyFill="1" applyBorder="1" applyAlignment="1">
      <alignment vertical="center"/>
    </xf>
    <xf numFmtId="175" fontId="4" fillId="0" borderId="5" xfId="0" applyNumberFormat="1" applyFont="1" applyFill="1" applyBorder="1" applyAlignment="1">
      <alignment vertical="center"/>
    </xf>
    <xf numFmtId="175" fontId="4" fillId="5" borderId="28" xfId="0" applyNumberFormat="1" applyFont="1" applyFill="1" applyBorder="1" applyAlignment="1">
      <alignment vertical="center"/>
    </xf>
    <xf numFmtId="175" fontId="4" fillId="5" borderId="0" xfId="0" applyNumberFormat="1" applyFont="1" applyFill="1" applyAlignment="1">
      <alignment vertical="center"/>
    </xf>
    <xf numFmtId="175" fontId="4" fillId="5" borderId="5" xfId="0" applyNumberFormat="1" applyFont="1" applyFill="1" applyBorder="1" applyAlignment="1">
      <alignment vertical="center"/>
    </xf>
    <xf numFmtId="175" fontId="4" fillId="5" borderId="2" xfId="0" applyNumberFormat="1" applyFont="1" applyFill="1" applyBorder="1" applyAlignment="1">
      <alignment horizontal="center" vertical="center"/>
    </xf>
    <xf numFmtId="175" fontId="4" fillId="0" borderId="2" xfId="0" applyNumberFormat="1" applyFont="1" applyBorder="1" applyAlignment="1">
      <alignment horizontal="center"/>
    </xf>
    <xf numFmtId="175" fontId="4" fillId="0" borderId="28" xfId="0" applyNumberFormat="1" applyFont="1" applyFill="1" applyBorder="1" applyAlignment="1">
      <alignment horizontal="right"/>
    </xf>
    <xf numFmtId="175" fontId="4" fillId="0" borderId="0" xfId="0" applyNumberFormat="1" applyFont="1" applyFill="1"/>
    <xf numFmtId="175" fontId="4" fillId="0" borderId="5" xfId="0" applyNumberFormat="1" applyFont="1" applyFill="1" applyBorder="1"/>
    <xf numFmtId="175" fontId="4" fillId="0" borderId="2" xfId="0" applyNumberFormat="1" applyFont="1" applyFill="1" applyBorder="1" applyAlignment="1">
      <alignment horizontal="center"/>
    </xf>
    <xf numFmtId="175" fontId="4" fillId="8" borderId="16" xfId="0" applyNumberFormat="1" applyFont="1" applyFill="1" applyBorder="1" applyAlignment="1">
      <alignment vertical="center"/>
    </xf>
    <xf numFmtId="175" fontId="4" fillId="8" borderId="4" xfId="0" applyNumberFormat="1" applyFont="1" applyFill="1" applyBorder="1" applyAlignment="1">
      <alignment vertical="center"/>
    </xf>
    <xf numFmtId="175" fontId="4" fillId="8" borderId="7" xfId="0" applyNumberFormat="1" applyFont="1" applyFill="1" applyBorder="1" applyAlignment="1">
      <alignment vertical="center"/>
    </xf>
    <xf numFmtId="175" fontId="4" fillId="8" borderId="3" xfId="0" applyNumberFormat="1" applyFont="1" applyFill="1" applyBorder="1" applyAlignment="1">
      <alignment horizontal="center" vertical="center"/>
    </xf>
    <xf numFmtId="174" fontId="6" fillId="0" borderId="0" xfId="0" applyNumberFormat="1" applyFont="1" applyFill="1" applyAlignment="1">
      <alignment vertical="center"/>
    </xf>
    <xf numFmtId="174" fontId="6" fillId="5" borderId="0" xfId="0" applyNumberFormat="1" applyFont="1" applyFill="1" applyAlignment="1">
      <alignment vertical="center"/>
    </xf>
    <xf numFmtId="174" fontId="6" fillId="0" borderId="4" xfId="0" applyNumberFormat="1" applyFont="1" applyFill="1" applyBorder="1" applyAlignment="1">
      <alignment vertical="center"/>
    </xf>
    <xf numFmtId="174" fontId="8" fillId="5" borderId="9" xfId="0" applyNumberFormat="1" applyFont="1" applyFill="1" applyBorder="1" applyAlignment="1">
      <alignment vertical="center"/>
    </xf>
    <xf numFmtId="0" fontId="8" fillId="0" borderId="2" xfId="0" applyFont="1" applyFill="1" applyBorder="1" applyAlignment="1">
      <alignment horizontal="center" vertical="center"/>
    </xf>
    <xf numFmtId="0" fontId="4" fillId="8" borderId="8" xfId="0" applyNumberFormat="1" applyFont="1" applyFill="1" applyBorder="1" applyAlignment="1">
      <alignment horizontal="center" vertical="center"/>
    </xf>
    <xf numFmtId="0" fontId="4" fillId="8" borderId="5" xfId="0" quotePrefix="1" applyNumberFormat="1" applyFont="1" applyFill="1" applyBorder="1" applyAlignment="1">
      <alignment horizontal="center" vertical="center"/>
    </xf>
    <xf numFmtId="0" fontId="4" fillId="0" borderId="8"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8" borderId="8" xfId="0"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5" xfId="0" applyNumberFormat="1" applyFont="1" applyFill="1" applyBorder="1" applyAlignment="1">
      <alignment horizontal="center" vertical="center"/>
    </xf>
    <xf numFmtId="49" fontId="4" fillId="8" borderId="2" xfId="0" applyNumberFormat="1" applyFont="1" applyFill="1" applyBorder="1" applyAlignment="1">
      <alignment horizontal="center" vertical="center"/>
    </xf>
    <xf numFmtId="49" fontId="6" fillId="8" borderId="8"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xf>
    <xf numFmtId="49" fontId="6" fillId="8" borderId="2" xfId="0" applyNumberFormat="1" applyFont="1" applyFill="1" applyBorder="1" applyAlignment="1">
      <alignment horizontal="center" vertical="center"/>
    </xf>
    <xf numFmtId="177" fontId="4" fillId="0" borderId="0" xfId="0" applyNumberFormat="1" applyFont="1"/>
    <xf numFmtId="4" fontId="6" fillId="0" borderId="7" xfId="0" applyNumberFormat="1" applyFont="1" applyFill="1" applyBorder="1" applyAlignment="1">
      <alignment vertical="center"/>
    </xf>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165" fontId="4" fillId="8" borderId="10" xfId="0" applyNumberFormat="1" applyFont="1" applyFill="1" applyBorder="1" applyAlignment="1">
      <alignment vertical="center"/>
    </xf>
    <xf numFmtId="0" fontId="5" fillId="8" borderId="1" xfId="1" applyFont="1" applyFill="1" applyBorder="1" applyAlignment="1">
      <alignment horizontal="center" vertical="center"/>
    </xf>
    <xf numFmtId="4" fontId="4" fillId="8" borderId="4" xfId="0" applyNumberFormat="1" applyFont="1" applyFill="1" applyBorder="1" applyAlignment="1">
      <alignment vertical="center"/>
    </xf>
    <xf numFmtId="4" fontId="4" fillId="8" borderId="40" xfId="0" applyNumberFormat="1" applyFont="1" applyFill="1" applyBorder="1" applyAlignment="1">
      <alignment vertical="center"/>
    </xf>
    <xf numFmtId="4" fontId="4" fillId="8" borderId="7" xfId="0" applyNumberFormat="1" applyFont="1" applyFill="1" applyBorder="1" applyAlignment="1">
      <alignment vertical="center"/>
    </xf>
    <xf numFmtId="165" fontId="4" fillId="8" borderId="7" xfId="0" applyNumberFormat="1" applyFont="1" applyFill="1" applyBorder="1" applyAlignment="1">
      <alignment vertical="center"/>
    </xf>
    <xf numFmtId="165" fontId="6" fillId="8" borderId="0" xfId="0" applyNumberFormat="1" applyFont="1" applyFill="1" applyBorder="1" applyAlignment="1">
      <alignment vertical="center"/>
    </xf>
    <xf numFmtId="165" fontId="6" fillId="0" borderId="11"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4" xfId="0" applyNumberFormat="1" applyFont="1" applyFill="1" applyBorder="1" applyAlignment="1">
      <alignment vertical="center"/>
    </xf>
    <xf numFmtId="165" fontId="6" fillId="0" borderId="40" xfId="0" applyNumberFormat="1" applyFont="1" applyFill="1" applyBorder="1" applyAlignment="1">
      <alignment vertical="center"/>
    </xf>
    <xf numFmtId="165" fontId="6" fillId="8" borderId="8"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0" xfId="0" applyNumberFormat="1" applyFont="1" applyFill="1" applyBorder="1" applyAlignment="1">
      <alignment vertical="center"/>
    </xf>
    <xf numFmtId="165" fontId="6" fillId="8" borderId="6" xfId="0" applyNumberFormat="1" applyFont="1" applyFill="1" applyBorder="1" applyAlignment="1">
      <alignment vertical="center"/>
    </xf>
    <xf numFmtId="1" fontId="6" fillId="0" borderId="1" xfId="0" applyNumberFormat="1" applyFont="1" applyFill="1" applyBorder="1" applyAlignment="1">
      <alignment horizontal="right" vertical="center"/>
    </xf>
    <xf numFmtId="1" fontId="6" fillId="8" borderId="2" xfId="0" applyNumberFormat="1" applyFont="1" applyFill="1" applyBorder="1" applyAlignment="1">
      <alignment horizontal="center" vertical="center"/>
    </xf>
    <xf numFmtId="165" fontId="6" fillId="0" borderId="2" xfId="0" applyNumberFormat="1" applyFont="1" applyFill="1" applyBorder="1" applyAlignment="1">
      <alignment vertical="center"/>
    </xf>
    <xf numFmtId="165" fontId="6" fillId="8" borderId="2" xfId="0" applyNumberFormat="1" applyFont="1" applyFill="1" applyBorder="1" applyAlignment="1">
      <alignment vertical="center"/>
    </xf>
    <xf numFmtId="165" fontId="6" fillId="0" borderId="3" xfId="0" applyNumberFormat="1" applyFont="1" applyFill="1" applyBorder="1" applyAlignment="1">
      <alignment vertical="center"/>
    </xf>
    <xf numFmtId="165" fontId="6" fillId="8" borderId="1" xfId="0" applyNumberFormat="1" applyFont="1" applyFill="1" applyBorder="1" applyAlignment="1">
      <alignment vertical="center"/>
    </xf>
    <xf numFmtId="165" fontId="6" fillId="8" borderId="3" xfId="0" applyNumberFormat="1" applyFont="1" applyFill="1" applyBorder="1" applyAlignment="1">
      <alignment vertical="center"/>
    </xf>
    <xf numFmtId="3" fontId="1" fillId="0" borderId="0" xfId="0" applyNumberFormat="1" applyFont="1"/>
    <xf numFmtId="0" fontId="4" fillId="0" borderId="0" xfId="0" quotePrefix="1" applyFont="1"/>
    <xf numFmtId="0" fontId="5" fillId="4" borderId="22" xfId="0" applyFont="1" applyFill="1" applyBorder="1" applyAlignment="1">
      <alignment horizontal="left" vertical="center" wrapText="1"/>
    </xf>
    <xf numFmtId="164" fontId="4" fillId="0" borderId="0" xfId="0" applyNumberFormat="1" applyFont="1" applyFill="1" applyBorder="1" applyAlignment="1">
      <alignment vertical="center"/>
    </xf>
    <xf numFmtId="0" fontId="4" fillId="0" borderId="0" xfId="0" quotePrefix="1"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4" fillId="8" borderId="0" xfId="0" quotePrefix="1" applyNumberFormat="1" applyFont="1" applyFill="1" applyBorder="1" applyAlignment="1">
      <alignment horizontal="center" vertical="center"/>
    </xf>
    <xf numFmtId="0" fontId="1" fillId="0" borderId="0" xfId="0" applyFont="1" applyFill="1" applyBorder="1"/>
    <xf numFmtId="0" fontId="7" fillId="0" borderId="0" xfId="0" applyFont="1" applyBorder="1" applyAlignment="1">
      <alignment horizontal="center" vertical="center" wrapText="1"/>
    </xf>
    <xf numFmtId="2" fontId="4" fillId="5" borderId="5" xfId="0" applyNumberFormat="1" applyFont="1" applyFill="1" applyBorder="1" applyAlignment="1">
      <alignment horizontal="center" vertical="center"/>
    </xf>
    <xf numFmtId="49" fontId="4" fillId="5" borderId="7"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8" fillId="0" borderId="0" xfId="0" applyFont="1" applyBorder="1" applyAlignment="1">
      <alignment horizontal="left" vertical="top" wrapText="1"/>
    </xf>
    <xf numFmtId="49" fontId="4" fillId="0" borderId="1" xfId="0" applyNumberFormat="1" applyFont="1" applyFill="1" applyBorder="1" applyAlignment="1">
      <alignment horizontal="center" vertical="center"/>
    </xf>
    <xf numFmtId="16" fontId="4" fillId="5" borderId="8" xfId="0" quotePrefix="1" applyNumberFormat="1" applyFont="1" applyFill="1" applyBorder="1" applyAlignment="1">
      <alignment horizontal="center" vertical="center"/>
    </xf>
    <xf numFmtId="17" fontId="4" fillId="5" borderId="8" xfId="0" quotePrefix="1" applyNumberFormat="1" applyFont="1" applyFill="1" applyBorder="1" applyAlignment="1">
      <alignment horizontal="center" vertical="center"/>
    </xf>
    <xf numFmtId="0" fontId="4" fillId="0" borderId="0" xfId="0" quotePrefix="1" applyFont="1" applyAlignment="1">
      <alignment vertical="top"/>
    </xf>
    <xf numFmtId="49" fontId="4" fillId="0" borderId="3" xfId="0" applyNumberFormat="1" applyFont="1" applyFill="1" applyBorder="1" applyAlignment="1">
      <alignment horizontal="center" vertical="center"/>
    </xf>
    <xf numFmtId="164" fontId="4" fillId="0" borderId="3" xfId="0" applyNumberFormat="1" applyFont="1" applyFill="1" applyBorder="1" applyAlignment="1"/>
    <xf numFmtId="165" fontId="4" fillId="0" borderId="3" xfId="0" applyNumberFormat="1" applyFont="1" applyBorder="1"/>
    <xf numFmtId="0" fontId="5" fillId="4" borderId="3" xfId="0" applyFont="1" applyFill="1" applyBorder="1" applyAlignment="1">
      <alignment horizontal="center"/>
    </xf>
    <xf numFmtId="164" fontId="4" fillId="0" borderId="41" xfId="0" applyNumberFormat="1" applyFont="1" applyFill="1" applyBorder="1" applyAlignment="1"/>
    <xf numFmtId="164" fontId="4" fillId="0" borderId="42" xfId="0" applyNumberFormat="1" applyFont="1" applyFill="1" applyBorder="1" applyAlignment="1"/>
    <xf numFmtId="0" fontId="14" fillId="0" borderId="4" xfId="0" applyFont="1" applyFill="1" applyBorder="1" applyAlignment="1">
      <alignment horizontal="center" vertical="center" wrapText="1"/>
    </xf>
    <xf numFmtId="165" fontId="6" fillId="5" borderId="5" xfId="0" applyNumberFormat="1" applyFont="1" applyFill="1" applyBorder="1" applyAlignment="1">
      <alignment vertical="center"/>
    </xf>
    <xf numFmtId="165" fontId="6" fillId="0" borderId="5" xfId="0" applyNumberFormat="1" applyFont="1" applyFill="1" applyBorder="1" applyAlignment="1">
      <alignment vertical="center"/>
    </xf>
    <xf numFmtId="165" fontId="6" fillId="8" borderId="7" xfId="0" applyNumberFormat="1" applyFont="1" applyFill="1" applyBorder="1" applyAlignment="1">
      <alignment vertical="center"/>
    </xf>
    <xf numFmtId="165" fontId="6" fillId="8" borderId="5" xfId="0" applyNumberFormat="1" applyFont="1" applyFill="1" applyBorder="1" applyAlignment="1">
      <alignment vertical="center"/>
    </xf>
    <xf numFmtId="165" fontId="6" fillId="0" borderId="7" xfId="0" applyNumberFormat="1" applyFont="1" applyFill="1" applyBorder="1" applyAlignment="1">
      <alignment vertical="center"/>
    </xf>
    <xf numFmtId="165" fontId="6" fillId="8" borderId="5" xfId="0"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4" fontId="6" fillId="8" borderId="7" xfId="0" applyNumberFormat="1" applyFont="1" applyFill="1" applyBorder="1" applyAlignment="1">
      <alignment vertical="center"/>
    </xf>
    <xf numFmtId="165" fontId="6" fillId="8" borderId="10" xfId="0" applyNumberFormat="1" applyFont="1" applyFill="1" applyBorder="1" applyAlignment="1">
      <alignment vertical="center"/>
    </xf>
    <xf numFmtId="178" fontId="0" fillId="0" borderId="0" xfId="0" applyNumberFormat="1"/>
    <xf numFmtId="0" fontId="5" fillId="8" borderId="29" xfId="0" applyFont="1" applyFill="1" applyBorder="1" applyAlignment="1">
      <alignment horizontal="center" vertical="center"/>
    </xf>
    <xf numFmtId="0" fontId="5" fillId="5" borderId="29" xfId="0" applyFont="1" applyFill="1" applyBorder="1" applyAlignment="1">
      <alignment horizontal="center" vertical="center"/>
    </xf>
    <xf numFmtId="175" fontId="5" fillId="5" borderId="29" xfId="0" applyNumberFormat="1" applyFont="1" applyFill="1" applyBorder="1" applyAlignment="1"/>
    <xf numFmtId="175" fontId="11" fillId="5" borderId="29" xfId="0" applyNumberFormat="1" applyFont="1" applyFill="1" applyBorder="1" applyAlignment="1"/>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175" fontId="5" fillId="5" borderId="21" xfId="0" applyNumberFormat="1" applyFont="1" applyFill="1" applyBorder="1" applyAlignment="1">
      <alignment vertical="center"/>
    </xf>
    <xf numFmtId="175" fontId="5" fillId="5" borderId="9" xfId="0" applyNumberFormat="1" applyFont="1" applyFill="1" applyBorder="1" applyAlignment="1">
      <alignment vertical="center"/>
    </xf>
    <xf numFmtId="165" fontId="5" fillId="5" borderId="29" xfId="0" applyNumberFormat="1" applyFont="1" applyFill="1" applyBorder="1" applyAlignment="1">
      <alignment horizontal="center" vertical="center"/>
    </xf>
    <xf numFmtId="175" fontId="5" fillId="5" borderId="29" xfId="0" applyNumberFormat="1" applyFont="1" applyFill="1" applyBorder="1" applyAlignment="1">
      <alignment horizontal="center" vertical="center"/>
    </xf>
    <xf numFmtId="164" fontId="4" fillId="0" borderId="0" xfId="0" applyNumberFormat="1" applyFont="1" applyFill="1" applyBorder="1" applyAlignment="1"/>
    <xf numFmtId="164" fontId="5" fillId="0" borderId="0" xfId="0" applyNumberFormat="1" applyFont="1" applyFill="1" applyBorder="1" applyAlignment="1"/>
    <xf numFmtId="164" fontId="8" fillId="5" borderId="9" xfId="0" applyNumberFormat="1" applyFont="1" applyFill="1" applyBorder="1" applyAlignment="1">
      <alignment horizontal="right" vertical="center"/>
    </xf>
    <xf numFmtId="164" fontId="8" fillId="5" borderId="20" xfId="0" applyNumberFormat="1" applyFont="1" applyFill="1" applyBorder="1" applyAlignment="1">
      <alignment horizontal="right" vertical="center"/>
    </xf>
    <xf numFmtId="173" fontId="11" fillId="5" borderId="29" xfId="0" applyNumberFormat="1" applyFont="1" applyFill="1" applyBorder="1" applyAlignment="1">
      <alignment vertical="center"/>
    </xf>
    <xf numFmtId="165" fontId="6" fillId="5" borderId="21" xfId="0" applyNumberFormat="1" applyFont="1" applyFill="1" applyBorder="1" applyAlignment="1">
      <alignment horizontal="center" vertical="center"/>
    </xf>
    <xf numFmtId="165" fontId="6" fillId="5" borderId="9" xfId="0" applyNumberFormat="1" applyFont="1" applyFill="1" applyBorder="1" applyAlignment="1">
      <alignment horizontal="center" vertical="center"/>
    </xf>
    <xf numFmtId="165" fontId="6" fillId="5" borderId="9" xfId="0" applyNumberFormat="1" applyFont="1" applyFill="1" applyBorder="1" applyAlignment="1">
      <alignment horizontal="right" vertical="center"/>
    </xf>
    <xf numFmtId="165" fontId="6" fillId="5" borderId="20" xfId="0" applyNumberFormat="1" applyFont="1" applyFill="1" applyBorder="1" applyAlignment="1">
      <alignment horizontal="right" vertical="center"/>
    </xf>
    <xf numFmtId="173" fontId="10" fillId="5" borderId="29" xfId="0" applyNumberFormat="1" applyFont="1" applyFill="1" applyBorder="1" applyAlignment="1">
      <alignment vertical="center"/>
    </xf>
    <xf numFmtId="0" fontId="5" fillId="5" borderId="29" xfId="1" applyFont="1" applyFill="1" applyBorder="1" applyAlignment="1">
      <alignment horizontal="center" vertical="center"/>
    </xf>
    <xf numFmtId="165" fontId="4" fillId="5" borderId="0" xfId="0" applyNumberFormat="1" applyFont="1" applyFill="1" applyBorder="1" applyAlignment="1">
      <alignment vertical="center"/>
    </xf>
    <xf numFmtId="0" fontId="0" fillId="0" borderId="8" xfId="0" applyBorder="1"/>
    <xf numFmtId="165" fontId="4" fillId="0" borderId="0" xfId="0" applyNumberFormat="1" applyFont="1" applyBorder="1"/>
    <xf numFmtId="0" fontId="8" fillId="4" borderId="8" xfId="0" applyFont="1" applyFill="1" applyBorder="1" applyAlignment="1">
      <alignment horizontal="center" vertical="center"/>
    </xf>
    <xf numFmtId="165" fontId="6" fillId="0" borderId="0" xfId="0" applyNumberFormat="1" applyFont="1" applyBorder="1"/>
    <xf numFmtId="165" fontId="5" fillId="0" borderId="2" xfId="0" applyNumberFormat="1" applyFont="1" applyBorder="1"/>
    <xf numFmtId="164" fontId="5" fillId="0" borderId="38" xfId="0" applyNumberFormat="1" applyFont="1" applyFill="1" applyBorder="1" applyAlignment="1"/>
    <xf numFmtId="164" fontId="5" fillId="0" borderId="43" xfId="0" applyNumberFormat="1" applyFont="1" applyFill="1" applyBorder="1" applyAlignment="1"/>
    <xf numFmtId="0" fontId="6" fillId="5" borderId="13" xfId="0" applyFont="1" applyFill="1" applyBorder="1" applyAlignment="1">
      <alignment horizontal="left" wrapText="1"/>
    </xf>
    <xf numFmtId="165" fontId="5" fillId="8" borderId="29" xfId="0" applyNumberFormat="1" applyFont="1" applyFill="1" applyBorder="1" applyAlignment="1">
      <alignment horizontal="center" vertical="center"/>
    </xf>
    <xf numFmtId="165" fontId="4" fillId="0" borderId="0" xfId="0" applyNumberFormat="1" applyFont="1" applyFill="1" applyBorder="1" applyAlignment="1"/>
    <xf numFmtId="165" fontId="4" fillId="5" borderId="0" xfId="0" applyNumberFormat="1" applyFont="1" applyFill="1" applyBorder="1" applyAlignment="1"/>
    <xf numFmtId="165" fontId="4" fillId="5" borderId="7" xfId="0" applyNumberFormat="1" applyFont="1" applyFill="1" applyBorder="1" applyAlignment="1"/>
    <xf numFmtId="165" fontId="5" fillId="8" borderId="20" xfId="0" applyNumberFormat="1" applyFont="1" applyFill="1" applyBorder="1" applyAlignment="1">
      <alignment horizontal="center" vertical="center"/>
    </xf>
    <xf numFmtId="165" fontId="5" fillId="0" borderId="2" xfId="0" applyNumberFormat="1" applyFont="1" applyFill="1" applyBorder="1" applyAlignment="1"/>
    <xf numFmtId="165" fontId="5" fillId="5" borderId="2" xfId="0" applyNumberFormat="1" applyFont="1" applyFill="1" applyBorder="1" applyAlignment="1"/>
    <xf numFmtId="165" fontId="5" fillId="5" borderId="3" xfId="0" applyNumberFormat="1" applyFont="1" applyFill="1" applyBorder="1" applyAlignment="1"/>
    <xf numFmtId="165" fontId="4" fillId="0" borderId="1" xfId="0" applyNumberFormat="1" applyFont="1" applyFill="1" applyBorder="1" applyAlignment="1"/>
    <xf numFmtId="165" fontId="4" fillId="5" borderId="2" xfId="0" applyNumberFormat="1" applyFont="1" applyFill="1" applyBorder="1" applyAlignment="1"/>
    <xf numFmtId="165" fontId="4" fillId="0" borderId="2" xfId="0" applyNumberFormat="1" applyFont="1" applyFill="1" applyBorder="1" applyAlignment="1"/>
    <xf numFmtId="165" fontId="4" fillId="5" borderId="3" xfId="0" applyNumberFormat="1" applyFont="1" applyFill="1" applyBorder="1" applyAlignment="1"/>
    <xf numFmtId="0" fontId="0" fillId="0" borderId="5" xfId="0" applyBorder="1"/>
    <xf numFmtId="165" fontId="11" fillId="8" borderId="29" xfId="0" applyNumberFormat="1" applyFont="1" applyFill="1" applyBorder="1" applyAlignment="1">
      <alignment horizontal="center" vertical="center"/>
    </xf>
    <xf numFmtId="165" fontId="10" fillId="0" borderId="2" xfId="0" applyNumberFormat="1" applyFont="1" applyFill="1" applyBorder="1" applyAlignment="1"/>
    <xf numFmtId="165" fontId="10" fillId="5" borderId="2" xfId="0" applyNumberFormat="1" applyFont="1" applyFill="1" applyBorder="1" applyAlignment="1"/>
    <xf numFmtId="165" fontId="10" fillId="5" borderId="3" xfId="0" applyNumberFormat="1" applyFont="1" applyFill="1" applyBorder="1" applyAlignment="1"/>
    <xf numFmtId="165" fontId="10" fillId="0" borderId="1" xfId="0" applyNumberFormat="1" applyFont="1" applyFill="1" applyBorder="1" applyAlignment="1"/>
    <xf numFmtId="165" fontId="10" fillId="5" borderId="0" xfId="0" applyNumberFormat="1" applyFont="1" applyFill="1" applyBorder="1" applyAlignment="1"/>
    <xf numFmtId="175" fontId="0" fillId="0" borderId="0" xfId="0" applyNumberFormat="1"/>
    <xf numFmtId="165" fontId="10" fillId="9" borderId="2" xfId="0" applyNumberFormat="1" applyFont="1" applyFill="1" applyBorder="1" applyAlignment="1"/>
    <xf numFmtId="165" fontId="4" fillId="9" borderId="2" xfId="0" applyNumberFormat="1" applyFont="1" applyFill="1" applyBorder="1" applyAlignment="1"/>
    <xf numFmtId="1" fontId="8" fillId="4" borderId="0" xfId="0" applyNumberFormat="1" applyFont="1" applyFill="1" applyBorder="1" applyAlignment="1">
      <alignment horizontal="center"/>
    </xf>
    <xf numFmtId="0" fontId="0" fillId="0" borderId="40" xfId="0" applyBorder="1"/>
    <xf numFmtId="3" fontId="0" fillId="0" borderId="0" xfId="0" applyNumberFormat="1"/>
    <xf numFmtId="165" fontId="11" fillId="8" borderId="20" xfId="0" applyNumberFormat="1" applyFont="1" applyFill="1" applyBorder="1" applyAlignment="1">
      <alignment horizontal="center" vertical="center"/>
    </xf>
    <xf numFmtId="0" fontId="5" fillId="9" borderId="3" xfId="0" applyFont="1" applyFill="1" applyBorder="1" applyAlignment="1">
      <alignment horizontal="center" vertical="center"/>
    </xf>
    <xf numFmtId="165" fontId="5" fillId="0" borderId="3" xfId="0" applyNumberFormat="1" applyFont="1" applyFill="1" applyBorder="1" applyAlignment="1"/>
    <xf numFmtId="165" fontId="4" fillId="0" borderId="3" xfId="0" applyNumberFormat="1" applyFont="1" applyFill="1" applyBorder="1" applyAlignment="1"/>
    <xf numFmtId="165" fontId="10" fillId="0" borderId="3" xfId="0" applyNumberFormat="1" applyFont="1" applyFill="1" applyBorder="1" applyAlignment="1"/>
    <xf numFmtId="165" fontId="4" fillId="0" borderId="40" xfId="0" applyNumberFormat="1" applyFont="1" applyFill="1" applyBorder="1" applyAlignment="1"/>
    <xf numFmtId="165" fontId="11" fillId="5" borderId="2" xfId="0" applyNumberFormat="1" applyFont="1" applyFill="1" applyBorder="1" applyAlignment="1"/>
    <xf numFmtId="175" fontId="5" fillId="9" borderId="11" xfId="0" applyNumberFormat="1" applyFont="1" applyFill="1" applyBorder="1" applyAlignment="1"/>
    <xf numFmtId="175" fontId="4" fillId="9" borderId="40" xfId="0" applyNumberFormat="1" applyFont="1" applyFill="1" applyBorder="1" applyAlignment="1"/>
    <xf numFmtId="175" fontId="10" fillId="9" borderId="40" xfId="0" applyNumberFormat="1" applyFont="1" applyFill="1" applyBorder="1" applyAlignment="1"/>
    <xf numFmtId="164" fontId="6" fillId="0" borderId="40" xfId="0" applyNumberFormat="1" applyFont="1" applyFill="1" applyBorder="1" applyAlignment="1">
      <alignment vertical="center"/>
    </xf>
    <xf numFmtId="164" fontId="6" fillId="0" borderId="7" xfId="0" applyNumberFormat="1" applyFont="1" applyFill="1" applyBorder="1" applyAlignment="1">
      <alignment vertical="center"/>
    </xf>
    <xf numFmtId="1" fontId="6" fillId="0" borderId="7" xfId="0" applyNumberFormat="1" applyFont="1" applyFill="1" applyBorder="1" applyAlignment="1">
      <alignment vertical="center"/>
    </xf>
    <xf numFmtId="0" fontId="5" fillId="0" borderId="3" xfId="1" applyFont="1" applyFill="1" applyBorder="1" applyAlignment="1">
      <alignment horizontal="center" vertical="center"/>
    </xf>
    <xf numFmtId="0" fontId="5" fillId="4" borderId="7" xfId="0" applyFont="1" applyFill="1" applyBorder="1" applyAlignment="1">
      <alignment horizontal="center" vertical="top"/>
    </xf>
    <xf numFmtId="165" fontId="6" fillId="0" borderId="6" xfId="0" applyNumberFormat="1" applyFont="1" applyFill="1" applyBorder="1" applyAlignment="1">
      <alignment vertical="center"/>
    </xf>
    <xf numFmtId="165" fontId="6" fillId="8" borderId="21" xfId="0" applyNumberFormat="1" applyFont="1" applyFill="1" applyBorder="1" applyAlignment="1">
      <alignment horizontal="right" vertical="center"/>
    </xf>
    <xf numFmtId="165" fontId="6" fillId="8" borderId="9" xfId="0" applyNumberFormat="1" applyFont="1" applyFill="1" applyBorder="1" applyAlignment="1">
      <alignment horizontal="right" vertical="center"/>
    </xf>
    <xf numFmtId="165" fontId="6" fillId="8" borderId="9" xfId="0" applyNumberFormat="1" applyFont="1" applyFill="1" applyBorder="1" applyAlignment="1">
      <alignment vertical="center"/>
    </xf>
    <xf numFmtId="1" fontId="6" fillId="8" borderId="21" xfId="0" applyNumberFormat="1" applyFont="1" applyFill="1" applyBorder="1" applyAlignment="1">
      <alignment horizontal="right" vertical="center"/>
    </xf>
    <xf numFmtId="0" fontId="5" fillId="8" borderId="29" xfId="1" applyFont="1" applyFill="1" applyBorder="1" applyAlignment="1">
      <alignment horizontal="center" vertical="center"/>
    </xf>
    <xf numFmtId="1" fontId="6" fillId="0" borderId="3" xfId="0" applyNumberFormat="1" applyFont="1" applyFill="1" applyBorder="1" applyAlignment="1">
      <alignment vertical="center"/>
    </xf>
    <xf numFmtId="0" fontId="4" fillId="8" borderId="11" xfId="0" quotePrefix="1" applyNumberFormat="1" applyFont="1" applyFill="1" applyBorder="1" applyAlignment="1">
      <alignment horizontal="center" vertical="center"/>
    </xf>
    <xf numFmtId="0" fontId="4" fillId="8" borderId="40" xfId="0" quotePrefix="1" applyNumberFormat="1" applyFont="1" applyFill="1" applyBorder="1" applyAlignment="1">
      <alignment horizontal="center" vertical="center"/>
    </xf>
    <xf numFmtId="0" fontId="4" fillId="8" borderId="7" xfId="0" quotePrefix="1"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7" xfId="0" quotePrefix="1" applyNumberFormat="1" applyFont="1" applyFill="1" applyBorder="1" applyAlignment="1">
      <alignment horizontal="center" vertical="center"/>
    </xf>
    <xf numFmtId="0" fontId="4" fillId="8" borderId="10" xfId="0" quotePrefix="1" applyNumberFormat="1" applyFont="1" applyFill="1" applyBorder="1" applyAlignment="1">
      <alignment horizontal="center" vertical="center"/>
    </xf>
    <xf numFmtId="0" fontId="5" fillId="5" borderId="0" xfId="0" applyFont="1" applyFill="1" applyBorder="1" applyAlignment="1">
      <alignment horizontal="center" vertical="center"/>
    </xf>
    <xf numFmtId="175" fontId="5" fillId="5" borderId="2" xfId="0" applyNumberFormat="1" applyFont="1" applyFill="1" applyBorder="1" applyAlignment="1"/>
    <xf numFmtId="0" fontId="5" fillId="5" borderId="44" xfId="0" applyFont="1" applyFill="1" applyBorder="1" applyAlignment="1">
      <alignment horizontal="center" vertical="center"/>
    </xf>
    <xf numFmtId="0" fontId="5" fillId="9" borderId="0" xfId="0" applyFont="1" applyFill="1" applyBorder="1" applyAlignment="1">
      <alignment horizontal="left"/>
    </xf>
    <xf numFmtId="175" fontId="23" fillId="0" borderId="0" xfId="0" applyNumberFormat="1" applyFont="1" applyFill="1" applyBorder="1" applyAlignment="1"/>
    <xf numFmtId="0" fontId="25" fillId="4" borderId="11" xfId="0" applyFont="1" applyFill="1" applyBorder="1" applyAlignment="1">
      <alignment horizontal="right" vertical="center"/>
    </xf>
    <xf numFmtId="0" fontId="25" fillId="4" borderId="7" xfId="0" applyFont="1" applyFill="1" applyBorder="1" applyAlignment="1">
      <alignment horizontal="right" vertical="center"/>
    </xf>
    <xf numFmtId="0" fontId="25" fillId="4" borderId="4" xfId="0" applyFont="1" applyFill="1" applyBorder="1" applyAlignment="1">
      <alignment horizontal="right" vertical="center"/>
    </xf>
    <xf numFmtId="0" fontId="23" fillId="4" borderId="7" xfId="0" applyFont="1" applyFill="1" applyBorder="1"/>
    <xf numFmtId="174" fontId="23" fillId="0" borderId="13" xfId="0" applyNumberFormat="1" applyFont="1" applyBorder="1" applyAlignment="1"/>
    <xf numFmtId="164" fontId="23" fillId="9" borderId="10" xfId="0" applyNumberFormat="1" applyFont="1" applyFill="1" applyBorder="1" applyAlignment="1">
      <alignment horizontal="right"/>
    </xf>
    <xf numFmtId="174" fontId="23" fillId="9" borderId="6" xfId="0" applyNumberFormat="1" applyFont="1" applyFill="1" applyBorder="1" applyAlignment="1">
      <alignment horizontal="right"/>
    </xf>
    <xf numFmtId="174" fontId="23" fillId="9" borderId="0" xfId="0" applyNumberFormat="1" applyFont="1" applyFill="1" applyBorder="1" applyAlignment="1">
      <alignment horizontal="right"/>
    </xf>
    <xf numFmtId="164" fontId="23" fillId="9" borderId="6" xfId="0" applyNumberFormat="1" applyFont="1" applyFill="1" applyBorder="1" applyAlignment="1">
      <alignment horizontal="right"/>
    </xf>
    <xf numFmtId="0" fontId="23" fillId="9" borderId="5" xfId="0" applyFont="1" applyFill="1" applyBorder="1"/>
    <xf numFmtId="164" fontId="26" fillId="9" borderId="8" xfId="0" applyNumberFormat="1" applyFont="1" applyFill="1" applyBorder="1" applyAlignment="1">
      <alignment horizontal="right" vertical="center"/>
    </xf>
    <xf numFmtId="164" fontId="23" fillId="9" borderId="5" xfId="0" applyNumberFormat="1" applyFont="1" applyFill="1" applyBorder="1" applyAlignment="1">
      <alignment horizontal="right" vertical="center"/>
    </xf>
    <xf numFmtId="164" fontId="23" fillId="9" borderId="0" xfId="0" applyNumberFormat="1" applyFont="1" applyFill="1" applyBorder="1" applyAlignment="1">
      <alignment horizontal="right" vertical="center"/>
    </xf>
    <xf numFmtId="164" fontId="23" fillId="9" borderId="5" xfId="0" quotePrefix="1" applyNumberFormat="1" applyFont="1" applyFill="1" applyBorder="1" applyAlignment="1">
      <alignment horizontal="left" vertical="center"/>
    </xf>
    <xf numFmtId="164" fontId="23" fillId="9" borderId="0" xfId="0" quotePrefix="1" applyNumberFormat="1" applyFont="1" applyFill="1" applyBorder="1" applyAlignment="1">
      <alignment horizontal="left" vertical="center"/>
    </xf>
    <xf numFmtId="164" fontId="26" fillId="8" borderId="8" xfId="0" applyNumberFormat="1" applyFont="1" applyFill="1" applyBorder="1" applyAlignment="1">
      <alignment horizontal="right"/>
    </xf>
    <xf numFmtId="164" fontId="23" fillId="8" borderId="5" xfId="0" applyNumberFormat="1" applyFont="1" applyFill="1" applyBorder="1" applyAlignment="1">
      <alignment horizontal="right"/>
    </xf>
    <xf numFmtId="164" fontId="23" fillId="8" borderId="0" xfId="0" applyNumberFormat="1" applyFont="1" applyFill="1" applyBorder="1" applyAlignment="1">
      <alignment horizontal="right"/>
    </xf>
    <xf numFmtId="164" fontId="23" fillId="8" borderId="5" xfId="0" quotePrefix="1" applyNumberFormat="1" applyFont="1" applyFill="1" applyBorder="1" applyAlignment="1">
      <alignment horizontal="right"/>
    </xf>
    <xf numFmtId="0" fontId="23" fillId="8" borderId="5" xfId="0" applyFont="1" applyFill="1" applyBorder="1"/>
    <xf numFmtId="164" fontId="23" fillId="8" borderId="8" xfId="0" applyNumberFormat="1" applyFont="1" applyFill="1" applyBorder="1" applyAlignment="1">
      <alignment horizontal="right" vertical="center"/>
    </xf>
    <xf numFmtId="164" fontId="23" fillId="8" borderId="5" xfId="0" applyNumberFormat="1" applyFont="1" applyFill="1" applyBorder="1" applyAlignment="1">
      <alignment horizontal="right" vertical="center"/>
    </xf>
    <xf numFmtId="164" fontId="23" fillId="8" borderId="0" xfId="0" applyNumberFormat="1" applyFont="1" applyFill="1" applyBorder="1" applyAlignment="1">
      <alignment horizontal="right" vertical="center"/>
    </xf>
    <xf numFmtId="164" fontId="23" fillId="8" borderId="0" xfId="0" quotePrefix="1" applyNumberFormat="1" applyFont="1" applyFill="1" applyBorder="1" applyAlignment="1">
      <alignment horizontal="right" vertical="center"/>
    </xf>
    <xf numFmtId="164" fontId="23" fillId="8" borderId="5" xfId="0" quotePrefix="1" applyNumberFormat="1" applyFont="1" applyFill="1" applyBorder="1" applyAlignment="1">
      <alignment horizontal="right" vertical="center"/>
    </xf>
    <xf numFmtId="164" fontId="23" fillId="9" borderId="8" xfId="0" applyNumberFormat="1" applyFont="1" applyFill="1" applyBorder="1" applyAlignment="1">
      <alignment horizontal="right"/>
    </xf>
    <xf numFmtId="164" fontId="23" fillId="9" borderId="5" xfId="0" applyNumberFormat="1" applyFont="1" applyFill="1" applyBorder="1" applyAlignment="1">
      <alignment horizontal="right"/>
    </xf>
    <xf numFmtId="164" fontId="23" fillId="9" borderId="0" xfId="0" applyNumberFormat="1" applyFont="1" applyFill="1" applyBorder="1" applyAlignment="1">
      <alignment horizontal="right"/>
    </xf>
    <xf numFmtId="179" fontId="23" fillId="9" borderId="0" xfId="0" applyNumberFormat="1" applyFont="1" applyFill="1" applyBorder="1" applyAlignment="1" applyProtection="1">
      <alignment horizontal="right"/>
    </xf>
    <xf numFmtId="172" fontId="27" fillId="9" borderId="5" xfId="0" applyNumberFormat="1" applyFont="1" applyFill="1" applyBorder="1" applyAlignment="1" applyProtection="1">
      <alignment horizontal="right"/>
    </xf>
    <xf numFmtId="174" fontId="23" fillId="9" borderId="8" xfId="0" applyNumberFormat="1" applyFont="1" applyFill="1" applyBorder="1" applyAlignment="1">
      <alignment horizontal="right"/>
    </xf>
    <xf numFmtId="164" fontId="23" fillId="9" borderId="8" xfId="0" applyNumberFormat="1" applyFont="1" applyFill="1" applyBorder="1" applyAlignment="1">
      <alignment horizontal="right" vertical="center"/>
    </xf>
    <xf numFmtId="164" fontId="23" fillId="9" borderId="0" xfId="0" quotePrefix="1" applyNumberFormat="1" applyFont="1" applyFill="1" applyBorder="1" applyAlignment="1">
      <alignment horizontal="right" vertical="center"/>
    </xf>
    <xf numFmtId="164" fontId="26" fillId="8" borderId="0" xfId="0" applyNumberFormat="1" applyFont="1" applyFill="1" applyBorder="1" applyAlignment="1">
      <alignment horizontal="right"/>
    </xf>
    <xf numFmtId="164" fontId="26" fillId="8" borderId="5" xfId="0" applyNumberFormat="1" applyFont="1" applyFill="1" applyBorder="1" applyAlignment="1">
      <alignment horizontal="right"/>
    </xf>
    <xf numFmtId="164" fontId="23" fillId="8" borderId="5" xfId="0" quotePrefix="1" applyNumberFormat="1" applyFont="1" applyFill="1" applyBorder="1" applyAlignment="1">
      <alignment horizontal="left" vertical="center"/>
    </xf>
    <xf numFmtId="164" fontId="23" fillId="8" borderId="0" xfId="0" quotePrefix="1" applyNumberFormat="1" applyFont="1" applyFill="1" applyBorder="1" applyAlignment="1">
      <alignment horizontal="left" vertical="center"/>
    </xf>
    <xf numFmtId="0" fontId="23" fillId="8" borderId="5" xfId="0" quotePrefix="1" applyFont="1" applyFill="1" applyBorder="1"/>
    <xf numFmtId="164" fontId="26" fillId="9" borderId="8" xfId="0" applyNumberFormat="1" applyFont="1" applyFill="1" applyBorder="1" applyAlignment="1">
      <alignment horizontal="right"/>
    </xf>
    <xf numFmtId="164" fontId="26" fillId="9" borderId="0" xfId="0" applyNumberFormat="1" applyFont="1" applyFill="1" applyBorder="1" applyAlignment="1">
      <alignment horizontal="right"/>
    </xf>
    <xf numFmtId="174" fontId="23" fillId="8" borderId="8" xfId="0" applyNumberFormat="1" applyFont="1" applyFill="1" applyBorder="1" applyAlignment="1">
      <alignment horizontal="right"/>
    </xf>
    <xf numFmtId="164" fontId="23" fillId="8" borderId="11" xfId="0" applyNumberFormat="1" applyFont="1" applyFill="1" applyBorder="1" applyAlignment="1">
      <alignment horizontal="right" vertical="center"/>
    </xf>
    <xf numFmtId="164" fontId="23" fillId="8" borderId="7" xfId="0" applyNumberFormat="1" applyFont="1" applyFill="1" applyBorder="1" applyAlignment="1">
      <alignment horizontal="right" vertical="center"/>
    </xf>
    <xf numFmtId="164" fontId="23" fillId="8" borderId="4" xfId="0" quotePrefix="1" applyNumberFormat="1" applyFont="1" applyFill="1" applyBorder="1" applyAlignment="1">
      <alignment horizontal="right" vertical="center"/>
    </xf>
    <xf numFmtId="164" fontId="23" fillId="8" borderId="7" xfId="0" quotePrefix="1" applyNumberFormat="1" applyFont="1" applyFill="1" applyBorder="1" applyAlignment="1">
      <alignment horizontal="right" vertical="center"/>
    </xf>
    <xf numFmtId="164" fontId="23" fillId="8" borderId="4" xfId="0" applyNumberFormat="1" applyFont="1" applyFill="1" applyBorder="1" applyAlignment="1">
      <alignment horizontal="right" vertical="center"/>
    </xf>
    <xf numFmtId="0" fontId="23" fillId="9" borderId="9" xfId="0" applyFont="1" applyFill="1" applyBorder="1" applyAlignment="1">
      <alignment horizontal="right" vertical="center"/>
    </xf>
    <xf numFmtId="0" fontId="23" fillId="9" borderId="9" xfId="0" quotePrefix="1" applyFont="1" applyFill="1" applyBorder="1" applyAlignment="1">
      <alignment horizontal="right" vertical="center"/>
    </xf>
    <xf numFmtId="0" fontId="23" fillId="9" borderId="0" xfId="0" applyFont="1" applyFill="1"/>
    <xf numFmtId="174" fontId="23" fillId="9" borderId="13" xfId="0" applyNumberFormat="1" applyFont="1" applyFill="1" applyBorder="1" applyAlignment="1">
      <alignment horizontal="right"/>
    </xf>
    <xf numFmtId="164" fontId="26" fillId="9" borderId="10" xfId="0" applyNumberFormat="1" applyFont="1" applyFill="1" applyBorder="1" applyAlignment="1">
      <alignment horizontal="right"/>
    </xf>
    <xf numFmtId="0" fontId="23" fillId="0" borderId="10" xfId="0" applyFont="1" applyBorder="1"/>
    <xf numFmtId="164" fontId="26" fillId="9" borderId="5" xfId="0" applyNumberFormat="1" applyFont="1" applyFill="1" applyBorder="1" applyAlignment="1">
      <alignment horizontal="right" vertical="center"/>
    </xf>
    <xf numFmtId="164" fontId="26" fillId="9" borderId="0" xfId="0" applyNumberFormat="1" applyFont="1" applyFill="1" applyBorder="1" applyAlignment="1">
      <alignment horizontal="right" vertical="center"/>
    </xf>
    <xf numFmtId="174" fontId="23" fillId="8" borderId="0" xfId="0" applyNumberFormat="1" applyFont="1" applyFill="1" applyBorder="1" applyAlignment="1">
      <alignment horizontal="right"/>
    </xf>
    <xf numFmtId="164" fontId="26" fillId="8" borderId="8" xfId="0" applyNumberFormat="1" applyFont="1" applyFill="1" applyBorder="1" applyAlignment="1">
      <alignment horizontal="right" vertical="center"/>
    </xf>
    <xf numFmtId="164" fontId="23" fillId="9" borderId="0" xfId="0" quotePrefix="1" applyNumberFormat="1" applyFont="1" applyFill="1" applyBorder="1" applyAlignment="1">
      <alignment horizontal="right"/>
    </xf>
    <xf numFmtId="164" fontId="23" fillId="9" borderId="5" xfId="0" quotePrefix="1" applyNumberFormat="1" applyFont="1" applyFill="1" applyBorder="1" applyAlignment="1">
      <alignment horizontal="right"/>
    </xf>
    <xf numFmtId="164" fontId="23" fillId="9" borderId="5" xfId="0" quotePrefix="1" applyNumberFormat="1" applyFont="1" applyFill="1" applyBorder="1" applyAlignment="1">
      <alignment horizontal="right" vertical="center"/>
    </xf>
    <xf numFmtId="165" fontId="23" fillId="0" borderId="0" xfId="0" applyNumberFormat="1" applyFont="1"/>
    <xf numFmtId="164" fontId="23" fillId="8" borderId="0" xfId="0" quotePrefix="1" applyNumberFormat="1" applyFont="1" applyFill="1" applyBorder="1" applyAlignment="1">
      <alignment horizontal="right"/>
    </xf>
    <xf numFmtId="164" fontId="26" fillId="8" borderId="5" xfId="0" applyNumberFormat="1" applyFont="1" applyFill="1" applyBorder="1" applyAlignment="1">
      <alignment horizontal="right" vertical="center"/>
    </xf>
    <xf numFmtId="164" fontId="26" fillId="9" borderId="5" xfId="0" applyNumberFormat="1" applyFont="1" applyFill="1" applyBorder="1" applyAlignment="1">
      <alignment horizontal="right"/>
    </xf>
    <xf numFmtId="174" fontId="23" fillId="9" borderId="0" xfId="0" applyNumberFormat="1" applyFont="1" applyFill="1" applyBorder="1" applyAlignment="1">
      <alignment horizontal="right" wrapText="1"/>
    </xf>
    <xf numFmtId="164" fontId="23" fillId="9" borderId="5" xfId="0" applyNumberFormat="1" applyFont="1" applyFill="1" applyBorder="1" applyAlignment="1">
      <alignment horizontal="right" wrapText="1"/>
    </xf>
    <xf numFmtId="164" fontId="23" fillId="0" borderId="0" xfId="0" applyNumberFormat="1" applyFont="1" applyFill="1" applyBorder="1" applyAlignment="1">
      <alignment horizontal="right"/>
    </xf>
    <xf numFmtId="174" fontId="26" fillId="9" borderId="11" xfId="0" applyNumberFormat="1" applyFont="1" applyFill="1" applyBorder="1" applyAlignment="1">
      <alignment horizontal="right" vertical="center"/>
    </xf>
    <xf numFmtId="164" fontId="26" fillId="9" borderId="7" xfId="0" applyNumberFormat="1" applyFont="1" applyFill="1" applyBorder="1" applyAlignment="1">
      <alignment horizontal="right" vertical="center"/>
    </xf>
    <xf numFmtId="164" fontId="23" fillId="9" borderId="4" xfId="0" applyNumberFormat="1" applyFont="1" applyFill="1" applyBorder="1" applyAlignment="1">
      <alignment horizontal="right" vertical="center"/>
    </xf>
    <xf numFmtId="164" fontId="23" fillId="9" borderId="7" xfId="0" quotePrefix="1" applyNumberFormat="1" applyFont="1" applyFill="1" applyBorder="1" applyAlignment="1">
      <alignment horizontal="right" vertical="center"/>
    </xf>
    <xf numFmtId="164" fontId="23" fillId="9" borderId="7" xfId="0" applyNumberFormat="1" applyFont="1" applyFill="1" applyBorder="1" applyAlignment="1">
      <alignment horizontal="right" vertical="center"/>
    </xf>
    <xf numFmtId="164" fontId="23" fillId="9" borderId="4" xfId="0" quotePrefix="1" applyNumberFormat="1" applyFont="1" applyFill="1" applyBorder="1" applyAlignment="1">
      <alignment horizontal="right" vertical="center" wrapText="1"/>
    </xf>
    <xf numFmtId="164" fontId="23" fillId="9" borderId="7" xfId="0" quotePrefix="1" applyNumberFormat="1" applyFont="1" applyFill="1" applyBorder="1" applyAlignment="1">
      <alignment horizontal="right" vertical="center" wrapText="1"/>
    </xf>
    <xf numFmtId="0" fontId="23" fillId="9" borderId="7" xfId="0" applyFont="1" applyFill="1" applyBorder="1"/>
    <xf numFmtId="0" fontId="23" fillId="9" borderId="5" xfId="0" quotePrefix="1" applyFont="1" applyFill="1" applyBorder="1"/>
    <xf numFmtId="1" fontId="25" fillId="4" borderId="11" xfId="0" applyNumberFormat="1" applyFont="1" applyFill="1" applyBorder="1" applyAlignment="1">
      <alignment horizontal="right" vertical="center"/>
    </xf>
    <xf numFmtId="1" fontId="25" fillId="4" borderId="7" xfId="0" applyNumberFormat="1" applyFont="1" applyFill="1" applyBorder="1" applyAlignment="1">
      <alignment horizontal="right" vertical="center"/>
    </xf>
    <xf numFmtId="176" fontId="26" fillId="9" borderId="13" xfId="0" applyNumberFormat="1" applyFont="1" applyFill="1" applyBorder="1" applyAlignment="1">
      <alignment horizontal="right" vertical="center"/>
    </xf>
    <xf numFmtId="3" fontId="26" fillId="9" borderId="10" xfId="0" applyNumberFormat="1" applyFont="1" applyFill="1" applyBorder="1" applyAlignment="1">
      <alignment horizontal="right" vertical="center"/>
    </xf>
    <xf numFmtId="176" fontId="23" fillId="0" borderId="0" xfId="0" applyNumberFormat="1" applyFont="1" applyFill="1" applyAlignment="1">
      <alignment vertical="center"/>
    </xf>
    <xf numFmtId="3" fontId="23" fillId="9" borderId="10" xfId="0" applyNumberFormat="1" applyFont="1" applyFill="1" applyBorder="1" applyAlignment="1">
      <alignment horizontal="right" vertical="center"/>
    </xf>
    <xf numFmtId="176" fontId="23" fillId="9" borderId="6"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0" fontId="23" fillId="9" borderId="10" xfId="0" applyFont="1" applyFill="1" applyBorder="1"/>
    <xf numFmtId="165" fontId="23" fillId="9" borderId="0" xfId="0" applyNumberFormat="1" applyFont="1" applyFill="1" applyBorder="1" applyAlignment="1">
      <alignment horizontal="right" vertical="center"/>
    </xf>
    <xf numFmtId="164" fontId="23" fillId="9" borderId="0" xfId="0" quotePrefix="1" applyNumberFormat="1" applyFont="1" applyFill="1" applyBorder="1" applyAlignment="1">
      <alignment horizontal="center" vertical="center"/>
    </xf>
    <xf numFmtId="165" fontId="23" fillId="8" borderId="0" xfId="0" applyNumberFormat="1" applyFont="1" applyFill="1" applyBorder="1" applyAlignment="1">
      <alignment horizontal="right" vertical="center"/>
    </xf>
    <xf numFmtId="165" fontId="23" fillId="8" borderId="8" xfId="0" quotePrefix="1"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165" fontId="29" fillId="9" borderId="8" xfId="0" applyNumberFormat="1" applyFont="1" applyFill="1" applyBorder="1" applyAlignment="1">
      <alignment horizontal="right" vertical="center"/>
    </xf>
    <xf numFmtId="164" fontId="23" fillId="8" borderId="8" xfId="0" applyNumberFormat="1" applyFont="1" applyFill="1" applyBorder="1" applyAlignment="1">
      <alignment horizontal="right" vertical="center" wrapText="1"/>
    </xf>
    <xf numFmtId="164" fontId="26" fillId="8" borderId="0" xfId="0" applyNumberFormat="1" applyFont="1" applyFill="1" applyBorder="1" applyAlignment="1">
      <alignment horizontal="right" vertical="center"/>
    </xf>
    <xf numFmtId="165" fontId="25" fillId="9" borderId="0" xfId="0" applyNumberFormat="1" applyFont="1" applyFill="1" applyBorder="1" applyAlignment="1">
      <alignment horizontal="right" vertical="center"/>
    </xf>
    <xf numFmtId="165" fontId="26" fillId="9" borderId="0" xfId="0" applyNumberFormat="1" applyFont="1" applyFill="1" applyBorder="1" applyAlignment="1">
      <alignment horizontal="right" vertical="center"/>
    </xf>
    <xf numFmtId="164" fontId="26" fillId="8" borderId="8" xfId="0" applyNumberFormat="1" applyFont="1" applyFill="1" applyBorder="1" applyAlignment="1">
      <alignment horizontal="right" vertical="center" wrapText="1"/>
    </xf>
    <xf numFmtId="165" fontId="25" fillId="8" borderId="0" xfId="0" applyNumberFormat="1" applyFont="1" applyFill="1" applyBorder="1" applyAlignment="1">
      <alignment horizontal="right" vertical="center"/>
    </xf>
    <xf numFmtId="0" fontId="26" fillId="8" borderId="11" xfId="0" applyFont="1" applyFill="1" applyBorder="1" applyAlignment="1">
      <alignment horizontal="right" vertical="center"/>
    </xf>
    <xf numFmtId="0" fontId="26" fillId="8" borderId="7" xfId="0" applyFont="1" applyFill="1" applyBorder="1" applyAlignment="1">
      <alignment horizontal="right" vertical="center"/>
    </xf>
    <xf numFmtId="0" fontId="23" fillId="8" borderId="4" xfId="0" applyFont="1" applyFill="1" applyBorder="1" applyAlignment="1">
      <alignment horizontal="right" vertical="center"/>
    </xf>
    <xf numFmtId="0" fontId="23" fillId="8" borderId="7" xfId="0" applyFont="1" applyFill="1" applyBorder="1" applyAlignment="1">
      <alignment horizontal="right" vertical="center"/>
    </xf>
    <xf numFmtId="165" fontId="26" fillId="8" borderId="4" xfId="0" applyNumberFormat="1" applyFont="1" applyFill="1" applyBorder="1" applyAlignment="1">
      <alignment horizontal="right" vertical="center"/>
    </xf>
    <xf numFmtId="0" fontId="23" fillId="8" borderId="4" xfId="0" quotePrefix="1" applyFont="1" applyFill="1" applyBorder="1" applyAlignment="1">
      <alignment horizontal="right" vertical="center"/>
    </xf>
    <xf numFmtId="0" fontId="26" fillId="9" borderId="0" xfId="0" applyFont="1" applyFill="1" applyBorder="1" applyAlignment="1">
      <alignment horizontal="right" vertical="center"/>
    </xf>
    <xf numFmtId="0" fontId="23" fillId="9" borderId="0" xfId="0" applyFont="1" applyFill="1" applyBorder="1" applyAlignment="1">
      <alignment horizontal="right" vertical="center"/>
    </xf>
    <xf numFmtId="0" fontId="23" fillId="9" borderId="4" xfId="0" applyFont="1" applyFill="1" applyBorder="1"/>
    <xf numFmtId="1" fontId="25" fillId="9" borderId="11" xfId="0" applyNumberFormat="1" applyFont="1" applyFill="1" applyBorder="1" applyAlignment="1">
      <alignment horizontal="right" vertical="center"/>
    </xf>
    <xf numFmtId="1" fontId="25" fillId="9" borderId="7" xfId="0" applyNumberFormat="1" applyFont="1" applyFill="1" applyBorder="1" applyAlignment="1">
      <alignment horizontal="right" vertical="center"/>
    </xf>
    <xf numFmtId="1" fontId="25" fillId="9" borderId="4" xfId="0" applyNumberFormat="1" applyFont="1" applyFill="1" applyBorder="1" applyAlignment="1">
      <alignment horizontal="right" vertical="center"/>
    </xf>
    <xf numFmtId="164" fontId="23" fillId="9" borderId="13" xfId="0" applyNumberFormat="1" applyFont="1" applyFill="1" applyBorder="1" applyAlignment="1">
      <alignment horizontal="right" vertical="center" wrapText="1"/>
    </xf>
    <xf numFmtId="164" fontId="23" fillId="9" borderId="10" xfId="0" applyNumberFormat="1" applyFont="1" applyFill="1" applyBorder="1" applyAlignment="1">
      <alignment horizontal="right" vertical="center"/>
    </xf>
    <xf numFmtId="3" fontId="23" fillId="9" borderId="6" xfId="0" applyNumberFormat="1" applyFont="1" applyFill="1" applyBorder="1" applyAlignment="1">
      <alignment horizontal="right" vertical="center"/>
    </xf>
    <xf numFmtId="164" fontId="23" fillId="9" borderId="6" xfId="0" applyNumberFormat="1" applyFont="1" applyFill="1" applyBorder="1" applyAlignment="1">
      <alignment horizontal="right" vertical="center"/>
    </xf>
    <xf numFmtId="164" fontId="23" fillId="9" borderId="5" xfId="0" applyNumberFormat="1" applyFont="1" applyFill="1" applyBorder="1" applyAlignment="1">
      <alignment vertical="center"/>
    </xf>
    <xf numFmtId="0" fontId="26" fillId="9" borderId="8" xfId="0" applyFont="1" applyFill="1" applyBorder="1" applyAlignment="1">
      <alignment horizontal="right" vertical="center"/>
    </xf>
    <xf numFmtId="0" fontId="23" fillId="9" borderId="5" xfId="0" applyFont="1" applyFill="1" applyBorder="1" applyAlignment="1">
      <alignment horizontal="right" vertical="center"/>
    </xf>
    <xf numFmtId="0" fontId="23" fillId="9" borderId="0" xfId="0" quotePrefix="1" applyFont="1" applyFill="1" applyBorder="1" applyAlignment="1">
      <alignment horizontal="right" vertical="center"/>
    </xf>
    <xf numFmtId="3" fontId="23" fillId="8" borderId="8" xfId="0" applyNumberFormat="1" applyFont="1" applyFill="1" applyBorder="1" applyAlignment="1">
      <alignment vertical="center"/>
    </xf>
    <xf numFmtId="3" fontId="23" fillId="8" borderId="5" xfId="0" applyNumberFormat="1" applyFont="1" applyFill="1" applyBorder="1" applyAlignment="1">
      <alignment horizontal="right" vertical="center"/>
    </xf>
    <xf numFmtId="4" fontId="23" fillId="9" borderId="8" xfId="0" applyNumberFormat="1" applyFont="1" applyFill="1" applyBorder="1" applyAlignment="1">
      <alignment horizontal="right" vertical="center"/>
    </xf>
    <xf numFmtId="4" fontId="23" fillId="9" borderId="5" xfId="0" applyNumberFormat="1" applyFont="1" applyFill="1" applyBorder="1" applyAlignment="1">
      <alignment horizontal="right" vertical="center"/>
    </xf>
    <xf numFmtId="4" fontId="23" fillId="9" borderId="0" xfId="0" applyNumberFormat="1" applyFont="1" applyFill="1" applyBorder="1" applyAlignment="1">
      <alignment horizontal="right" vertical="center"/>
    </xf>
    <xf numFmtId="0" fontId="23" fillId="9" borderId="11" xfId="0" applyFont="1" applyFill="1" applyBorder="1" applyAlignment="1">
      <alignment horizontal="right" vertical="center"/>
    </xf>
    <xf numFmtId="0" fontId="23" fillId="9" borderId="7" xfId="0" applyFont="1" applyFill="1" applyBorder="1" applyAlignment="1">
      <alignment horizontal="right" vertical="center"/>
    </xf>
    <xf numFmtId="0" fontId="23" fillId="9" borderId="4" xfId="0" applyFont="1" applyFill="1" applyBorder="1" applyAlignment="1">
      <alignment horizontal="right" vertical="center"/>
    </xf>
    <xf numFmtId="0" fontId="26" fillId="9" borderId="4" xfId="0" applyFont="1" applyFill="1" applyBorder="1" applyAlignment="1">
      <alignment horizontal="right" vertical="center"/>
    </xf>
    <xf numFmtId="0" fontId="23" fillId="9" borderId="7" xfId="0" quotePrefix="1" applyFont="1" applyFill="1" applyBorder="1" applyAlignment="1">
      <alignment horizontal="right" vertical="center"/>
    </xf>
    <xf numFmtId="0" fontId="23" fillId="9" borderId="9" xfId="0" applyFont="1" applyFill="1" applyBorder="1"/>
    <xf numFmtId="0" fontId="25" fillId="9" borderId="11" xfId="0" applyFont="1" applyFill="1" applyBorder="1" applyAlignment="1">
      <alignment horizontal="right" vertical="center"/>
    </xf>
    <xf numFmtId="0" fontId="25" fillId="9" borderId="4" xfId="0" applyFont="1" applyFill="1" applyBorder="1" applyAlignment="1">
      <alignment horizontal="right" vertical="center"/>
    </xf>
    <xf numFmtId="0" fontId="25" fillId="9" borderId="7" xfId="0" applyFont="1" applyFill="1" applyBorder="1" applyAlignment="1">
      <alignment horizontal="center" vertical="center"/>
    </xf>
    <xf numFmtId="176" fontId="23" fillId="8" borderId="6" xfId="0" applyNumberFormat="1" applyFont="1" applyFill="1" applyBorder="1" applyAlignment="1">
      <alignment horizontal="right"/>
    </xf>
    <xf numFmtId="3" fontId="23" fillId="8" borderId="10" xfId="0" applyNumberFormat="1" applyFont="1" applyFill="1" applyBorder="1" applyAlignment="1">
      <alignment horizontal="right"/>
    </xf>
    <xf numFmtId="0" fontId="23" fillId="8" borderId="10" xfId="0" applyFont="1" applyFill="1" applyBorder="1"/>
    <xf numFmtId="3" fontId="23" fillId="8" borderId="11" xfId="0" applyNumberFormat="1" applyFont="1" applyFill="1" applyBorder="1" applyAlignment="1">
      <alignment horizontal="right"/>
    </xf>
    <xf numFmtId="3" fontId="23" fillId="8" borderId="7" xfId="0" applyNumberFormat="1" applyFont="1" applyFill="1" applyBorder="1" applyAlignment="1">
      <alignment horizontal="right" vertical="center"/>
    </xf>
    <xf numFmtId="3" fontId="23" fillId="8" borderId="4" xfId="0" applyNumberFormat="1" applyFont="1" applyFill="1" applyBorder="1" applyAlignment="1">
      <alignment horizontal="right" vertical="center"/>
    </xf>
    <xf numFmtId="0" fontId="23" fillId="8" borderId="7" xfId="0" applyFont="1" applyFill="1" applyBorder="1"/>
    <xf numFmtId="0" fontId="5" fillId="0" borderId="3" xfId="0" applyFont="1" applyFill="1" applyBorder="1" applyAlignment="1">
      <alignment vertical="center"/>
    </xf>
    <xf numFmtId="0" fontId="5" fillId="0" borderId="2" xfId="0" applyFont="1" applyFill="1" applyBorder="1" applyAlignment="1">
      <alignment vertical="center"/>
    </xf>
    <xf numFmtId="0" fontId="5" fillId="5" borderId="2" xfId="0" applyFont="1" applyFill="1" applyBorder="1" applyAlignment="1">
      <alignment vertical="center"/>
    </xf>
    <xf numFmtId="0" fontId="23" fillId="0" borderId="20" xfId="0" applyNumberFormat="1" applyFont="1" applyFill="1" applyBorder="1" applyAlignment="1">
      <alignment vertical="center" wrapText="1"/>
    </xf>
    <xf numFmtId="0" fontId="23" fillId="0" borderId="5" xfId="0" applyFont="1" applyFill="1" applyBorder="1" applyAlignment="1">
      <alignment vertical="center" wrapText="1"/>
    </xf>
    <xf numFmtId="0" fontId="23" fillId="0" borderId="7" xfId="0" applyNumberFormat="1" applyFont="1" applyFill="1" applyBorder="1" applyAlignment="1">
      <alignment vertical="center" wrapText="1"/>
    </xf>
    <xf numFmtId="0" fontId="23" fillId="0" borderId="7" xfId="0" applyFont="1" applyFill="1" applyBorder="1" applyAlignment="1">
      <alignment vertical="center" wrapText="1"/>
    </xf>
    <xf numFmtId="0" fontId="25" fillId="0" borderId="32" xfId="0" applyFont="1" applyFill="1" applyBorder="1" applyAlignment="1">
      <alignment vertical="center" wrapText="1"/>
    </xf>
    <xf numFmtId="0" fontId="25" fillId="0" borderId="34" xfId="0" applyFont="1" applyFill="1" applyBorder="1" applyAlignment="1">
      <alignment vertical="center" wrapText="1"/>
    </xf>
    <xf numFmtId="0" fontId="25" fillId="0" borderId="7" xfId="0" applyFont="1" applyFill="1" applyBorder="1" applyAlignment="1">
      <alignment vertical="center" wrapText="1"/>
    </xf>
    <xf numFmtId="175" fontId="5" fillId="0" borderId="0" xfId="0" applyNumberFormat="1" applyFont="1" applyFill="1" applyBorder="1" applyAlignment="1">
      <alignment horizontal="center" vertical="center"/>
    </xf>
    <xf numFmtId="165" fontId="4" fillId="0" borderId="13" xfId="0" applyNumberFormat="1" applyFont="1" applyBorder="1"/>
    <xf numFmtId="165" fontId="4" fillId="0" borderId="45" xfId="0" applyNumberFormat="1" applyFont="1" applyBorder="1"/>
    <xf numFmtId="165" fontId="4" fillId="0" borderId="10" xfId="0" applyNumberFormat="1" applyFont="1" applyBorder="1"/>
    <xf numFmtId="164" fontId="4" fillId="0" borderId="13" xfId="0" applyNumberFormat="1" applyFont="1" applyFill="1" applyBorder="1" applyAlignment="1"/>
    <xf numFmtId="164" fontId="4" fillId="0" borderId="45" xfId="0" applyNumberFormat="1" applyFont="1" applyFill="1" applyBorder="1" applyAlignment="1"/>
    <xf numFmtId="0" fontId="25" fillId="4" borderId="2" xfId="0" applyFont="1" applyFill="1" applyBorder="1" applyAlignment="1">
      <alignment horizontal="center" vertical="center"/>
    </xf>
    <xf numFmtId="164" fontId="25" fillId="0" borderId="2" xfId="0" applyNumberFormat="1" applyFont="1" applyFill="1" applyBorder="1" applyAlignment="1"/>
    <xf numFmtId="1" fontId="5" fillId="4" borderId="45" xfId="0" applyNumberFormat="1" applyFont="1" applyFill="1" applyBorder="1" applyAlignment="1">
      <alignment horizontal="center"/>
    </xf>
    <xf numFmtId="165" fontId="6" fillId="8" borderId="45" xfId="0" applyNumberFormat="1" applyFont="1" applyFill="1" applyBorder="1" applyAlignment="1">
      <alignment vertical="center"/>
    </xf>
    <xf numFmtId="0" fontId="8" fillId="5" borderId="44"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7" xfId="0" applyBorder="1"/>
    <xf numFmtId="0" fontId="1" fillId="0" borderId="0" xfId="0" applyFont="1" applyAlignment="1">
      <alignment horizontal="left" vertical="center" wrapText="1"/>
    </xf>
    <xf numFmtId="175" fontId="4" fillId="0" borderId="16" xfId="0" applyNumberFormat="1" applyFont="1" applyFill="1" applyBorder="1" applyAlignment="1">
      <alignment vertical="center"/>
    </xf>
    <xf numFmtId="175" fontId="4" fillId="0" borderId="40" xfId="0" applyNumberFormat="1" applyFont="1" applyFill="1" applyBorder="1" applyAlignment="1">
      <alignment vertical="center"/>
    </xf>
    <xf numFmtId="175" fontId="4" fillId="0" borderId="7" xfId="0" applyNumberFormat="1" applyFont="1" applyFill="1" applyBorder="1" applyAlignment="1">
      <alignment vertical="center"/>
    </xf>
    <xf numFmtId="175" fontId="4" fillId="0" borderId="3" xfId="0" applyNumberFormat="1" applyFont="1" applyFill="1" applyBorder="1" applyAlignment="1">
      <alignment horizontal="center" vertical="center"/>
    </xf>
    <xf numFmtId="0" fontId="0" fillId="0" borderId="45" xfId="0" applyBorder="1"/>
    <xf numFmtId="0" fontId="24" fillId="0" borderId="0" xfId="7"/>
    <xf numFmtId="0" fontId="1" fillId="0" borderId="0" xfId="0" applyFont="1" applyBorder="1" applyAlignment="1">
      <alignment horizontal="left" vertical="center"/>
    </xf>
    <xf numFmtId="175" fontId="11" fillId="5" borderId="2" xfId="0" applyNumberFormat="1" applyFont="1" applyFill="1" applyBorder="1" applyAlignment="1"/>
    <xf numFmtId="0" fontId="5" fillId="0" borderId="0" xfId="0" applyFont="1" applyFill="1"/>
    <xf numFmtId="0" fontId="5" fillId="9" borderId="0" xfId="0" applyFont="1" applyFill="1" applyBorder="1" applyAlignment="1"/>
    <xf numFmtId="0" fontId="5" fillId="0" borderId="0" xfId="0" applyFont="1" applyFill="1" applyBorder="1" applyAlignment="1">
      <alignment horizontal="center" vertical="center"/>
    </xf>
    <xf numFmtId="0" fontId="4" fillId="5" borderId="21" xfId="0" quotePrefix="1" applyNumberFormat="1" applyFont="1" applyFill="1" applyBorder="1" applyAlignment="1">
      <alignment horizontal="center" vertical="center"/>
    </xf>
    <xf numFmtId="0" fontId="4" fillId="5" borderId="9" xfId="0" quotePrefix="1" applyNumberFormat="1" applyFont="1" applyFill="1" applyBorder="1" applyAlignment="1">
      <alignment horizontal="center" vertical="center"/>
    </xf>
    <xf numFmtId="0" fontId="4" fillId="5" borderId="20" xfId="0" applyNumberFormat="1" applyFont="1" applyFill="1" applyBorder="1" applyAlignment="1">
      <alignment horizontal="center" vertical="center"/>
    </xf>
    <xf numFmtId="0" fontId="4" fillId="5" borderId="20" xfId="0" applyFont="1" applyFill="1" applyBorder="1" applyAlignment="1">
      <alignment horizontal="center" vertical="center"/>
    </xf>
    <xf numFmtId="0" fontId="4" fillId="8" borderId="8" xfId="0" quotePrefix="1" applyNumberFormat="1" applyFont="1" applyFill="1" applyBorder="1" applyAlignment="1">
      <alignment horizontal="center" vertical="center"/>
    </xf>
    <xf numFmtId="165" fontId="4" fillId="8" borderId="5" xfId="0" applyNumberFormat="1" applyFont="1" applyFill="1" applyBorder="1" applyAlignment="1">
      <alignment horizontal="center" vertical="center"/>
    </xf>
    <xf numFmtId="0" fontId="5" fillId="8" borderId="5" xfId="0" applyFont="1" applyFill="1" applyBorder="1" applyAlignment="1">
      <alignment horizontal="center" vertical="center"/>
    </xf>
    <xf numFmtId="0" fontId="4" fillId="0" borderId="5" xfId="0" applyFont="1" applyBorder="1" applyAlignment="1">
      <alignment horizontal="center"/>
    </xf>
    <xf numFmtId="0" fontId="8" fillId="8"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5" fillId="8" borderId="46" xfId="0" quotePrefix="1"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8" borderId="3" xfId="0" quotePrefix="1" applyNumberFormat="1"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169" fontId="6" fillId="0" borderId="35" xfId="0" quotePrefix="1" applyNumberFormat="1" applyFont="1" applyFill="1" applyBorder="1" applyAlignment="1">
      <alignment horizontal="center" vertical="center"/>
    </xf>
    <xf numFmtId="169" fontId="6" fillId="0" borderId="36" xfId="0" quotePrefix="1" applyNumberFormat="1" applyFont="1" applyFill="1" applyBorder="1" applyAlignment="1">
      <alignment horizontal="center" vertical="center"/>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169" fontId="6" fillId="0" borderId="46" xfId="0" quotePrefix="1" applyNumberFormat="1" applyFont="1" applyFill="1" applyBorder="1" applyAlignment="1">
      <alignment horizontal="center" vertical="center"/>
    </xf>
    <xf numFmtId="169" fontId="6" fillId="0" borderId="3" xfId="0" quotePrefix="1" applyNumberFormat="1" applyFont="1" applyFill="1" applyBorder="1" applyAlignment="1">
      <alignment horizontal="center" vertical="center"/>
    </xf>
    <xf numFmtId="0" fontId="5" fillId="5" borderId="3" xfId="0" applyFont="1" applyFill="1" applyBorder="1" applyAlignment="1">
      <alignment horizontal="center" vertical="center" wrapText="1"/>
    </xf>
    <xf numFmtId="0" fontId="8" fillId="5" borderId="3"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8" fillId="5" borderId="36" xfId="0" quotePrefix="1" applyFont="1" applyFill="1" applyBorder="1" applyAlignment="1">
      <alignment horizontal="center" vertical="center"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wrapText="1"/>
    </xf>
    <xf numFmtId="0" fontId="2" fillId="0" borderId="0" xfId="0" applyFont="1" applyAlignment="1">
      <alignment vertical="top"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9" borderId="0" xfId="0" applyFont="1" applyFill="1" applyAlignment="1">
      <alignment horizontal="left" wrapText="1"/>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20" fillId="9" borderId="0" xfId="0" applyFont="1" applyFill="1" applyAlignment="1">
      <alignment horizontal="left" wrapText="1"/>
    </xf>
    <xf numFmtId="0" fontId="4" fillId="9" borderId="0" xfId="0" applyFont="1" applyFill="1" applyAlignment="1">
      <alignment horizontal="left" vertical="top" wrapText="1"/>
    </xf>
    <xf numFmtId="0" fontId="9" fillId="4" borderId="46" xfId="0" applyFont="1" applyFill="1" applyBorder="1" applyAlignment="1">
      <alignment horizontal="center" vertical="top"/>
    </xf>
    <xf numFmtId="0" fontId="5" fillId="0" borderId="0" xfId="0" applyFont="1" applyFill="1" applyBorder="1" applyAlignment="1">
      <alignment horizontal="left"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21"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0" fillId="0" borderId="6" xfId="0" applyBorder="1" applyAlignment="1">
      <alignment wrapText="1"/>
    </xf>
    <xf numFmtId="0" fontId="4" fillId="0" borderId="0" xfId="0" applyFont="1" applyBorder="1" applyAlignment="1">
      <alignment horizontal="left" wrapText="1"/>
    </xf>
    <xf numFmtId="0" fontId="1" fillId="0" borderId="0" xfId="0" applyFont="1" applyAlignment="1">
      <alignment wrapText="1"/>
    </xf>
    <xf numFmtId="0" fontId="4" fillId="0" borderId="0" xfId="0" quotePrefix="1" applyFont="1" applyFill="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25" fillId="9" borderId="13" xfId="0" applyFont="1" applyFill="1" applyBorder="1" applyAlignment="1">
      <alignment horizontal="center" vertical="center"/>
    </xf>
    <xf numFmtId="0" fontId="25" fillId="9" borderId="6" xfId="0" applyFont="1" applyFill="1" applyBorder="1" applyAlignment="1">
      <alignment horizontal="center" vertical="center"/>
    </xf>
    <xf numFmtId="0" fontId="25" fillId="9"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quotePrefix="1" applyFont="1" applyAlignment="1">
      <alignment horizontal="left"/>
    </xf>
    <xf numFmtId="0" fontId="17" fillId="0" borderId="0" xfId="0" applyFont="1" applyAlignment="1">
      <alignment horizontal="center" vertical="top"/>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28" fillId="4" borderId="13"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10" xfId="0" applyFont="1" applyFill="1" applyBorder="1" applyAlignment="1">
      <alignment horizontal="center" vertical="center"/>
    </xf>
  </cellXfs>
  <cellStyles count="8">
    <cellStyle name="Comma" xfId="1" builtinId="3"/>
    <cellStyle name="Hyperlink" xfId="7" builtinId="8"/>
    <cellStyle name="Normal" xfId="0" builtinId="0"/>
    <cellStyle name="Normal 2" xfId="5"/>
    <cellStyle name="Normal 3" xfId="6"/>
    <cellStyle name="Standard_E00seit45" xfId="2"/>
    <cellStyle name="Titre ligne" xfId="3"/>
    <cellStyle name="Total intermediaire"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1995-2018</a:t>
            </a: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c:rich>
      </c:tx>
      <c:layout>
        <c:manualLayout>
          <c:xMode val="edge"/>
          <c:yMode val="edge"/>
          <c:x val="0.40672302284911932"/>
          <c:y val="1.0706638115631691E-2"/>
        </c:manualLayout>
      </c:layout>
      <c:overlay val="0"/>
      <c:spPr>
        <a:noFill/>
        <a:ln w="25400">
          <a:noFill/>
        </a:ln>
      </c:spPr>
    </c:title>
    <c:autoTitleDeleted val="0"/>
    <c:plotArea>
      <c:layout>
        <c:manualLayout>
          <c:layoutTarget val="inner"/>
          <c:xMode val="edge"/>
          <c:yMode val="edge"/>
          <c:x val="0.10420176618448512"/>
          <c:y val="0.10278372591006424"/>
          <c:w val="0.86386625514234439"/>
          <c:h val="0.75802997858672372"/>
        </c:manualLayout>
      </c:layout>
      <c:lineChart>
        <c:grouping val="standard"/>
        <c:varyColors val="0"/>
        <c:ser>
          <c:idx val="0"/>
          <c:order val="0"/>
          <c:tx>
            <c:strRef>
              <c:f>growth_eu27!$K$51</c:f>
              <c:strCache>
                <c:ptCount val="1"/>
                <c:pt idx="0">
                  <c:v>Goods (2) (tkm)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growth_eu27!$L$43:$AI$43</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growth_eu27!$L$51:$AI$51</c:f>
              <c:numCache>
                <c:formatCode>0.0</c:formatCode>
                <c:ptCount val="24"/>
                <c:pt idx="0">
                  <c:v>100</c:v>
                </c:pt>
                <c:pt idx="1">
                  <c:v>100.95752252424568</c:v>
                </c:pt>
                <c:pt idx="2">
                  <c:v>104.67297780183527</c:v>
                </c:pt>
                <c:pt idx="3">
                  <c:v>107.81849799854029</c:v>
                </c:pt>
                <c:pt idx="4">
                  <c:v>110.30134515828382</c:v>
                </c:pt>
                <c:pt idx="5">
                  <c:v>114.67274989900629</c:v>
                </c:pt>
                <c:pt idx="6">
                  <c:v>116.49888817448003</c:v>
                </c:pt>
                <c:pt idx="7">
                  <c:v>118.87898246184851</c:v>
                </c:pt>
                <c:pt idx="8">
                  <c:v>119.5790351262841</c:v>
                </c:pt>
                <c:pt idx="9">
                  <c:v>128.11679242436577</c:v>
                </c:pt>
                <c:pt idx="10">
                  <c:v>128.64154811291701</c:v>
                </c:pt>
                <c:pt idx="11">
                  <c:v>131.5042432192287</c:v>
                </c:pt>
                <c:pt idx="12">
                  <c:v>134.39588699522656</c:v>
                </c:pt>
                <c:pt idx="13">
                  <c:v>132.7911298246388</c:v>
                </c:pt>
                <c:pt idx="14">
                  <c:v>119.3616775216631</c:v>
                </c:pt>
                <c:pt idx="15">
                  <c:v>126.04123110102877</c:v>
                </c:pt>
                <c:pt idx="16">
                  <c:v>126.4156417858503</c:v>
                </c:pt>
                <c:pt idx="17">
                  <c:v>122.97697609077628</c:v>
                </c:pt>
                <c:pt idx="18">
                  <c:v>125.23973729748498</c:v>
                </c:pt>
                <c:pt idx="19">
                  <c:v>126.71348204495654</c:v>
                </c:pt>
                <c:pt idx="20">
                  <c:v>127.98237919290189</c:v>
                </c:pt>
                <c:pt idx="21">
                  <c:v>132.99752620878826</c:v>
                </c:pt>
                <c:pt idx="22">
                  <c:v>137.24135436364369</c:v>
                </c:pt>
                <c:pt idx="23">
                  <c:v>139.66496624401074</c:v>
                </c:pt>
              </c:numCache>
            </c:numRef>
          </c:val>
          <c:smooth val="0"/>
          <c:extLst>
            <c:ext xmlns:c16="http://schemas.microsoft.com/office/drawing/2014/chart" uri="{C3380CC4-5D6E-409C-BE32-E72D297353CC}">
              <c16:uniqueId val="{00000000-6F71-4362-A512-D78023DF03FC}"/>
            </c:ext>
          </c:extLst>
        </c:ser>
        <c:ser>
          <c:idx val="1"/>
          <c:order val="1"/>
          <c:tx>
            <c:strRef>
              <c:f>growth_eu27!$K$52</c:f>
              <c:strCache>
                <c:ptCount val="1"/>
                <c:pt idx="0">
                  <c:v>GDP (at constant year 2005 prices)</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growth_eu27!$L$43:$AI$43</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growth_eu27!$L$52:$AI$52</c:f>
              <c:numCache>
                <c:formatCode>0.0</c:formatCode>
                <c:ptCount val="24"/>
                <c:pt idx="0">
                  <c:v>100</c:v>
                </c:pt>
                <c:pt idx="1">
                  <c:v>101.7649523146695</c:v>
                </c:pt>
                <c:pt idx="2">
                  <c:v>104.47136019543477</c:v>
                </c:pt>
                <c:pt idx="3">
                  <c:v>107.60870155380367</c:v>
                </c:pt>
                <c:pt idx="4">
                  <c:v>110.7852582890695</c:v>
                </c:pt>
                <c:pt idx="5">
                  <c:v>115.06687383542965</c:v>
                </c:pt>
                <c:pt idx="6">
                  <c:v>117.52732931966423</c:v>
                </c:pt>
                <c:pt idx="7">
                  <c:v>118.76685262636595</c:v>
                </c:pt>
                <c:pt idx="8">
                  <c:v>119.78371543467861</c:v>
                </c:pt>
                <c:pt idx="9">
                  <c:v>122.81640744470451</c:v>
                </c:pt>
                <c:pt idx="10">
                  <c:v>125.12040307347345</c:v>
                </c:pt>
                <c:pt idx="11">
                  <c:v>129.45014491726315</c:v>
                </c:pt>
                <c:pt idx="12">
                  <c:v>133.50759409685466</c:v>
                </c:pt>
                <c:pt idx="13">
                  <c:v>134.35892389834441</c:v>
                </c:pt>
                <c:pt idx="14">
                  <c:v>128.57046397086921</c:v>
                </c:pt>
                <c:pt idx="15">
                  <c:v>131.37595432773162</c:v>
                </c:pt>
                <c:pt idx="16">
                  <c:v>133.79850274817056</c:v>
                </c:pt>
                <c:pt idx="17">
                  <c:v>132.8076191131095</c:v>
                </c:pt>
                <c:pt idx="18">
                  <c:v>132.74684666124318</c:v>
                </c:pt>
                <c:pt idx="19">
                  <c:v>134.84729886265859</c:v>
                </c:pt>
                <c:pt idx="20">
                  <c:v>138.02097076753614</c:v>
                </c:pt>
                <c:pt idx="21">
                  <c:v>140.80924634061228</c:v>
                </c:pt>
                <c:pt idx="22">
                  <c:v>144.69821357565073</c:v>
                </c:pt>
                <c:pt idx="23">
                  <c:v>147.80279608227735</c:v>
                </c:pt>
              </c:numCache>
            </c:numRef>
          </c:val>
          <c:smooth val="0"/>
          <c:extLst>
            <c:ext xmlns:c16="http://schemas.microsoft.com/office/drawing/2014/chart" uri="{C3380CC4-5D6E-409C-BE32-E72D297353CC}">
              <c16:uniqueId val="{00000001-6F71-4362-A512-D78023DF03FC}"/>
            </c:ext>
          </c:extLst>
        </c:ser>
        <c:ser>
          <c:idx val="2"/>
          <c:order val="2"/>
          <c:tx>
            <c:strRef>
              <c:f>growth_eu27!$K$50</c:f>
              <c:strCache>
                <c:ptCount val="1"/>
                <c:pt idx="0">
                  <c:v>Passengers (1) (pkm)</c:v>
                </c:pt>
              </c:strCache>
            </c:strRef>
          </c:tx>
          <c:cat>
            <c:numRef>
              <c:f>growth_eu27!$L$43:$AI$43</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growth_eu27!$L$50:$AI$50</c:f>
              <c:numCache>
                <c:formatCode>0.0</c:formatCode>
                <c:ptCount val="24"/>
                <c:pt idx="0">
                  <c:v>100</c:v>
                </c:pt>
                <c:pt idx="1">
                  <c:v>101.8569333004771</c:v>
                </c:pt>
                <c:pt idx="2">
                  <c:v>103.85622479547416</c:v>
                </c:pt>
                <c:pt idx="3">
                  <c:v>106.37709670115655</c:v>
                </c:pt>
                <c:pt idx="4">
                  <c:v>109.1470825558781</c:v>
                </c:pt>
                <c:pt idx="5">
                  <c:v>111.12424284107956</c:v>
                </c:pt>
                <c:pt idx="6">
                  <c:v>112.82229466628276</c:v>
                </c:pt>
                <c:pt idx="7">
                  <c:v>113.75088915332512</c:v>
                </c:pt>
                <c:pt idx="8">
                  <c:v>114.87497797799355</c:v>
                </c:pt>
                <c:pt idx="9">
                  <c:v>116.82547318457421</c:v>
                </c:pt>
                <c:pt idx="10">
                  <c:v>116.6787158079926</c:v>
                </c:pt>
                <c:pt idx="11">
                  <c:v>118.0360948362186</c:v>
                </c:pt>
                <c:pt idx="12">
                  <c:v>119.66760061858503</c:v>
                </c:pt>
                <c:pt idx="13">
                  <c:v>120.41615710315715</c:v>
                </c:pt>
                <c:pt idx="14">
                  <c:v>120.7780901855279</c:v>
                </c:pt>
                <c:pt idx="15">
                  <c:v>120.22106612885393</c:v>
                </c:pt>
                <c:pt idx="16">
                  <c:v>120.43909436889112</c:v>
                </c:pt>
                <c:pt idx="17">
                  <c:v>118.07934333483699</c:v>
                </c:pt>
                <c:pt idx="18">
                  <c:v>119.47971448270413</c:v>
                </c:pt>
                <c:pt idx="19">
                  <c:v>121.15810537951891</c:v>
                </c:pt>
                <c:pt idx="20">
                  <c:v>124.21052373716968</c:v>
                </c:pt>
                <c:pt idx="21">
                  <c:v>127.77610930094622</c:v>
                </c:pt>
                <c:pt idx="22">
                  <c:v>129.73876798199288</c:v>
                </c:pt>
                <c:pt idx="23">
                  <c:v>131.4669867984652</c:v>
                </c:pt>
              </c:numCache>
            </c:numRef>
          </c:val>
          <c:smooth val="0"/>
          <c:extLst>
            <c:ext xmlns:c16="http://schemas.microsoft.com/office/drawing/2014/chart" uri="{C3380CC4-5D6E-409C-BE32-E72D297353CC}">
              <c16:uniqueId val="{00000005-6CF2-4B75-A448-7D746FF8564E}"/>
            </c:ext>
          </c:extLst>
        </c:ser>
        <c:dLbls>
          <c:showLegendKey val="0"/>
          <c:showVal val="0"/>
          <c:showCatName val="0"/>
          <c:showSerName val="0"/>
          <c:showPercent val="0"/>
          <c:showBubbleSize val="0"/>
        </c:dLbls>
        <c:marker val="1"/>
        <c:smooth val="0"/>
        <c:axId val="134420352"/>
        <c:axId val="134421888"/>
      </c:lineChart>
      <c:catAx>
        <c:axId val="13442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1888"/>
        <c:crosses val="autoZero"/>
        <c:auto val="1"/>
        <c:lblAlgn val="ctr"/>
        <c:lblOffset val="100"/>
        <c:tickLblSkip val="1"/>
        <c:tickMarkSkip val="1"/>
        <c:noMultiLvlLbl val="0"/>
      </c:catAx>
      <c:valAx>
        <c:axId val="134421888"/>
        <c:scaling>
          <c:orientation val="minMax"/>
          <c:max val="150"/>
          <c:min val="1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0352"/>
        <c:crossesAt val="1"/>
        <c:crossBetween val="midCat"/>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83194777123447805"/>
          <c:h val="4.03504808151657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11</xdr:col>
      <xdr:colOff>466725</xdr:colOff>
      <xdr:row>27</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prc_hicp_aind&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topLeftCell="A4" zoomScaleNormal="100" workbookViewId="0">
      <selection activeCell="O16" sqref="O16"/>
    </sheetView>
  </sheetViews>
  <sheetFormatPr defaultRowHeight="12.75" x14ac:dyDescent="0.2"/>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x14ac:dyDescent="0.2">
      <c r="A1" s="757" t="s">
        <v>160</v>
      </c>
      <c r="B1" s="757"/>
      <c r="C1" s="757"/>
      <c r="D1" s="757"/>
      <c r="E1" s="757"/>
      <c r="F1" s="178"/>
      <c r="G1" s="178"/>
      <c r="H1" s="178"/>
    </row>
    <row r="2" spans="1:9" ht="20.100000000000001" customHeight="1" x14ac:dyDescent="0.2">
      <c r="A2" s="758" t="s">
        <v>161</v>
      </c>
      <c r="B2" s="758"/>
      <c r="C2" s="758"/>
      <c r="D2" s="758"/>
      <c r="E2" s="758"/>
      <c r="F2" s="179"/>
      <c r="G2" s="179"/>
      <c r="H2" s="179"/>
      <c r="I2" s="180"/>
    </row>
    <row r="3" spans="1:9" ht="20.100000000000001" customHeight="1" x14ac:dyDescent="0.25">
      <c r="A3" s="760" t="s">
        <v>170</v>
      </c>
      <c r="B3" s="760"/>
      <c r="C3" s="760"/>
      <c r="D3" s="760"/>
      <c r="E3" s="760"/>
      <c r="F3" s="17"/>
      <c r="G3" s="17"/>
      <c r="H3" s="17"/>
      <c r="I3" s="181"/>
    </row>
    <row r="4" spans="1:9" ht="20.100000000000001" customHeight="1" x14ac:dyDescent="0.2">
      <c r="A4" s="761" t="s">
        <v>163</v>
      </c>
      <c r="B4" s="761"/>
      <c r="C4" s="761"/>
      <c r="D4" s="761"/>
      <c r="E4" s="761"/>
      <c r="F4" s="182"/>
      <c r="G4" s="182"/>
      <c r="H4" s="182"/>
      <c r="I4" s="180"/>
    </row>
    <row r="5" spans="1:9" ht="20.100000000000001" customHeight="1" x14ac:dyDescent="0.2">
      <c r="A5" s="19"/>
      <c r="B5" s="183"/>
      <c r="C5" s="183"/>
      <c r="D5" s="182"/>
      <c r="E5" s="182"/>
      <c r="F5" s="182"/>
      <c r="G5" s="182"/>
      <c r="H5" s="184"/>
      <c r="I5" s="180"/>
    </row>
    <row r="6" spans="1:9" ht="20.100000000000001" customHeight="1" x14ac:dyDescent="0.2">
      <c r="A6" s="19"/>
      <c r="B6" s="183"/>
      <c r="C6" s="183"/>
      <c r="D6" s="182"/>
      <c r="E6" s="182"/>
      <c r="F6" s="182"/>
      <c r="G6" s="182"/>
      <c r="H6" s="184"/>
      <c r="I6" s="180"/>
    </row>
    <row r="7" spans="1:9" ht="20.100000000000001" customHeight="1" x14ac:dyDescent="0.2">
      <c r="A7" s="757" t="s">
        <v>171</v>
      </c>
      <c r="B7" s="757"/>
      <c r="C7" s="757"/>
      <c r="D7" s="757"/>
      <c r="E7" s="757"/>
      <c r="F7" s="178"/>
      <c r="G7" s="178"/>
      <c r="H7" s="178"/>
    </row>
    <row r="8" spans="1:9" ht="20.100000000000001" customHeight="1" x14ac:dyDescent="0.2">
      <c r="A8" s="759">
        <v>2020</v>
      </c>
      <c r="B8" s="759"/>
      <c r="C8" s="759"/>
      <c r="D8" s="759"/>
      <c r="E8" s="759"/>
      <c r="F8" s="185"/>
      <c r="G8" s="185"/>
      <c r="H8" s="185"/>
    </row>
    <row r="9" spans="1:9" ht="20.100000000000001" customHeight="1" x14ac:dyDescent="0.2">
      <c r="A9" s="19"/>
      <c r="B9" s="183"/>
      <c r="C9" s="183"/>
      <c r="D9" s="186"/>
      <c r="E9" s="182"/>
      <c r="F9" s="182"/>
      <c r="G9" s="182"/>
      <c r="H9" s="184"/>
      <c r="I9" s="180"/>
    </row>
    <row r="10" spans="1:9" ht="20.100000000000001" customHeight="1" x14ac:dyDescent="0.2">
      <c r="A10" s="762" t="s">
        <v>172</v>
      </c>
      <c r="B10" s="762"/>
      <c r="C10" s="762"/>
      <c r="D10" s="762"/>
      <c r="E10" s="762"/>
      <c r="F10" s="187"/>
      <c r="G10" s="187"/>
      <c r="H10" s="187"/>
      <c r="I10" s="180"/>
    </row>
    <row r="11" spans="1:9" ht="20.100000000000001" customHeight="1" x14ac:dyDescent="0.25">
      <c r="A11" s="188"/>
      <c r="B11" s="188"/>
      <c r="C11" s="188"/>
      <c r="D11" s="188"/>
      <c r="E11" s="188"/>
      <c r="F11" s="188"/>
      <c r="G11" s="188"/>
      <c r="H11" s="180"/>
      <c r="I11" s="180"/>
    </row>
    <row r="12" spans="1:9" ht="20.100000000000001" customHeight="1" x14ac:dyDescent="0.2">
      <c r="A12" s="765" t="s">
        <v>173</v>
      </c>
      <c r="B12" s="765"/>
      <c r="C12" s="765"/>
      <c r="D12" s="765"/>
      <c r="E12" s="765"/>
      <c r="F12" s="189"/>
      <c r="G12" s="189"/>
      <c r="H12" s="189"/>
      <c r="I12" s="180"/>
    </row>
    <row r="13" spans="1:9" ht="20.100000000000001" customHeight="1" x14ac:dyDescent="0.2">
      <c r="A13" s="765" t="s">
        <v>162</v>
      </c>
      <c r="B13" s="765"/>
      <c r="C13" s="765"/>
      <c r="D13" s="765"/>
      <c r="E13" s="765"/>
      <c r="F13" s="189"/>
      <c r="G13" s="189"/>
      <c r="H13" s="189"/>
      <c r="I13" s="180"/>
    </row>
    <row r="14" spans="1:9" ht="20.100000000000001" customHeight="1" x14ac:dyDescent="0.25">
      <c r="A14" s="188"/>
      <c r="B14" s="188"/>
      <c r="C14" s="188"/>
      <c r="D14" s="188"/>
      <c r="E14" s="188"/>
      <c r="F14" s="188"/>
      <c r="G14" s="188"/>
      <c r="H14" s="180"/>
      <c r="I14" s="180"/>
    </row>
    <row r="15" spans="1:9" ht="20.100000000000001" customHeight="1" x14ac:dyDescent="0.2">
      <c r="B15" s="190"/>
      <c r="C15" s="190"/>
      <c r="D15" s="191"/>
      <c r="E15" s="191"/>
      <c r="F15" s="191"/>
      <c r="G15" s="191"/>
      <c r="H15" s="180"/>
      <c r="I15" s="180"/>
    </row>
    <row r="16" spans="1:9" ht="15" customHeight="1" x14ac:dyDescent="0.2">
      <c r="B16" s="192" t="s">
        <v>174</v>
      </c>
      <c r="C16" s="190"/>
      <c r="D16" s="736" t="s">
        <v>318</v>
      </c>
      <c r="E16" s="191"/>
      <c r="F16" s="191"/>
      <c r="G16" s="191"/>
      <c r="H16" s="180"/>
      <c r="I16" s="180"/>
    </row>
    <row r="17" spans="2:5" ht="15" customHeight="1" x14ac:dyDescent="0.2">
      <c r="B17" s="192" t="s">
        <v>175</v>
      </c>
      <c r="C17" s="193"/>
      <c r="D17" s="340" t="s">
        <v>319</v>
      </c>
    </row>
    <row r="18" spans="2:5" ht="15" customHeight="1" x14ac:dyDescent="0.2">
      <c r="B18" s="192" t="s">
        <v>176</v>
      </c>
      <c r="C18" s="194"/>
      <c r="D18" s="729" t="s">
        <v>320</v>
      </c>
    </row>
    <row r="19" spans="2:5" ht="15" customHeight="1" x14ac:dyDescent="0.2">
      <c r="B19" s="192" t="s">
        <v>177</v>
      </c>
      <c r="C19" s="194"/>
      <c r="D19" s="729" t="s">
        <v>321</v>
      </c>
    </row>
    <row r="20" spans="2:5" ht="15" customHeight="1" x14ac:dyDescent="0.2">
      <c r="B20" s="192" t="s">
        <v>178</v>
      </c>
      <c r="C20" s="194"/>
      <c r="D20" s="340" t="s">
        <v>322</v>
      </c>
    </row>
    <row r="21" spans="2:5" ht="15" customHeight="1" x14ac:dyDescent="0.2">
      <c r="B21" s="192" t="s">
        <v>179</v>
      </c>
      <c r="C21" s="194"/>
      <c r="D21" s="729" t="s">
        <v>323</v>
      </c>
    </row>
    <row r="22" spans="2:5" ht="15" customHeight="1" x14ac:dyDescent="0.2">
      <c r="B22" s="192" t="s">
        <v>180</v>
      </c>
      <c r="C22" s="194"/>
      <c r="D22" s="729" t="s">
        <v>324</v>
      </c>
    </row>
    <row r="23" spans="2:5" ht="15" customHeight="1" x14ac:dyDescent="0.2">
      <c r="B23" s="192" t="s">
        <v>168</v>
      </c>
      <c r="C23" s="194"/>
      <c r="D23" s="729" t="s">
        <v>145</v>
      </c>
    </row>
    <row r="24" spans="2:5" ht="15" customHeight="1" x14ac:dyDescent="0.2">
      <c r="B24" s="192" t="s">
        <v>181</v>
      </c>
      <c r="C24" s="194"/>
      <c r="D24" s="763" t="s">
        <v>325</v>
      </c>
      <c r="E24" s="764"/>
    </row>
    <row r="25" spans="2:5" ht="15" customHeight="1" x14ac:dyDescent="0.2">
      <c r="B25" s="192" t="s">
        <v>169</v>
      </c>
      <c r="C25" s="193"/>
      <c r="D25" s="763" t="s">
        <v>326</v>
      </c>
      <c r="E25" s="764"/>
    </row>
    <row r="26" spans="2:5" ht="26.25" customHeight="1" x14ac:dyDescent="0.2">
      <c r="B26" s="192" t="s">
        <v>182</v>
      </c>
      <c r="D26" s="264" t="s">
        <v>327</v>
      </c>
    </row>
    <row r="27" spans="2:5" ht="15" customHeight="1" x14ac:dyDescent="0.2">
      <c r="B27" s="192" t="s">
        <v>183</v>
      </c>
      <c r="D27" s="261" t="s">
        <v>328</v>
      </c>
    </row>
    <row r="28" spans="2:5" x14ac:dyDescent="0.2">
      <c r="B28" s="192" t="s">
        <v>196</v>
      </c>
      <c r="D28" s="261" t="s">
        <v>194</v>
      </c>
    </row>
    <row r="29" spans="2:5" x14ac:dyDescent="0.2">
      <c r="B29" s="265" t="s">
        <v>197</v>
      </c>
      <c r="C29" s="193"/>
      <c r="D29" s="339" t="s">
        <v>329</v>
      </c>
    </row>
    <row r="30" spans="2:5" x14ac:dyDescent="0.2">
      <c r="B30" s="265" t="s">
        <v>198</v>
      </c>
      <c r="C30" s="193"/>
      <c r="D30" s="339" t="s">
        <v>330</v>
      </c>
    </row>
  </sheetData>
  <mergeCells count="11">
    <mergeCell ref="A10:E10"/>
    <mergeCell ref="D25:E25"/>
    <mergeCell ref="D24:E24"/>
    <mergeCell ref="A13:E13"/>
    <mergeCell ref="A12:E12"/>
    <mergeCell ref="A1:E1"/>
    <mergeCell ref="A2:E2"/>
    <mergeCell ref="A7:E7"/>
    <mergeCell ref="A8:E8"/>
    <mergeCell ref="A3:E3"/>
    <mergeCell ref="A4:E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59"/>
  <sheetViews>
    <sheetView topLeftCell="A28" workbookViewId="0">
      <selection activeCell="G16" sqref="G16"/>
    </sheetView>
  </sheetViews>
  <sheetFormatPr defaultRowHeight="12.75" x14ac:dyDescent="0.2"/>
  <cols>
    <col min="1" max="1" width="1.140625" customWidth="1"/>
    <col min="2" max="2" width="4.42578125" customWidth="1"/>
    <col min="3" max="6" width="11.7109375" customWidth="1"/>
    <col min="7" max="7" width="10.140625" customWidth="1"/>
    <col min="8" max="8" width="11.28515625" customWidth="1"/>
    <col min="9" max="9" width="10.5703125" customWidth="1"/>
    <col min="10" max="10" width="11.7109375" customWidth="1"/>
  </cols>
  <sheetData>
    <row r="1" spans="2:10" ht="14.25" customHeight="1" x14ac:dyDescent="0.2">
      <c r="C1" s="6"/>
      <c r="I1" s="13" t="s">
        <v>181</v>
      </c>
      <c r="J1" s="13"/>
    </row>
    <row r="2" spans="2:10" ht="15" customHeight="1" x14ac:dyDescent="0.2">
      <c r="B2" s="839" t="s">
        <v>337</v>
      </c>
      <c r="C2" s="839"/>
      <c r="D2" s="839"/>
      <c r="E2" s="839"/>
      <c r="F2" s="839"/>
      <c r="G2" s="839"/>
      <c r="H2" s="839"/>
      <c r="I2" s="839"/>
      <c r="J2" s="480"/>
    </row>
    <row r="3" spans="2:10" ht="15" customHeight="1" x14ac:dyDescent="0.2">
      <c r="B3" s="840" t="s">
        <v>118</v>
      </c>
      <c r="C3" s="840"/>
      <c r="D3" s="840"/>
      <c r="E3" s="840"/>
      <c r="F3" s="840"/>
      <c r="G3" s="840"/>
      <c r="H3" s="840"/>
      <c r="I3" s="840"/>
      <c r="J3" s="481"/>
    </row>
    <row r="4" spans="2:10" ht="15" customHeight="1" x14ac:dyDescent="0.2">
      <c r="B4" s="843" t="s">
        <v>245</v>
      </c>
      <c r="C4" s="844"/>
      <c r="D4" s="844"/>
      <c r="E4" s="844"/>
      <c r="F4" s="844"/>
      <c r="G4" s="844"/>
      <c r="H4" s="844"/>
      <c r="I4" s="844"/>
      <c r="J4" s="482"/>
    </row>
    <row r="5" spans="2:10" ht="26.25" customHeight="1" x14ac:dyDescent="0.2">
      <c r="B5" s="835" t="s">
        <v>110</v>
      </c>
      <c r="C5" s="841" t="s">
        <v>116</v>
      </c>
      <c r="D5" s="841" t="s">
        <v>111</v>
      </c>
      <c r="E5" s="837" t="s">
        <v>112</v>
      </c>
      <c r="F5" s="508" t="s">
        <v>117</v>
      </c>
      <c r="G5" s="95"/>
    </row>
    <row r="6" spans="2:10" ht="38.25" customHeight="1" x14ac:dyDescent="0.2">
      <c r="B6" s="836"/>
      <c r="C6" s="842"/>
      <c r="D6" s="842"/>
      <c r="E6" s="838"/>
      <c r="F6" s="142" t="s">
        <v>120</v>
      </c>
      <c r="G6" s="93" t="s">
        <v>119</v>
      </c>
      <c r="I6" s="251"/>
      <c r="J6" s="251"/>
    </row>
    <row r="7" spans="2:10" ht="11.25" customHeight="1" x14ac:dyDescent="0.2">
      <c r="B7" s="146">
        <v>2019</v>
      </c>
      <c r="C7" s="257">
        <v>105.04</v>
      </c>
      <c r="D7" s="257">
        <v>106.14</v>
      </c>
      <c r="E7" s="257">
        <v>103.44</v>
      </c>
      <c r="F7" s="257">
        <v>103.39</v>
      </c>
      <c r="G7" s="257">
        <v>104.01</v>
      </c>
      <c r="I7" s="251"/>
      <c r="J7" s="251"/>
    </row>
    <row r="8" spans="2:10" ht="12" customHeight="1" x14ac:dyDescent="0.2">
      <c r="B8" s="146">
        <v>2018</v>
      </c>
      <c r="C8" s="257">
        <v>103.57</v>
      </c>
      <c r="D8" s="257">
        <v>104.91</v>
      </c>
      <c r="E8" s="257">
        <v>102.23</v>
      </c>
      <c r="F8" s="257">
        <v>102.13</v>
      </c>
      <c r="G8" s="257">
        <v>103.31</v>
      </c>
      <c r="I8" s="251"/>
      <c r="J8" s="251"/>
    </row>
    <row r="9" spans="2:10" ht="14.25" customHeight="1" x14ac:dyDescent="0.2">
      <c r="B9" s="146">
        <v>2017</v>
      </c>
      <c r="C9" s="257">
        <v>101.74</v>
      </c>
      <c r="D9" s="257">
        <v>101.49</v>
      </c>
      <c r="E9" s="257">
        <v>101.33</v>
      </c>
      <c r="F9" s="257">
        <v>101.22</v>
      </c>
      <c r="G9" s="257">
        <v>102.59</v>
      </c>
      <c r="I9" s="251"/>
    </row>
    <row r="10" spans="2:10" ht="15" customHeight="1" x14ac:dyDescent="0.2">
      <c r="B10" s="146">
        <v>2016</v>
      </c>
      <c r="C10" s="257">
        <v>100.18</v>
      </c>
      <c r="D10" s="257">
        <v>98.53</v>
      </c>
      <c r="E10" s="257">
        <v>100.7</v>
      </c>
      <c r="F10" s="257">
        <v>100.63</v>
      </c>
      <c r="G10" s="257">
        <v>101.46</v>
      </c>
    </row>
    <row r="11" spans="2:10" ht="15" customHeight="1" x14ac:dyDescent="0.2">
      <c r="B11" s="722">
        <v>2015</v>
      </c>
      <c r="C11" s="723">
        <v>100</v>
      </c>
      <c r="D11" s="723">
        <v>100</v>
      </c>
      <c r="E11" s="723">
        <v>100</v>
      </c>
      <c r="F11" s="723">
        <v>100</v>
      </c>
      <c r="G11" s="723">
        <v>100</v>
      </c>
    </row>
    <row r="12" spans="2:10" ht="15" customHeight="1" x14ac:dyDescent="0.2">
      <c r="B12" s="146">
        <v>2014</v>
      </c>
      <c r="C12" s="257">
        <v>99.89</v>
      </c>
      <c r="D12" s="257">
        <v>102.83</v>
      </c>
      <c r="E12" s="257">
        <v>99.15</v>
      </c>
      <c r="F12" s="257">
        <v>99.16</v>
      </c>
      <c r="G12" s="257">
        <v>98.97</v>
      </c>
    </row>
    <row r="13" spans="2:10" ht="12" customHeight="1" x14ac:dyDescent="0.2">
      <c r="B13" s="146">
        <v>2013</v>
      </c>
      <c r="C13" s="257">
        <v>99.49</v>
      </c>
      <c r="D13" s="257">
        <v>102.99</v>
      </c>
      <c r="E13" s="257">
        <v>98.48</v>
      </c>
      <c r="F13" s="257">
        <v>98.47</v>
      </c>
      <c r="G13" s="257">
        <v>98.49</v>
      </c>
      <c r="J13" s="251"/>
    </row>
    <row r="14" spans="2:10" ht="12" customHeight="1" x14ac:dyDescent="0.2">
      <c r="B14" s="146">
        <v>2012</v>
      </c>
      <c r="C14" s="257">
        <v>98.19</v>
      </c>
      <c r="D14" s="257">
        <v>102.71</v>
      </c>
      <c r="E14" s="257">
        <v>98.21</v>
      </c>
      <c r="F14" s="257">
        <v>98.25</v>
      </c>
      <c r="G14" s="257">
        <v>97.66</v>
      </c>
      <c r="I14" s="251"/>
    </row>
    <row r="15" spans="2:10" ht="12" customHeight="1" x14ac:dyDescent="0.2">
      <c r="B15" s="146">
        <v>2011</v>
      </c>
      <c r="C15" s="257">
        <v>95.69</v>
      </c>
      <c r="D15" s="257">
        <v>98.74</v>
      </c>
      <c r="E15" s="257">
        <v>97.74</v>
      </c>
      <c r="F15" s="257">
        <v>97.81</v>
      </c>
      <c r="G15" s="257">
        <v>96.94</v>
      </c>
    </row>
    <row r="16" spans="2:10" ht="13.5" customHeight="1" x14ac:dyDescent="0.2">
      <c r="B16" s="146">
        <v>2010</v>
      </c>
      <c r="C16" s="257">
        <v>93.03</v>
      </c>
      <c r="D16" s="257">
        <v>93.6</v>
      </c>
      <c r="E16" s="257">
        <v>97.15</v>
      </c>
      <c r="F16" s="257">
        <v>97.29</v>
      </c>
      <c r="G16" s="257">
        <v>95.65</v>
      </c>
    </row>
    <row r="17" spans="2:10" ht="12" customHeight="1" x14ac:dyDescent="0.2">
      <c r="B17" s="146">
        <v>2009</v>
      </c>
      <c r="C17" s="257">
        <v>91.35</v>
      </c>
      <c r="D17" s="257">
        <v>89.32</v>
      </c>
      <c r="E17" s="257">
        <v>97.42</v>
      </c>
      <c r="F17" s="257">
        <v>97.69</v>
      </c>
      <c r="G17" s="257">
        <v>94.57</v>
      </c>
    </row>
    <row r="18" spans="2:10" ht="12" customHeight="1" x14ac:dyDescent="0.2">
      <c r="B18" s="146">
        <v>2008</v>
      </c>
      <c r="C18" s="257">
        <v>90.64</v>
      </c>
      <c r="D18" s="257">
        <v>91.74</v>
      </c>
      <c r="E18" s="257">
        <v>97.94</v>
      </c>
      <c r="F18" s="257">
        <v>98.4</v>
      </c>
      <c r="G18" s="257">
        <v>93.05</v>
      </c>
    </row>
    <row r="19" spans="2:10" ht="12" customHeight="1" x14ac:dyDescent="0.2">
      <c r="B19" s="146">
        <v>2007</v>
      </c>
      <c r="C19" s="257">
        <v>87.41</v>
      </c>
      <c r="D19" s="257">
        <v>87.68</v>
      </c>
      <c r="E19" s="257">
        <v>97.94</v>
      </c>
      <c r="F19" s="257">
        <v>98.42</v>
      </c>
      <c r="G19" s="257">
        <v>92.81</v>
      </c>
    </row>
    <row r="20" spans="2:10" ht="13.5" customHeight="1" x14ac:dyDescent="0.2">
      <c r="B20" s="146">
        <v>2006</v>
      </c>
      <c r="C20" s="257">
        <v>85.38</v>
      </c>
      <c r="D20" s="257">
        <v>85.61</v>
      </c>
      <c r="E20" s="257">
        <v>96.74</v>
      </c>
      <c r="F20" s="257">
        <v>97.18</v>
      </c>
      <c r="G20" s="257">
        <v>92.07</v>
      </c>
    </row>
    <row r="21" spans="2:10" ht="15" customHeight="1" x14ac:dyDescent="0.2">
      <c r="B21" s="81">
        <v>2005</v>
      </c>
      <c r="C21" s="460">
        <v>83.45</v>
      </c>
      <c r="D21" s="460">
        <v>83.06</v>
      </c>
      <c r="E21" s="460">
        <v>95.91</v>
      </c>
      <c r="F21" s="460">
        <v>96.23</v>
      </c>
      <c r="G21" s="460">
        <v>92.43</v>
      </c>
    </row>
    <row r="22" spans="2:10" ht="57.75" customHeight="1" x14ac:dyDescent="0.2">
      <c r="C22" s="250"/>
      <c r="D22" s="250"/>
      <c r="E22" s="250"/>
      <c r="F22" s="250"/>
      <c r="G22" s="250"/>
    </row>
    <row r="23" spans="2:10" ht="46.5" customHeight="1" x14ac:dyDescent="0.2">
      <c r="B23" s="835" t="s">
        <v>110</v>
      </c>
      <c r="C23" s="837" t="s">
        <v>113</v>
      </c>
      <c r="D23" s="508" t="s">
        <v>117</v>
      </c>
      <c r="E23" s="82"/>
      <c r="F23" s="82"/>
      <c r="G23" s="94"/>
    </row>
    <row r="24" spans="2:10" ht="45.75" customHeight="1" x14ac:dyDescent="0.2">
      <c r="B24" s="836"/>
      <c r="C24" s="838"/>
      <c r="D24" s="142" t="s">
        <v>141</v>
      </c>
      <c r="E24" s="96" t="s">
        <v>142</v>
      </c>
      <c r="F24" s="96" t="s">
        <v>143</v>
      </c>
      <c r="G24" s="93" t="s">
        <v>144</v>
      </c>
    </row>
    <row r="25" spans="2:10" ht="14.25" customHeight="1" x14ac:dyDescent="0.2">
      <c r="B25" s="146">
        <v>2019</v>
      </c>
      <c r="C25" s="717">
        <v>107.68</v>
      </c>
      <c r="D25" s="717">
        <v>100.98</v>
      </c>
      <c r="E25" s="718">
        <v>108.59</v>
      </c>
      <c r="F25" s="718">
        <v>108.8</v>
      </c>
      <c r="G25" s="719">
        <v>105.48</v>
      </c>
    </row>
    <row r="26" spans="2:10" ht="10.5" customHeight="1" x14ac:dyDescent="0.2">
      <c r="B26" s="146">
        <v>2018</v>
      </c>
      <c r="C26" s="165">
        <v>106.59</v>
      </c>
      <c r="D26" s="165">
        <v>100.52</v>
      </c>
      <c r="E26" s="165">
        <v>108.58</v>
      </c>
      <c r="F26" s="165">
        <v>105.63</v>
      </c>
      <c r="G26" s="165">
        <v>104.09</v>
      </c>
      <c r="H26" s="501"/>
    </row>
    <row r="27" spans="2:10" ht="11.25" customHeight="1" x14ac:dyDescent="0.2">
      <c r="B27" s="146">
        <v>2017</v>
      </c>
      <c r="C27" s="165">
        <v>101.32</v>
      </c>
      <c r="D27" s="165">
        <v>100.15</v>
      </c>
      <c r="E27" s="165">
        <v>100.14</v>
      </c>
      <c r="F27" s="165">
        <v>103.26</v>
      </c>
      <c r="G27" s="165">
        <v>102.44</v>
      </c>
    </row>
    <row r="28" spans="2:10" ht="11.25" customHeight="1" x14ac:dyDescent="0.2">
      <c r="B28" s="503">
        <v>2016</v>
      </c>
      <c r="C28" s="504">
        <v>97.22</v>
      </c>
      <c r="D28" s="504">
        <v>99.92</v>
      </c>
      <c r="E28" s="504">
        <v>93.73</v>
      </c>
      <c r="F28" s="504">
        <v>101.35</v>
      </c>
      <c r="G28" s="504">
        <v>101.12</v>
      </c>
    </row>
    <row r="29" spans="2:10" ht="12.75" customHeight="1" x14ac:dyDescent="0.2">
      <c r="B29" s="146">
        <v>2015</v>
      </c>
      <c r="C29" s="505">
        <v>100</v>
      </c>
      <c r="D29" s="505">
        <v>100</v>
      </c>
      <c r="E29" s="505">
        <v>100</v>
      </c>
      <c r="F29" s="505">
        <v>100</v>
      </c>
      <c r="G29" s="505">
        <v>100</v>
      </c>
    </row>
    <row r="30" spans="2:10" ht="12" customHeight="1" x14ac:dyDescent="0.2">
      <c r="B30" s="146">
        <v>2014</v>
      </c>
      <c r="C30" s="209">
        <v>105.55</v>
      </c>
      <c r="D30" s="209">
        <v>100.03</v>
      </c>
      <c r="E30" s="209">
        <v>112.19</v>
      </c>
      <c r="F30" s="209">
        <v>98.39</v>
      </c>
      <c r="G30" s="209">
        <v>98.81</v>
      </c>
      <c r="J30" s="208"/>
    </row>
    <row r="31" spans="2:10" ht="12" customHeight="1" x14ac:dyDescent="0.2">
      <c r="B31" s="146">
        <v>2013</v>
      </c>
      <c r="C31" s="209">
        <v>106.56</v>
      </c>
      <c r="D31" s="209">
        <v>99.98</v>
      </c>
      <c r="E31" s="209">
        <v>115.75</v>
      </c>
      <c r="F31" s="209">
        <v>96.35</v>
      </c>
      <c r="G31" s="209">
        <v>97.63</v>
      </c>
    </row>
    <row r="32" spans="2:10" ht="12" customHeight="1" x14ac:dyDescent="0.2">
      <c r="B32" s="146">
        <v>2012</v>
      </c>
      <c r="C32" s="209">
        <v>106.99</v>
      </c>
      <c r="D32" s="209">
        <v>99.43</v>
      </c>
      <c r="E32" s="209">
        <v>118.41</v>
      </c>
      <c r="F32" s="209">
        <v>94.09</v>
      </c>
      <c r="G32" s="209">
        <v>95.92</v>
      </c>
    </row>
    <row r="33" spans="2:10" ht="12" customHeight="1" x14ac:dyDescent="0.2">
      <c r="B33" s="146">
        <v>2011</v>
      </c>
      <c r="C33" s="165">
        <v>101.42</v>
      </c>
      <c r="D33" s="165">
        <v>96.99</v>
      </c>
      <c r="E33" s="165">
        <v>109.72</v>
      </c>
      <c r="F33" s="165">
        <v>91.62</v>
      </c>
      <c r="G33" s="165">
        <v>94.09</v>
      </c>
      <c r="H33" s="208"/>
      <c r="I33" s="208"/>
    </row>
    <row r="34" spans="2:10" ht="12" customHeight="1" x14ac:dyDescent="0.2">
      <c r="B34" s="146">
        <v>2010</v>
      </c>
      <c r="C34" s="165">
        <v>93.74</v>
      </c>
      <c r="D34" s="165">
        <v>95.04</v>
      </c>
      <c r="E34" s="165">
        <v>96.68</v>
      </c>
      <c r="F34" s="165">
        <v>89.23</v>
      </c>
      <c r="G34" s="165">
        <v>92.84</v>
      </c>
    </row>
    <row r="35" spans="2:10" ht="12" customHeight="1" x14ac:dyDescent="0.2">
      <c r="B35" s="146">
        <v>2009</v>
      </c>
      <c r="C35" s="209">
        <v>86.69</v>
      </c>
      <c r="D35" s="209">
        <v>94.47</v>
      </c>
      <c r="E35" s="209">
        <v>84.75</v>
      </c>
      <c r="F35" s="209">
        <v>87</v>
      </c>
      <c r="G35" s="209">
        <v>91.29</v>
      </c>
    </row>
    <row r="36" spans="2:10" ht="12" customHeight="1" x14ac:dyDescent="0.2">
      <c r="B36" s="146">
        <v>2008</v>
      </c>
      <c r="C36" s="209">
        <v>91.35</v>
      </c>
      <c r="D36" s="209">
        <v>93.65</v>
      </c>
      <c r="E36" s="209">
        <v>96.69</v>
      </c>
      <c r="F36" s="209">
        <v>83.55</v>
      </c>
      <c r="G36" s="209">
        <v>88.71</v>
      </c>
    </row>
    <row r="37" spans="2:10" ht="12" customHeight="1" x14ac:dyDescent="0.2">
      <c r="B37" s="146">
        <v>2007</v>
      </c>
      <c r="C37" s="209">
        <v>85.55</v>
      </c>
      <c r="D37" s="209">
        <v>91.27</v>
      </c>
      <c r="E37" s="209">
        <v>88.37</v>
      </c>
      <c r="F37" s="209">
        <v>80.040000000000006</v>
      </c>
      <c r="G37" s="209">
        <v>86.13</v>
      </c>
    </row>
    <row r="38" spans="2:10" ht="15.75" customHeight="1" x14ac:dyDescent="0.2">
      <c r="B38" s="146">
        <v>2006</v>
      </c>
      <c r="C38" s="209">
        <v>83.11</v>
      </c>
      <c r="D38" s="209">
        <v>89.06</v>
      </c>
      <c r="E38" s="209">
        <v>86.35</v>
      </c>
      <c r="F38" s="209">
        <v>77</v>
      </c>
      <c r="G38" s="209">
        <v>84.19</v>
      </c>
    </row>
    <row r="39" spans="2:10" ht="11.25" customHeight="1" x14ac:dyDescent="0.2">
      <c r="B39" s="81">
        <v>2005</v>
      </c>
      <c r="C39" s="461">
        <v>79.790000000000006</v>
      </c>
      <c r="D39" s="461">
        <v>87.46</v>
      </c>
      <c r="E39" s="461">
        <v>81.84</v>
      </c>
      <c r="F39" s="461">
        <v>74.599999999999994</v>
      </c>
      <c r="G39" s="461">
        <v>82.63</v>
      </c>
    </row>
    <row r="40" spans="2:10" ht="17.25" customHeight="1" x14ac:dyDescent="0.2">
      <c r="B40" s="502"/>
      <c r="C40" s="502"/>
      <c r="D40" s="502"/>
      <c r="E40" s="502"/>
      <c r="F40" s="502"/>
      <c r="G40" s="502"/>
    </row>
    <row r="41" spans="2:10" ht="29.25" customHeight="1" x14ac:dyDescent="0.2">
      <c r="B41" s="208"/>
      <c r="C41" s="208"/>
      <c r="D41" s="208"/>
      <c r="E41" s="208"/>
      <c r="F41" s="208"/>
      <c r="G41" s="208"/>
      <c r="H41" s="465"/>
      <c r="I41" s="465"/>
      <c r="J41" s="489"/>
    </row>
    <row r="42" spans="2:10" ht="14.25" customHeight="1" x14ac:dyDescent="0.2">
      <c r="B42" s="835" t="s">
        <v>110</v>
      </c>
      <c r="C42" s="837" t="s">
        <v>114</v>
      </c>
      <c r="D42" s="508" t="s">
        <v>117</v>
      </c>
      <c r="E42" s="83"/>
      <c r="F42" s="83"/>
      <c r="G42" s="83"/>
      <c r="H42" s="255"/>
      <c r="I42" s="256"/>
      <c r="J42" s="490"/>
    </row>
    <row r="43" spans="2:10" ht="44.25" customHeight="1" x14ac:dyDescent="0.2">
      <c r="B43" s="836"/>
      <c r="C43" s="838"/>
      <c r="D43" s="142" t="s">
        <v>137</v>
      </c>
      <c r="E43" s="96" t="s">
        <v>138</v>
      </c>
      <c r="F43" s="96" t="s">
        <v>139</v>
      </c>
      <c r="G43" s="96" t="s">
        <v>140</v>
      </c>
      <c r="H43" s="163" t="s">
        <v>115</v>
      </c>
      <c r="I43" s="164" t="s">
        <v>153</v>
      </c>
      <c r="J43" s="489"/>
    </row>
    <row r="44" spans="2:10" ht="12" customHeight="1" x14ac:dyDescent="0.2">
      <c r="B44" s="146">
        <v>2019</v>
      </c>
      <c r="C44" s="720">
        <v>105.69</v>
      </c>
      <c r="D44" s="720">
        <v>105.04</v>
      </c>
      <c r="E44" s="721">
        <v>104.66</v>
      </c>
      <c r="F44" s="721">
        <v>107.01</v>
      </c>
      <c r="G44" s="721">
        <v>104.49</v>
      </c>
      <c r="H44" s="721">
        <v>105.95</v>
      </c>
      <c r="I44" s="721">
        <v>105.07</v>
      </c>
      <c r="J44" s="489"/>
    </row>
    <row r="45" spans="2:10" ht="12" customHeight="1" x14ac:dyDescent="0.2">
      <c r="B45" s="146">
        <v>2018</v>
      </c>
      <c r="C45" s="258">
        <v>103.99</v>
      </c>
      <c r="D45" s="258">
        <v>103.44</v>
      </c>
      <c r="E45" s="258">
        <v>103.38</v>
      </c>
      <c r="F45" s="258">
        <v>104.95</v>
      </c>
      <c r="G45" s="258">
        <v>103.25</v>
      </c>
      <c r="H45" s="258">
        <v>104.39</v>
      </c>
      <c r="I45" s="258">
        <v>102.54</v>
      </c>
      <c r="J45" s="489"/>
    </row>
    <row r="46" spans="2:10" ht="14.25" customHeight="1" x14ac:dyDescent="0.2">
      <c r="B46" s="146">
        <v>2017</v>
      </c>
      <c r="C46" s="258">
        <v>102.59</v>
      </c>
      <c r="D46" s="258">
        <v>102.66</v>
      </c>
      <c r="E46" s="258">
        <v>102.33</v>
      </c>
      <c r="F46" s="258">
        <v>102.64</v>
      </c>
      <c r="G46" s="258">
        <v>104.92</v>
      </c>
      <c r="H46" s="258">
        <v>102.8</v>
      </c>
      <c r="I46" s="258">
        <v>100.55</v>
      </c>
      <c r="J46" s="489"/>
    </row>
    <row r="47" spans="2:10" ht="12" customHeight="1" x14ac:dyDescent="0.2">
      <c r="B47" s="146">
        <v>2016</v>
      </c>
      <c r="C47" s="258">
        <v>99.97</v>
      </c>
      <c r="D47" s="258">
        <v>100.45</v>
      </c>
      <c r="E47" s="258">
        <v>100.99</v>
      </c>
      <c r="F47" s="258">
        <v>97.42</v>
      </c>
      <c r="G47" s="258">
        <v>100.16</v>
      </c>
      <c r="H47" s="258">
        <v>101.2</v>
      </c>
      <c r="I47" s="258">
        <v>100.12</v>
      </c>
      <c r="J47" s="489"/>
    </row>
    <row r="48" spans="2:10" ht="12" customHeight="1" x14ac:dyDescent="0.2">
      <c r="B48" s="146">
        <v>2015</v>
      </c>
      <c r="C48" s="506">
        <v>100</v>
      </c>
      <c r="D48" s="507">
        <v>100</v>
      </c>
      <c r="E48" s="507">
        <v>100</v>
      </c>
      <c r="F48" s="507">
        <v>100</v>
      </c>
      <c r="G48" s="507">
        <v>100</v>
      </c>
      <c r="H48" s="507">
        <v>100</v>
      </c>
      <c r="I48" s="507">
        <v>100</v>
      </c>
      <c r="J48" s="489"/>
    </row>
    <row r="49" spans="2:10" ht="12" customHeight="1" x14ac:dyDescent="0.2">
      <c r="B49" s="146">
        <v>2014</v>
      </c>
      <c r="C49" s="258">
        <v>98.7</v>
      </c>
      <c r="D49" s="259">
        <v>99.34</v>
      </c>
      <c r="E49" s="259">
        <v>98.39</v>
      </c>
      <c r="F49" s="259">
        <v>99.37</v>
      </c>
      <c r="G49" s="259">
        <v>96.1</v>
      </c>
      <c r="H49" s="259">
        <v>97.82</v>
      </c>
      <c r="I49" s="259">
        <v>99.69</v>
      </c>
      <c r="J49" s="489"/>
    </row>
    <row r="50" spans="2:10" ht="12" customHeight="1" x14ac:dyDescent="0.2">
      <c r="B50" s="146">
        <v>2013</v>
      </c>
      <c r="C50" s="258">
        <v>97.12</v>
      </c>
      <c r="D50" s="259">
        <v>97.6</v>
      </c>
      <c r="E50" s="259">
        <v>96.63</v>
      </c>
      <c r="F50" s="259">
        <v>98.89</v>
      </c>
      <c r="G50" s="259">
        <v>94.84</v>
      </c>
      <c r="H50" s="259">
        <v>95.31</v>
      </c>
      <c r="I50" s="259">
        <v>99.1</v>
      </c>
      <c r="J50" s="489"/>
    </row>
    <row r="51" spans="2:10" ht="12" customHeight="1" x14ac:dyDescent="0.2">
      <c r="B51" s="146">
        <v>2012</v>
      </c>
      <c r="C51" s="258">
        <v>94.45</v>
      </c>
      <c r="D51" s="259">
        <v>95.12</v>
      </c>
      <c r="E51" s="259">
        <v>94.35</v>
      </c>
      <c r="F51" s="259">
        <v>95.54</v>
      </c>
      <c r="G51" s="259">
        <v>95.53</v>
      </c>
      <c r="H51" s="259">
        <v>92.13</v>
      </c>
      <c r="I51" s="259">
        <v>98.61</v>
      </c>
      <c r="J51" s="489"/>
    </row>
    <row r="52" spans="2:10" ht="12" customHeight="1" x14ac:dyDescent="0.2">
      <c r="B52" s="146">
        <v>2011</v>
      </c>
      <c r="C52" s="258">
        <v>90.55</v>
      </c>
      <c r="D52" s="259">
        <v>91.29</v>
      </c>
      <c r="E52" s="259">
        <v>90.83</v>
      </c>
      <c r="F52" s="259">
        <v>91.62</v>
      </c>
      <c r="G52" s="259">
        <v>90.98</v>
      </c>
      <c r="H52" s="259">
        <v>87.78</v>
      </c>
      <c r="I52" s="259">
        <v>96.94</v>
      </c>
      <c r="J52" s="489"/>
    </row>
    <row r="53" spans="2:10" x14ac:dyDescent="0.2">
      <c r="B53" s="146">
        <v>2010</v>
      </c>
      <c r="C53" s="258">
        <v>87.21</v>
      </c>
      <c r="D53" s="259">
        <v>88.81</v>
      </c>
      <c r="E53" s="259">
        <v>87.84</v>
      </c>
      <c r="F53" s="259">
        <v>87.97</v>
      </c>
      <c r="G53" s="259">
        <v>81.84</v>
      </c>
      <c r="H53" s="259">
        <v>84.27</v>
      </c>
      <c r="I53" s="259">
        <v>96.08</v>
      </c>
    </row>
    <row r="54" spans="2:10" x14ac:dyDescent="0.2">
      <c r="B54" s="146">
        <v>2009</v>
      </c>
      <c r="C54" s="258">
        <v>85.6</v>
      </c>
      <c r="D54" s="259">
        <v>85.45</v>
      </c>
      <c r="E54" s="259">
        <v>85.87</v>
      </c>
      <c r="F54" s="259">
        <v>88.44</v>
      </c>
      <c r="G54" s="259">
        <v>81.42</v>
      </c>
      <c r="H54" s="259">
        <v>82.19</v>
      </c>
      <c r="I54" s="259">
        <v>96.57</v>
      </c>
    </row>
    <row r="55" spans="2:10" x14ac:dyDescent="0.2">
      <c r="B55" s="146">
        <v>2008</v>
      </c>
      <c r="C55" s="258">
        <v>83.42</v>
      </c>
      <c r="D55" s="259">
        <v>82.11</v>
      </c>
      <c r="E55" s="259">
        <v>82.46</v>
      </c>
      <c r="F55" s="259">
        <v>89.68</v>
      </c>
      <c r="G55" s="259">
        <v>78.33</v>
      </c>
      <c r="H55" s="259">
        <v>78.930000000000007</v>
      </c>
      <c r="I55" s="259">
        <v>96.21</v>
      </c>
      <c r="J55" s="207"/>
    </row>
    <row r="56" spans="2:10" x14ac:dyDescent="0.2">
      <c r="B56" s="146">
        <v>2007</v>
      </c>
      <c r="C56" s="258">
        <v>78.86</v>
      </c>
      <c r="D56" s="259">
        <v>78.900000000000006</v>
      </c>
      <c r="E56" s="259">
        <v>78.22</v>
      </c>
      <c r="F56" s="259">
        <v>81.81</v>
      </c>
      <c r="G56" s="259">
        <v>74.739999999999995</v>
      </c>
      <c r="H56" s="259">
        <v>75.42</v>
      </c>
      <c r="I56" s="259">
        <v>93.33</v>
      </c>
    </row>
    <row r="57" spans="2:10" x14ac:dyDescent="0.2">
      <c r="B57" s="146">
        <v>2006</v>
      </c>
      <c r="C57" s="258">
        <v>76.849999999999994</v>
      </c>
      <c r="D57" s="259">
        <v>75.33</v>
      </c>
      <c r="E57" s="259">
        <v>75.62</v>
      </c>
      <c r="F57" s="259">
        <v>82.75</v>
      </c>
      <c r="G57" s="259">
        <v>72.319999999999993</v>
      </c>
      <c r="H57" s="259">
        <v>73.06</v>
      </c>
      <c r="I57" s="259">
        <v>90.57</v>
      </c>
    </row>
    <row r="58" spans="2:10" x14ac:dyDescent="0.2">
      <c r="B58" s="462">
        <v>2005</v>
      </c>
      <c r="C58" s="463">
        <v>74.33</v>
      </c>
      <c r="D58" s="464">
        <v>73.11</v>
      </c>
      <c r="E58" s="464">
        <v>72.459999999999994</v>
      </c>
      <c r="F58" s="464">
        <v>80.97</v>
      </c>
      <c r="G58" s="464">
        <v>68.790000000000006</v>
      </c>
      <c r="H58" s="464">
        <v>70.52</v>
      </c>
      <c r="I58" s="464">
        <v>88.3</v>
      </c>
    </row>
    <row r="59" spans="2:10" x14ac:dyDescent="0.2">
      <c r="B59" s="735" t="s">
        <v>317</v>
      </c>
    </row>
  </sheetData>
  <sortState ref="B72:I91">
    <sortCondition descending="1" ref="C72:C91"/>
  </sortState>
  <mergeCells count="11">
    <mergeCell ref="B42:B43"/>
    <mergeCell ref="C42:C43"/>
    <mergeCell ref="B23:B24"/>
    <mergeCell ref="C23:C24"/>
    <mergeCell ref="B2:I2"/>
    <mergeCell ref="B3:I3"/>
    <mergeCell ref="B5:B6"/>
    <mergeCell ref="C5:C6"/>
    <mergeCell ref="D5:D6"/>
    <mergeCell ref="E5:E6"/>
    <mergeCell ref="B4:I4"/>
  </mergeCells>
  <phoneticPr fontId="4" type="noConversion"/>
  <hyperlinks>
    <hyperlink ref="B59" r:id="rId1"/>
  </hyperlinks>
  <printOptions horizontalCentered="1"/>
  <pageMargins left="0.6692913385826772" right="0.27559055118110237" top="0.51181102362204722" bottom="0.27559055118110237" header="0" footer="0"/>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3"/>
  <sheetViews>
    <sheetView topLeftCell="A7" workbookViewId="0">
      <selection activeCell="L24" sqref="L24"/>
    </sheetView>
  </sheetViews>
  <sheetFormatPr defaultRowHeight="12.75" x14ac:dyDescent="0.2"/>
  <cols>
    <col min="1" max="1" width="2.140625" customWidth="1"/>
    <col min="2" max="2" width="16.42578125" customWidth="1"/>
    <col min="3" max="3" width="14.85546875" customWidth="1"/>
    <col min="4" max="5" width="15.140625" customWidth="1"/>
    <col min="6" max="8" width="10.7109375" customWidth="1"/>
    <col min="9" max="9" width="15.28515625" customWidth="1"/>
  </cols>
  <sheetData>
    <row r="1" spans="2:9" ht="14.25" customHeight="1" x14ac:dyDescent="0.2">
      <c r="H1" s="147" t="s">
        <v>169</v>
      </c>
    </row>
    <row r="2" spans="2:9" ht="30" customHeight="1" x14ac:dyDescent="0.2">
      <c r="B2" s="796" t="s">
        <v>338</v>
      </c>
      <c r="C2" s="796"/>
      <c r="D2" s="796"/>
      <c r="E2" s="796"/>
      <c r="F2" s="796"/>
      <c r="G2" s="796"/>
      <c r="H2" s="796"/>
    </row>
    <row r="3" spans="2:9" ht="24" customHeight="1" x14ac:dyDescent="0.2">
      <c r="B3" s="797">
        <v>2018</v>
      </c>
      <c r="C3" s="797"/>
      <c r="D3" s="797"/>
      <c r="E3" s="797"/>
      <c r="F3" s="797"/>
      <c r="G3" s="797"/>
      <c r="H3" s="797"/>
    </row>
    <row r="4" spans="2:9" ht="24" customHeight="1" x14ac:dyDescent="0.25">
      <c r="B4" s="152"/>
      <c r="C4" s="851" t="s">
        <v>250</v>
      </c>
      <c r="D4" s="849"/>
      <c r="E4" s="849"/>
      <c r="F4" s="849"/>
      <c r="G4" s="849"/>
      <c r="H4" s="850"/>
    </row>
    <row r="5" spans="2:9" s="19" customFormat="1" ht="12" customHeight="1" x14ac:dyDescent="0.2">
      <c r="B5" s="162"/>
      <c r="C5" s="852" t="s">
        <v>285</v>
      </c>
      <c r="D5" s="828"/>
      <c r="E5" s="828"/>
      <c r="F5" s="828"/>
      <c r="G5" s="828"/>
      <c r="H5" s="853"/>
      <c r="I5"/>
    </row>
    <row r="6" spans="2:9" ht="12" customHeight="1" x14ac:dyDescent="0.2">
      <c r="B6" s="153"/>
      <c r="C6" s="845" t="s">
        <v>73</v>
      </c>
      <c r="D6" s="822"/>
      <c r="E6" s="845" t="s">
        <v>74</v>
      </c>
      <c r="F6" s="822"/>
      <c r="G6" s="846" t="s">
        <v>150</v>
      </c>
      <c r="H6" s="847"/>
    </row>
    <row r="7" spans="2:9" ht="15" customHeight="1" x14ac:dyDescent="0.2">
      <c r="B7" s="148" t="s">
        <v>75</v>
      </c>
      <c r="C7" s="394">
        <v>866.652535683</v>
      </c>
      <c r="D7" s="156">
        <f>C7/$C$16</f>
        <v>0.42069983583651038</v>
      </c>
      <c r="E7" s="394">
        <v>989.23353236900005</v>
      </c>
      <c r="F7" s="156">
        <f>E7/$E$16</f>
        <v>0.51740827983237303</v>
      </c>
      <c r="G7" s="394">
        <f>C7+E7</f>
        <v>1855.8860680520002</v>
      </c>
      <c r="H7" s="156">
        <f>G7/$G$16</f>
        <v>0.46725078956656552</v>
      </c>
    </row>
    <row r="8" spans="2:9" ht="15" customHeight="1" x14ac:dyDescent="0.2">
      <c r="B8" s="158" t="s">
        <v>76</v>
      </c>
      <c r="C8" s="395">
        <v>473.13863707399997</v>
      </c>
      <c r="D8" s="159">
        <f t="shared" ref="D8:D16" si="0">C8/$C$16</f>
        <v>0.22967606826197456</v>
      </c>
      <c r="E8" s="395">
        <v>335.23063980000001</v>
      </c>
      <c r="F8" s="159">
        <f t="shared" ref="F8:F16" si="1">E8/$E$16</f>
        <v>0.17533888916062723</v>
      </c>
      <c r="G8" s="395">
        <f t="shared" ref="G8:G16" si="2">C8+E8</f>
        <v>808.36927687399998</v>
      </c>
      <c r="H8" s="159">
        <f t="shared" ref="H8:H16" si="3">G8/$G$16</f>
        <v>0.20352067370018481</v>
      </c>
    </row>
    <row r="9" spans="2:9" ht="15" customHeight="1" x14ac:dyDescent="0.2">
      <c r="B9" s="149" t="s">
        <v>77</v>
      </c>
      <c r="C9" s="394">
        <v>34.435876530000002</v>
      </c>
      <c r="D9" s="156">
        <f t="shared" si="0"/>
        <v>1.6716235176811839E-2</v>
      </c>
      <c r="E9" s="394">
        <v>29.691850478999999</v>
      </c>
      <c r="F9" s="156">
        <f t="shared" si="1"/>
        <v>1.5530012659992237E-2</v>
      </c>
      <c r="G9" s="394">
        <f t="shared" si="2"/>
        <v>64.127727008999997</v>
      </c>
      <c r="H9" s="156">
        <f t="shared" si="3"/>
        <v>1.6145242746239994E-2</v>
      </c>
    </row>
    <row r="10" spans="2:9" ht="15" customHeight="1" x14ac:dyDescent="0.2">
      <c r="B10" s="158" t="s">
        <v>151</v>
      </c>
      <c r="C10" s="395">
        <v>2.6376815950000001</v>
      </c>
      <c r="D10" s="159">
        <f t="shared" si="0"/>
        <v>1.2804118932519635E-3</v>
      </c>
      <c r="E10" s="395">
        <v>4.1725635859999999</v>
      </c>
      <c r="F10" s="159">
        <f t="shared" si="1"/>
        <v>2.182415857207463E-3</v>
      </c>
      <c r="G10" s="395">
        <f t="shared" si="2"/>
        <v>6.810245181</v>
      </c>
      <c r="H10" s="159">
        <f t="shared" si="3"/>
        <v>1.7145947117886272E-3</v>
      </c>
    </row>
    <row r="11" spans="2:9" ht="15" customHeight="1" x14ac:dyDescent="0.2">
      <c r="B11" s="149" t="s">
        <v>78</v>
      </c>
      <c r="C11" s="394">
        <v>5.0122646709999996</v>
      </c>
      <c r="D11" s="156">
        <f t="shared" si="0"/>
        <v>2.4331076613039941E-3</v>
      </c>
      <c r="E11" s="394">
        <v>89.713379775999996</v>
      </c>
      <c r="F11" s="156">
        <f t="shared" si="1"/>
        <v>4.6923647439130418E-2</v>
      </c>
      <c r="G11" s="394">
        <f t="shared" si="2"/>
        <v>94.725644446999993</v>
      </c>
      <c r="H11" s="156">
        <f t="shared" si="3"/>
        <v>2.3848787337748558E-2</v>
      </c>
    </row>
    <row r="12" spans="2:9" ht="15" customHeight="1" x14ac:dyDescent="0.2">
      <c r="B12" s="158" t="s">
        <v>79</v>
      </c>
      <c r="C12" s="395">
        <v>481.60602755999997</v>
      </c>
      <c r="D12" s="159">
        <f t="shared" si="0"/>
        <v>0.2337864004201981</v>
      </c>
      <c r="E12" s="395">
        <v>335.36140413700002</v>
      </c>
      <c r="F12" s="159">
        <f t="shared" si="1"/>
        <v>0.17540728408301587</v>
      </c>
      <c r="G12" s="395">
        <f t="shared" si="2"/>
        <v>816.96743169699994</v>
      </c>
      <c r="H12" s="159">
        <f t="shared" si="3"/>
        <v>0.20568540498354382</v>
      </c>
    </row>
    <row r="13" spans="2:9" ht="15" customHeight="1" x14ac:dyDescent="0.2">
      <c r="B13" s="149" t="s">
        <v>164</v>
      </c>
      <c r="C13" s="394">
        <v>65.699560105000003</v>
      </c>
      <c r="D13" s="156">
        <f t="shared" si="0"/>
        <v>3.189259018197161E-2</v>
      </c>
      <c r="E13" s="394">
        <v>25.112502718999998</v>
      </c>
      <c r="F13" s="156">
        <f t="shared" si="1"/>
        <v>1.3134832583977579E-2</v>
      </c>
      <c r="G13" s="394">
        <f t="shared" si="2"/>
        <v>90.812062824000009</v>
      </c>
      <c r="H13" s="156">
        <f t="shared" si="3"/>
        <v>2.2863476798023818E-2</v>
      </c>
    </row>
    <row r="14" spans="2:9" ht="15" customHeight="1" x14ac:dyDescent="0.2">
      <c r="B14" s="158" t="s">
        <v>165</v>
      </c>
      <c r="C14" s="395">
        <v>0.86725225800000005</v>
      </c>
      <c r="D14" s="159">
        <f t="shared" si="0"/>
        <v>4.2099095952209513E-4</v>
      </c>
      <c r="E14" s="395">
        <v>0.89705231600000002</v>
      </c>
      <c r="F14" s="159">
        <f t="shared" si="1"/>
        <v>4.6919385620672007E-4</v>
      </c>
      <c r="G14" s="395">
        <f t="shared" si="2"/>
        <v>1.7643045740000001</v>
      </c>
      <c r="H14" s="159">
        <f t="shared" si="3"/>
        <v>4.4419359540895316E-4</v>
      </c>
    </row>
    <row r="15" spans="2:9" ht="15" customHeight="1" x14ac:dyDescent="0.2">
      <c r="B15" s="150" t="s">
        <v>166</v>
      </c>
      <c r="C15" s="396">
        <v>129.97601159800001</v>
      </c>
      <c r="D15" s="157">
        <f t="shared" si="0"/>
        <v>6.3094359608455455E-2</v>
      </c>
      <c r="E15" s="396">
        <v>102.488315922</v>
      </c>
      <c r="F15" s="157">
        <f t="shared" si="1"/>
        <v>5.3605444527469188E-2</v>
      </c>
      <c r="G15" s="396">
        <f t="shared" si="2"/>
        <v>232.46432752000001</v>
      </c>
      <c r="H15" s="157">
        <f t="shared" si="3"/>
        <v>5.852683656049585E-2</v>
      </c>
    </row>
    <row r="16" spans="2:9" ht="15" customHeight="1" x14ac:dyDescent="0.2">
      <c r="B16" s="160" t="s">
        <v>80</v>
      </c>
      <c r="C16" s="397">
        <f>SUM(C7:C15)</f>
        <v>2060.025847074</v>
      </c>
      <c r="D16" s="161">
        <f t="shared" si="0"/>
        <v>1</v>
      </c>
      <c r="E16" s="397">
        <f>SUM(E7:E15)</f>
        <v>1911.9012411040005</v>
      </c>
      <c r="F16" s="161">
        <f t="shared" si="1"/>
        <v>1</v>
      </c>
      <c r="G16" s="397">
        <f t="shared" si="2"/>
        <v>3971.9270881780003</v>
      </c>
      <c r="H16" s="161">
        <f t="shared" si="3"/>
        <v>1</v>
      </c>
    </row>
    <row r="17" spans="2:9" ht="18" customHeight="1" x14ac:dyDescent="0.2">
      <c r="B17" s="154"/>
      <c r="C17" s="155"/>
      <c r="D17" s="155"/>
      <c r="E17" s="155"/>
      <c r="F17" s="155"/>
      <c r="G17" s="155"/>
      <c r="H17" s="155"/>
    </row>
    <row r="18" spans="2:9" ht="24" customHeight="1" x14ac:dyDescent="0.2">
      <c r="B18" s="154"/>
      <c r="C18" s="848" t="s">
        <v>152</v>
      </c>
      <c r="D18" s="849"/>
      <c r="E18" s="849"/>
      <c r="F18" s="849"/>
      <c r="G18" s="849"/>
      <c r="H18" s="850"/>
    </row>
    <row r="19" spans="2:9" s="19" customFormat="1" ht="12" customHeight="1" x14ac:dyDescent="0.2">
      <c r="B19" s="154"/>
      <c r="C19" s="852" t="s">
        <v>285</v>
      </c>
      <c r="D19" s="828"/>
      <c r="E19" s="828"/>
      <c r="F19" s="828"/>
      <c r="G19" s="828"/>
      <c r="H19" s="853"/>
      <c r="I19"/>
    </row>
    <row r="20" spans="2:9" ht="12" customHeight="1" x14ac:dyDescent="0.2">
      <c r="B20" s="154"/>
      <c r="C20" s="845" t="s">
        <v>73</v>
      </c>
      <c r="D20" s="822"/>
      <c r="E20" s="845" t="s">
        <v>74</v>
      </c>
      <c r="F20" s="822"/>
      <c r="G20" s="846" t="s">
        <v>150</v>
      </c>
      <c r="H20" s="847"/>
    </row>
    <row r="21" spans="2:9" ht="15" customHeight="1" x14ac:dyDescent="0.2">
      <c r="B21" s="148" t="s">
        <v>75</v>
      </c>
      <c r="C21" s="394">
        <v>526.79452900000001</v>
      </c>
      <c r="D21" s="156">
        <f>C21/$C$30</f>
        <v>0.70178322737314314</v>
      </c>
      <c r="E21" s="394">
        <v>1209.292733</v>
      </c>
      <c r="F21" s="156">
        <f>E21/$E$30</f>
        <v>0.70107301601571748</v>
      </c>
      <c r="G21" s="394">
        <f>E21+C21</f>
        <v>1736.087262</v>
      </c>
      <c r="H21" s="156">
        <f>G21/$G$30</f>
        <v>0.70128836903758496</v>
      </c>
    </row>
    <row r="22" spans="2:9" ht="15" customHeight="1" x14ac:dyDescent="0.2">
      <c r="B22" s="158" t="s">
        <v>76</v>
      </c>
      <c r="C22" s="395">
        <v>121.277271</v>
      </c>
      <c r="D22" s="159">
        <f t="shared" ref="D22:D30" si="4">C22/$C$30</f>
        <v>0.16156271556378921</v>
      </c>
      <c r="E22" s="395">
        <v>98.835577000000001</v>
      </c>
      <c r="F22" s="159">
        <f t="shared" ref="F22:F30" si="5">E22/$E$30</f>
        <v>5.7298745098010674E-2</v>
      </c>
      <c r="G22" s="395">
        <v>72.556873999999993</v>
      </c>
      <c r="H22" s="159">
        <f t="shared" ref="H22:H30" si="6">G22/$G$30</f>
        <v>2.9309178716804354E-2</v>
      </c>
    </row>
    <row r="23" spans="2:9" ht="15" customHeight="1" x14ac:dyDescent="0.2">
      <c r="B23" s="149" t="s">
        <v>77</v>
      </c>
      <c r="C23" s="394">
        <v>18.846533000000001</v>
      </c>
      <c r="D23" s="156">
        <f t="shared" si="4"/>
        <v>2.5106906061916307E-2</v>
      </c>
      <c r="E23" s="394">
        <v>79.224074999999999</v>
      </c>
      <c r="F23" s="156">
        <f t="shared" si="5"/>
        <v>4.5929211088135601E-2</v>
      </c>
      <c r="G23" s="394">
        <f t="shared" ref="G23:G30" si="7">E23+C23</f>
        <v>98.070607999999993</v>
      </c>
      <c r="H23" s="156">
        <f t="shared" si="6"/>
        <v>3.9615391599390884E-2</v>
      </c>
    </row>
    <row r="24" spans="2:9" ht="15" customHeight="1" x14ac:dyDescent="0.2">
      <c r="B24" s="158" t="s">
        <v>151</v>
      </c>
      <c r="C24" s="395">
        <v>6.1950219999999998</v>
      </c>
      <c r="D24" s="159">
        <f t="shared" si="4"/>
        <v>8.2528619669997062E-3</v>
      </c>
      <c r="E24" s="395">
        <v>10.259961000000001</v>
      </c>
      <c r="F24" s="159">
        <f t="shared" si="5"/>
        <v>5.9480898265462726E-3</v>
      </c>
      <c r="G24" s="395">
        <f t="shared" si="7"/>
        <v>16.454982999999999</v>
      </c>
      <c r="H24" s="159">
        <f t="shared" si="6"/>
        <v>6.6469517075525807E-3</v>
      </c>
    </row>
    <row r="25" spans="2:9" ht="15" customHeight="1" x14ac:dyDescent="0.2">
      <c r="B25" s="707" t="s">
        <v>303</v>
      </c>
      <c r="C25" s="394">
        <v>5.6512130000000003</v>
      </c>
      <c r="D25" s="156">
        <f t="shared" si="4"/>
        <v>7.5284124632833127E-3</v>
      </c>
      <c r="E25" s="394">
        <v>247.757779</v>
      </c>
      <c r="F25" s="156">
        <f t="shared" si="5"/>
        <v>0.14363461271613018</v>
      </c>
      <c r="G25" s="394">
        <f t="shared" si="7"/>
        <v>253.40899200000001</v>
      </c>
      <c r="H25" s="156">
        <f t="shared" si="6"/>
        <v>0.10236396671352249</v>
      </c>
    </row>
    <row r="26" spans="2:9" ht="15" customHeight="1" x14ac:dyDescent="0.2">
      <c r="B26" s="158" t="s">
        <v>79</v>
      </c>
      <c r="C26" s="395">
        <v>15.194145000000001</v>
      </c>
      <c r="D26" s="159">
        <f t="shared" si="4"/>
        <v>2.0241281046552984E-2</v>
      </c>
      <c r="E26" s="395">
        <v>4.2096669999999996</v>
      </c>
      <c r="F26" s="159">
        <f t="shared" si="5"/>
        <v>2.4405041555077608E-3</v>
      </c>
      <c r="G26" s="395">
        <f t="shared" si="7"/>
        <v>19.403812000000002</v>
      </c>
      <c r="H26" s="159">
        <f t="shared" si="6"/>
        <v>7.8381242512635414E-3</v>
      </c>
    </row>
    <row r="27" spans="2:9" ht="15" customHeight="1" x14ac:dyDescent="0.2">
      <c r="B27" s="707" t="s">
        <v>305</v>
      </c>
      <c r="C27" s="394">
        <v>0.51527500000000004</v>
      </c>
      <c r="D27" s="156">
        <f t="shared" si="4"/>
        <v>6.8643718295847446E-4</v>
      </c>
      <c r="E27" s="394">
        <v>1.9918910000000001</v>
      </c>
      <c r="F27" s="156">
        <f t="shared" si="5"/>
        <v>1.154775012564773E-3</v>
      </c>
      <c r="G27" s="394">
        <f t="shared" si="7"/>
        <v>2.5071660000000002</v>
      </c>
      <c r="H27" s="156">
        <f t="shared" si="6"/>
        <v>1.0127638129323973E-3</v>
      </c>
    </row>
    <row r="28" spans="2:9" ht="15" customHeight="1" x14ac:dyDescent="0.2">
      <c r="B28" s="708" t="s">
        <v>304</v>
      </c>
      <c r="C28" s="395">
        <v>4.9779999999999998E-3</v>
      </c>
      <c r="D28" s="159">
        <f t="shared" si="4"/>
        <v>6.6315740076023196E-6</v>
      </c>
      <c r="E28" s="395">
        <v>1.2337000000000001E-2</v>
      </c>
      <c r="F28" s="159">
        <f t="shared" si="5"/>
        <v>7.1522283749520452E-6</v>
      </c>
      <c r="G28" s="395">
        <f t="shared" si="7"/>
        <v>1.7315000000000001E-2</v>
      </c>
      <c r="H28" s="159">
        <f t="shared" si="6"/>
        <v>6.9943535533444763E-6</v>
      </c>
    </row>
    <row r="29" spans="2:9" ht="15" customHeight="1" x14ac:dyDescent="0.2">
      <c r="B29" s="706" t="s">
        <v>302</v>
      </c>
      <c r="C29" s="396">
        <v>56.172386799999998</v>
      </c>
      <c r="D29" s="157">
        <f t="shared" si="4"/>
        <v>7.4831526767349069E-2</v>
      </c>
      <c r="E29" s="396">
        <v>73.332936400000008</v>
      </c>
      <c r="F29" s="157">
        <f t="shared" si="5"/>
        <v>4.251389385901222E-2</v>
      </c>
      <c r="G29" s="396">
        <f t="shared" si="7"/>
        <v>129.50532320000002</v>
      </c>
      <c r="H29" s="157">
        <f t="shared" si="6"/>
        <v>5.2313370921221194E-2</v>
      </c>
    </row>
    <row r="30" spans="2:9" ht="15" customHeight="1" x14ac:dyDescent="0.2">
      <c r="B30" s="160" t="s">
        <v>80</v>
      </c>
      <c r="C30" s="397">
        <f>SUM(C21:C29)</f>
        <v>750.65135280000015</v>
      </c>
      <c r="D30" s="161">
        <f t="shared" si="4"/>
        <v>1</v>
      </c>
      <c r="E30" s="397">
        <f>SUM(E21:E29)</f>
        <v>1724.9169564000001</v>
      </c>
      <c r="F30" s="161">
        <f t="shared" si="5"/>
        <v>1</v>
      </c>
      <c r="G30" s="397">
        <f t="shared" si="7"/>
        <v>2475.5683092000004</v>
      </c>
      <c r="H30" s="161">
        <f t="shared" si="6"/>
        <v>1</v>
      </c>
    </row>
    <row r="31" spans="2:9" ht="15" customHeight="1" x14ac:dyDescent="0.2">
      <c r="B31" s="33" t="s">
        <v>147</v>
      </c>
      <c r="C31" s="155"/>
      <c r="D31" s="155"/>
      <c r="E31" s="155"/>
      <c r="F31" s="155"/>
      <c r="G31" s="155"/>
      <c r="H31" s="155"/>
    </row>
    <row r="32" spans="2:9" ht="12.75" customHeight="1" x14ac:dyDescent="0.2">
      <c r="B32" s="117" t="s">
        <v>343</v>
      </c>
      <c r="C32" s="151"/>
    </row>
    <row r="33" spans="2:2" x14ac:dyDescent="0.2">
      <c r="B33" s="195" t="s">
        <v>306</v>
      </c>
    </row>
  </sheetData>
  <mergeCells count="12">
    <mergeCell ref="B2:H2"/>
    <mergeCell ref="B3:H3"/>
    <mergeCell ref="C4:H4"/>
    <mergeCell ref="C5:H5"/>
    <mergeCell ref="C19:H19"/>
    <mergeCell ref="C20:D20"/>
    <mergeCell ref="E20:F20"/>
    <mergeCell ref="G20:H20"/>
    <mergeCell ref="C6:D6"/>
    <mergeCell ref="E6:F6"/>
    <mergeCell ref="G6:H6"/>
    <mergeCell ref="C18:H1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U49"/>
  <sheetViews>
    <sheetView zoomScale="85" zoomScaleNormal="85" workbookViewId="0">
      <selection activeCell="V48" sqref="V48"/>
    </sheetView>
  </sheetViews>
  <sheetFormatPr defaultRowHeight="12.75" x14ac:dyDescent="0.2"/>
  <cols>
    <col min="2" max="2" width="9.140625" customWidth="1"/>
    <col min="3" max="17" width="7.7109375" style="5" customWidth="1"/>
    <col min="18" max="18" width="7.140625" style="5" customWidth="1"/>
  </cols>
  <sheetData>
    <row r="1" spans="2:18" ht="15.75" x14ac:dyDescent="0.2">
      <c r="B1" s="219"/>
      <c r="R1" s="220" t="s">
        <v>182</v>
      </c>
    </row>
    <row r="2" spans="2:18" ht="15.75" customHeight="1" x14ac:dyDescent="0.2">
      <c r="B2" s="796" t="s">
        <v>188</v>
      </c>
      <c r="C2" s="854"/>
      <c r="D2" s="854"/>
      <c r="E2" s="854"/>
      <c r="F2" s="854"/>
      <c r="G2" s="854"/>
      <c r="H2" s="854"/>
      <c r="I2" s="854"/>
      <c r="J2" s="854"/>
      <c r="K2" s="854"/>
      <c r="L2" s="854"/>
      <c r="M2" s="854"/>
      <c r="N2" s="854"/>
      <c r="O2" s="854"/>
      <c r="P2" s="854"/>
      <c r="Q2" s="854"/>
      <c r="R2" s="854"/>
    </row>
    <row r="3" spans="2:18" ht="12.75" customHeight="1" x14ac:dyDescent="0.2">
      <c r="B3" s="797" t="s">
        <v>195</v>
      </c>
      <c r="C3" s="855"/>
      <c r="D3" s="855"/>
      <c r="E3" s="855"/>
      <c r="F3" s="855"/>
      <c r="G3" s="855"/>
      <c r="H3" s="855"/>
      <c r="I3" s="855"/>
      <c r="J3" s="855"/>
      <c r="K3" s="855"/>
      <c r="L3" s="855"/>
      <c r="M3" s="855"/>
      <c r="N3" s="855"/>
      <c r="O3" s="855"/>
      <c r="P3" s="855"/>
      <c r="Q3" s="855"/>
      <c r="R3" s="855"/>
    </row>
    <row r="4" spans="2:18" x14ac:dyDescent="0.2">
      <c r="B4" s="6"/>
      <c r="F4" s="221"/>
      <c r="G4" s="221"/>
      <c r="H4" s="326"/>
      <c r="I4" s="221"/>
      <c r="J4" s="345"/>
      <c r="K4" s="345"/>
      <c r="L4" s="345"/>
      <c r="M4" s="345"/>
      <c r="N4" s="345"/>
      <c r="O4" s="345"/>
      <c r="P4" s="345"/>
    </row>
    <row r="5" spans="2:18" ht="18.75" x14ac:dyDescent="0.2">
      <c r="B5" s="153"/>
      <c r="C5" s="222">
        <v>2005</v>
      </c>
      <c r="D5" s="222">
        <v>2006</v>
      </c>
      <c r="E5" s="222">
        <v>2007</v>
      </c>
      <c r="F5" s="222">
        <v>2008</v>
      </c>
      <c r="G5" s="222">
        <v>2009</v>
      </c>
      <c r="H5" s="222">
        <v>2010</v>
      </c>
      <c r="I5" s="222">
        <v>2011</v>
      </c>
      <c r="J5" s="222">
        <v>2012</v>
      </c>
      <c r="K5" s="222">
        <v>2013</v>
      </c>
      <c r="L5" s="222">
        <v>2014</v>
      </c>
      <c r="M5" s="222">
        <v>2015</v>
      </c>
      <c r="N5" s="222">
        <v>2016</v>
      </c>
      <c r="O5" s="222">
        <v>2017</v>
      </c>
      <c r="P5" s="223">
        <v>2018</v>
      </c>
      <c r="Q5" s="224" t="s">
        <v>259</v>
      </c>
      <c r="R5" s="225"/>
    </row>
    <row r="6" spans="2:18" x14ac:dyDescent="0.2">
      <c r="B6" s="226"/>
      <c r="C6" s="227"/>
      <c r="D6" s="227"/>
      <c r="E6" s="227"/>
      <c r="F6" s="227"/>
      <c r="G6" s="228"/>
      <c r="H6" s="325"/>
      <c r="I6" s="325"/>
      <c r="J6" s="325"/>
      <c r="K6" s="325"/>
      <c r="L6" s="325"/>
      <c r="M6" s="325"/>
      <c r="N6" s="325"/>
      <c r="O6" s="325"/>
      <c r="P6" s="229"/>
      <c r="Q6" s="548" t="s">
        <v>314</v>
      </c>
      <c r="R6" s="225"/>
    </row>
    <row r="7" spans="2:18" x14ac:dyDescent="0.2">
      <c r="B7" s="477" t="s">
        <v>254</v>
      </c>
      <c r="C7" s="491"/>
      <c r="D7" s="491"/>
      <c r="E7" s="491" vm="13">
        <v>1.318103</v>
      </c>
      <c r="F7" s="491" vm="14">
        <v>1.2866169999999999</v>
      </c>
      <c r="G7" s="491" vm="15">
        <v>1.322254</v>
      </c>
      <c r="H7" s="491" vm="16">
        <v>1.3087949999999999</v>
      </c>
      <c r="I7" s="491" vm="17">
        <v>1.2934779999999999</v>
      </c>
      <c r="J7" s="491" vm="18">
        <v>1.3068169999999999</v>
      </c>
      <c r="K7" s="491" vm="19">
        <v>1.2888809999999999</v>
      </c>
      <c r="L7" s="491" vm="20">
        <v>1.272953</v>
      </c>
      <c r="M7" s="491" vm="21">
        <v>1.2654339999999999</v>
      </c>
      <c r="N7" s="491" vm="22">
        <v>1.273984</v>
      </c>
      <c r="O7" s="491" vm="23">
        <v>1.256669</v>
      </c>
      <c r="P7" s="492" vm="24">
        <v>1.247274</v>
      </c>
      <c r="Q7" s="493"/>
      <c r="R7" s="477" t="s">
        <v>254</v>
      </c>
    </row>
    <row r="8" spans="2:18" x14ac:dyDescent="0.2">
      <c r="B8" s="477" t="s">
        <v>213</v>
      </c>
      <c r="C8" s="491"/>
      <c r="D8" s="491"/>
      <c r="E8" s="491" vm="1">
        <v>1.3420909999999999</v>
      </c>
      <c r="F8" s="491" vm="2">
        <v>1.3097300000000001</v>
      </c>
      <c r="G8" s="491" vm="3">
        <v>1.35517</v>
      </c>
      <c r="H8" s="491" vm="4">
        <v>1.346293</v>
      </c>
      <c r="I8" s="491" vm="5">
        <v>1.326038</v>
      </c>
      <c r="J8" s="491" vm="6">
        <v>1.3287310000000001</v>
      </c>
      <c r="K8" s="491" vm="7">
        <v>1.3062279999999999</v>
      </c>
      <c r="L8" s="491" vm="8">
        <v>1.2871539999999999</v>
      </c>
      <c r="M8" s="491" vm="9">
        <v>1.2768790000000001</v>
      </c>
      <c r="N8" s="491" vm="10">
        <v>1.279104</v>
      </c>
      <c r="O8" s="491" vm="11">
        <v>1.256281</v>
      </c>
      <c r="P8" s="492" vm="12">
        <v>1.241992</v>
      </c>
      <c r="Q8" s="493"/>
      <c r="R8" s="477" t="s">
        <v>213</v>
      </c>
    </row>
    <row r="9" spans="2:18" x14ac:dyDescent="0.2">
      <c r="B9" s="10" t="s">
        <v>20</v>
      </c>
      <c r="C9" s="236">
        <v>1.2673464192037398</v>
      </c>
      <c r="D9" s="236" vm="25">
        <v>1.175775</v>
      </c>
      <c r="E9" s="236" vm="26">
        <v>1.165815</v>
      </c>
      <c r="F9" s="236" vm="27">
        <v>1.129634</v>
      </c>
      <c r="G9" s="236" vm="28">
        <v>1.161041</v>
      </c>
      <c r="H9" s="236" vm="29">
        <v>1.1693450000000001</v>
      </c>
      <c r="I9" s="236" vm="30">
        <v>1.1744730000000001</v>
      </c>
      <c r="J9" s="236" vm="31">
        <v>1.111531</v>
      </c>
      <c r="K9" s="236" vm="32">
        <v>1.055831</v>
      </c>
      <c r="L9" s="236" vm="33">
        <v>1.0940510000000001</v>
      </c>
      <c r="M9" s="236" vm="34">
        <v>1.121602</v>
      </c>
      <c r="N9" s="236" vm="35">
        <v>1.185535</v>
      </c>
      <c r="O9" s="236" vm="36">
        <v>1.190396</v>
      </c>
      <c r="P9" s="237" vm="37">
        <v>1.2319869999999999</v>
      </c>
      <c r="Q9" s="240">
        <v>18</v>
      </c>
      <c r="R9" s="233" t="s">
        <v>20</v>
      </c>
    </row>
    <row r="10" spans="2:18" x14ac:dyDescent="0.2">
      <c r="B10" s="84" t="s">
        <v>3</v>
      </c>
      <c r="C10" s="238"/>
      <c r="D10" s="238" t="s">
        <v>205</v>
      </c>
      <c r="E10" s="238" vm="38">
        <v>2.739204</v>
      </c>
      <c r="F10" s="238" vm="39">
        <v>2.777094</v>
      </c>
      <c r="G10" s="238" vm="40">
        <v>2.4256039999999999</v>
      </c>
      <c r="H10" s="238" vm="41">
        <v>2.3792369999999998</v>
      </c>
      <c r="I10" s="238" vm="42">
        <v>2.303877</v>
      </c>
      <c r="J10" s="238" vm="43">
        <v>2.2937919999999998</v>
      </c>
      <c r="K10" s="238" vm="44">
        <v>2.3764150000000002</v>
      </c>
      <c r="L10" s="238" vm="45">
        <v>2.2630530000000002</v>
      </c>
      <c r="M10" s="238" vm="46">
        <v>2.4175800000000001</v>
      </c>
      <c r="N10" s="238" vm="47">
        <v>2.0992999999999999</v>
      </c>
      <c r="O10" s="238" vm="48">
        <v>2.0812840000000001</v>
      </c>
      <c r="P10" s="239" vm="49">
        <v>1.8405180000000001</v>
      </c>
      <c r="Q10" s="241">
        <v>7</v>
      </c>
      <c r="R10" s="231" t="s">
        <v>3</v>
      </c>
    </row>
    <row r="11" spans="2:18" x14ac:dyDescent="0.2">
      <c r="B11" s="10" t="s">
        <v>5</v>
      </c>
      <c r="C11" s="236">
        <v>2.160462035361693</v>
      </c>
      <c r="D11" s="236" vm="50">
        <v>2.0739740000000002</v>
      </c>
      <c r="E11" s="236" vm="51">
        <v>2.0194380000000001</v>
      </c>
      <c r="F11" s="236" vm="52">
        <v>1.9112020000000001</v>
      </c>
      <c r="G11" s="236" vm="53">
        <v>1.951346</v>
      </c>
      <c r="H11" s="236" vm="54">
        <v>1.9186019999999999</v>
      </c>
      <c r="I11" s="236" vm="55">
        <v>1.882938</v>
      </c>
      <c r="J11" s="443" vm="56">
        <v>1.809169</v>
      </c>
      <c r="K11" s="443" vm="57">
        <v>1.771771</v>
      </c>
      <c r="L11" s="443" vm="58">
        <v>1.753064</v>
      </c>
      <c r="M11" s="443" vm="59">
        <v>1.6899470000000001</v>
      </c>
      <c r="N11" s="443" vm="60">
        <v>1.7365189999999999</v>
      </c>
      <c r="O11" s="443" vm="61">
        <v>1.6241399999999999</v>
      </c>
      <c r="P11" s="364" vm="62">
        <v>1.6008819999999999</v>
      </c>
      <c r="Q11" s="365">
        <v>9</v>
      </c>
      <c r="R11" s="233" t="s">
        <v>5</v>
      </c>
    </row>
    <row r="12" spans="2:18" x14ac:dyDescent="0.2">
      <c r="B12" s="84" t="s">
        <v>16</v>
      </c>
      <c r="C12" s="238">
        <v>1.2017810553185229</v>
      </c>
      <c r="D12" s="238" vm="63">
        <v>1.1267659999999999</v>
      </c>
      <c r="E12" s="238" vm="64">
        <v>1.1093599999999999</v>
      </c>
      <c r="F12" s="238" vm="65">
        <v>1.063285</v>
      </c>
      <c r="G12" s="238" vm="66">
        <v>1.0971900000000001</v>
      </c>
      <c r="H12" s="238" vm="67">
        <v>1.0146919999999999</v>
      </c>
      <c r="I12" s="238" vm="68">
        <v>0.98239500000000002</v>
      </c>
      <c r="J12" s="238" vm="69">
        <v>0.93935100000000005</v>
      </c>
      <c r="K12" s="238" vm="70">
        <v>0.91671100000000005</v>
      </c>
      <c r="L12" s="238" vm="71">
        <v>0.89038099999999998</v>
      </c>
      <c r="M12" s="238" vm="72">
        <v>0.87864699999999996</v>
      </c>
      <c r="N12" s="238" vm="73">
        <v>0.87370000000000003</v>
      </c>
      <c r="O12" s="238" vm="74">
        <v>0.79442000000000002</v>
      </c>
      <c r="P12" s="239" vm="75">
        <v>0.72233599999999998</v>
      </c>
      <c r="Q12" s="242">
        <v>26</v>
      </c>
      <c r="R12" s="231" t="s">
        <v>16</v>
      </c>
    </row>
    <row r="13" spans="2:18" x14ac:dyDescent="0.2">
      <c r="B13" s="10" t="s">
        <v>21</v>
      </c>
      <c r="C13" s="236">
        <v>1.5341576692425885</v>
      </c>
      <c r="D13" s="236" vm="76">
        <v>1.4682200000000001</v>
      </c>
      <c r="E13" s="236" vm="77">
        <v>1.406687</v>
      </c>
      <c r="F13" s="236" vm="78">
        <v>1.3973169999999999</v>
      </c>
      <c r="G13" s="236" vm="79">
        <v>1.446129</v>
      </c>
      <c r="H13" s="236" vm="80">
        <v>1.3874109999999999</v>
      </c>
      <c r="I13" s="236" vm="81">
        <v>1.321534</v>
      </c>
      <c r="J13" s="236" vm="82">
        <v>1.283142</v>
      </c>
      <c r="K13" s="236" vm="83">
        <v>1.249117</v>
      </c>
      <c r="L13" s="236" vm="84">
        <v>1.2134240000000001</v>
      </c>
      <c r="M13" s="236" vm="85">
        <v>1.188199</v>
      </c>
      <c r="N13" s="236" vm="86">
        <v>1.163171</v>
      </c>
      <c r="O13" s="236" vm="87">
        <v>1.1277200000000001</v>
      </c>
      <c r="P13" s="237" vm="88">
        <v>1.0989679999999999</v>
      </c>
      <c r="Q13" s="240">
        <v>21</v>
      </c>
      <c r="R13" s="233" t="s">
        <v>21</v>
      </c>
    </row>
    <row r="14" spans="2:18" x14ac:dyDescent="0.2">
      <c r="B14" s="84" t="s">
        <v>6</v>
      </c>
      <c r="C14" s="238">
        <v>1.8095770846097159</v>
      </c>
      <c r="D14" s="238" vm="89">
        <v>1.6931499999999999</v>
      </c>
      <c r="E14" s="238" vm="90">
        <v>1.7013499999999999</v>
      </c>
      <c r="F14" s="238" vm="91">
        <v>1.645421</v>
      </c>
      <c r="G14" s="238" vm="92">
        <v>2.1539830000000002</v>
      </c>
      <c r="H14" s="238" vm="93">
        <v>2.05166</v>
      </c>
      <c r="I14" s="238" vm="94">
        <v>2.0361039999999999</v>
      </c>
      <c r="J14" s="238" vm="95">
        <v>2.0141559999999998</v>
      </c>
      <c r="K14" s="238" vm="96">
        <v>1.861728</v>
      </c>
      <c r="L14" s="238" vm="97">
        <v>1.881319</v>
      </c>
      <c r="M14" s="238" vm="98">
        <v>2.012203</v>
      </c>
      <c r="N14" s="238" vm="99">
        <v>2.2531530000000002</v>
      </c>
      <c r="O14" s="238" vm="100">
        <v>2.167246</v>
      </c>
      <c r="P14" s="239" vm="101">
        <v>1.9944379999999999</v>
      </c>
      <c r="Q14" s="242">
        <v>3</v>
      </c>
      <c r="R14" s="231" t="s">
        <v>6</v>
      </c>
    </row>
    <row r="15" spans="2:18" x14ac:dyDescent="0.2">
      <c r="B15" s="10" t="s">
        <v>24</v>
      </c>
      <c r="C15" s="236">
        <v>1.1810326361025243</v>
      </c>
      <c r="D15" s="236" vm="102">
        <v>1.1044639999999999</v>
      </c>
      <c r="E15" s="236" vm="103">
        <v>1.0788930000000001</v>
      </c>
      <c r="F15" s="236" vm="104">
        <v>1.1176919999999999</v>
      </c>
      <c r="G15" s="236" vm="105">
        <v>1.255393</v>
      </c>
      <c r="H15" s="236" vm="106">
        <v>1.3028679999999999</v>
      </c>
      <c r="I15" s="236" vm="107">
        <v>1.3046180000000001</v>
      </c>
      <c r="J15" s="236" vm="108">
        <v>1.2454510000000001</v>
      </c>
      <c r="K15" s="236" vm="109">
        <v>1.219462</v>
      </c>
      <c r="L15" s="236" vm="110">
        <v>1.1252230000000001</v>
      </c>
      <c r="M15" s="236" vm="111">
        <v>0.87386900000000001</v>
      </c>
      <c r="N15" s="236" vm="112">
        <v>0.86843999999999999</v>
      </c>
      <c r="O15" s="236" vm="113">
        <v>0.761772</v>
      </c>
      <c r="P15" s="237" vm="114">
        <v>0.72500699999999996</v>
      </c>
      <c r="Q15" s="240">
        <v>25</v>
      </c>
      <c r="R15" s="233" t="s">
        <v>24</v>
      </c>
    </row>
    <row r="16" spans="2:18" x14ac:dyDescent="0.2">
      <c r="B16" s="84" t="s">
        <v>17</v>
      </c>
      <c r="C16" s="238">
        <v>1.0815588806995744</v>
      </c>
      <c r="D16" s="238" vm="115">
        <v>0.79653200000000002</v>
      </c>
      <c r="E16" s="238" vm="116">
        <v>0.86234299999999997</v>
      </c>
      <c r="F16" s="238" vm="117">
        <v>0.81059999999999999</v>
      </c>
      <c r="G16" s="238" vm="118">
        <v>0.93642199999999998</v>
      </c>
      <c r="H16" s="238" vm="119">
        <v>1.419173</v>
      </c>
      <c r="I16" s="238" vm="120">
        <v>1.410005</v>
      </c>
      <c r="J16" s="238" vm="121">
        <v>1.576505</v>
      </c>
      <c r="K16" s="238" vm="122">
        <v>1.3448469999999999</v>
      </c>
      <c r="L16" s="238" vm="123">
        <v>1.3874759999999999</v>
      </c>
      <c r="M16" s="238" vm="124">
        <v>1.311315</v>
      </c>
      <c r="N16" s="238" vm="125">
        <v>1.390004</v>
      </c>
      <c r="O16" s="238" vm="126">
        <v>1.491849</v>
      </c>
      <c r="P16" s="239" vm="127">
        <v>1.5400240000000001</v>
      </c>
      <c r="Q16" s="242">
        <v>12</v>
      </c>
      <c r="R16" s="231" t="s">
        <v>17</v>
      </c>
    </row>
    <row r="17" spans="2:20" x14ac:dyDescent="0.2">
      <c r="B17" s="10" t="s">
        <v>22</v>
      </c>
      <c r="C17" s="236">
        <v>1.277387122470395</v>
      </c>
      <c r="D17" s="236" vm="128">
        <v>1.2178439999999999</v>
      </c>
      <c r="E17" s="236" vm="129">
        <v>1.173923</v>
      </c>
      <c r="F17" s="236" vm="130">
        <v>1.0882879999999999</v>
      </c>
      <c r="G17" s="236" vm="131">
        <v>1.0903160000000001</v>
      </c>
      <c r="H17" s="236" vm="132">
        <v>1.0842639999999999</v>
      </c>
      <c r="I17" s="236" vm="133">
        <v>1.0465679999999999</v>
      </c>
      <c r="J17" s="236" vm="134">
        <v>1.0278350000000001</v>
      </c>
      <c r="K17" s="236" vm="135">
        <v>1.181362</v>
      </c>
      <c r="L17" s="236" vm="136">
        <v>1.1438170000000001</v>
      </c>
      <c r="M17" s="236" vm="137">
        <v>1.1348469999999999</v>
      </c>
      <c r="N17" s="236" vm="138">
        <v>1.14415</v>
      </c>
      <c r="O17" s="236" vm="139">
        <v>1.1091530000000001</v>
      </c>
      <c r="P17" s="237" vm="140">
        <v>1.0940840000000001</v>
      </c>
      <c r="Q17" s="240">
        <v>23</v>
      </c>
      <c r="R17" s="233" t="s">
        <v>22</v>
      </c>
    </row>
    <row r="18" spans="2:20" x14ac:dyDescent="0.2">
      <c r="B18" s="84" t="s">
        <v>23</v>
      </c>
      <c r="C18" s="238">
        <v>1.3383913344296599</v>
      </c>
      <c r="D18" s="238" vm="141">
        <v>1.222523</v>
      </c>
      <c r="E18" s="238" vm="142">
        <v>1.242685</v>
      </c>
      <c r="F18" s="238" vm="143">
        <v>1.1962079999999999</v>
      </c>
      <c r="G18" s="238" vm="144">
        <v>1.206658</v>
      </c>
      <c r="H18" s="238" vm="145">
        <v>1.1596820000000001</v>
      </c>
      <c r="I18" s="238" vm="146">
        <v>1.1701980000000001</v>
      </c>
      <c r="J18" s="238" vm="147">
        <v>1.1125499999999999</v>
      </c>
      <c r="K18" s="238" vm="148">
        <v>1.1057110000000001</v>
      </c>
      <c r="L18" s="238" vm="149">
        <v>1.0946309999999999</v>
      </c>
      <c r="M18" s="238" vm="150">
        <v>1.1609179999999999</v>
      </c>
      <c r="N18" s="238" vm="151">
        <v>1.2160439999999999</v>
      </c>
      <c r="O18" s="238" vm="152">
        <v>1.259835</v>
      </c>
      <c r="P18" s="239" vm="153">
        <v>1.329698</v>
      </c>
      <c r="Q18" s="242">
        <v>17</v>
      </c>
      <c r="R18" s="231" t="s">
        <v>23</v>
      </c>
    </row>
    <row r="19" spans="2:20" x14ac:dyDescent="0.2">
      <c r="B19" s="10" t="s">
        <v>44</v>
      </c>
      <c r="C19" s="236">
        <v>2.1627703230937176</v>
      </c>
      <c r="D19" s="236" vm="154">
        <v>1.5227029999999999</v>
      </c>
      <c r="E19" s="236" vm="155">
        <v>1.1251979999999999</v>
      </c>
      <c r="F19" s="236" vm="156">
        <v>0.91069900000000004</v>
      </c>
      <c r="G19" s="236" vm="157">
        <v>0.94755999999999996</v>
      </c>
      <c r="H19" s="236" vm="158">
        <v>1.8540410000000001</v>
      </c>
      <c r="I19" s="236" vm="159">
        <v>1.746791</v>
      </c>
      <c r="J19" s="236" vm="160">
        <v>1.6769860000000001</v>
      </c>
      <c r="K19" s="236" vm="161">
        <v>1.9514819999999999</v>
      </c>
      <c r="L19" s="236" vm="162">
        <v>2.1158350000000001</v>
      </c>
      <c r="M19" s="236" vm="163">
        <v>2.2582710000000001</v>
      </c>
      <c r="N19" s="236" vm="164">
        <v>2.2871570000000001</v>
      </c>
      <c r="O19" s="236" vm="165">
        <v>2.2546339999999998</v>
      </c>
      <c r="P19" s="237" vm="166">
        <v>2.2064569999999999</v>
      </c>
      <c r="Q19" s="240">
        <v>2</v>
      </c>
      <c r="R19" s="233" t="s">
        <v>44</v>
      </c>
    </row>
    <row r="20" spans="2:20" x14ac:dyDescent="0.2">
      <c r="B20" s="84" t="s">
        <v>25</v>
      </c>
      <c r="C20" s="238">
        <v>1.5272798914967893</v>
      </c>
      <c r="D20" s="238" vm="167">
        <v>1.4422200000000001</v>
      </c>
      <c r="E20" s="238" vm="168">
        <v>1.3810929999999999</v>
      </c>
      <c r="F20" s="238" vm="169">
        <v>1.349399</v>
      </c>
      <c r="G20" s="238" vm="170">
        <v>1.395384</v>
      </c>
      <c r="H20" s="238" vm="171">
        <v>1.3592010000000001</v>
      </c>
      <c r="I20" s="238" vm="172">
        <v>1.406426</v>
      </c>
      <c r="J20" s="238" vm="173">
        <v>1.6951609999999999</v>
      </c>
      <c r="K20" s="238" vm="174">
        <v>1.630136</v>
      </c>
      <c r="L20" s="238" vm="175">
        <v>1.611094</v>
      </c>
      <c r="M20" s="238" vm="176">
        <v>1.558989</v>
      </c>
      <c r="N20" s="238" vm="177">
        <v>1.5242720000000001</v>
      </c>
      <c r="O20" s="238" vm="178">
        <v>1.5228680000000001</v>
      </c>
      <c r="P20" s="239" vm="179">
        <v>1.485274</v>
      </c>
      <c r="Q20" s="242">
        <v>14</v>
      </c>
      <c r="R20" s="231" t="s">
        <v>25</v>
      </c>
    </row>
    <row r="21" spans="2:20" x14ac:dyDescent="0.2">
      <c r="B21" s="10" t="s">
        <v>4</v>
      </c>
      <c r="C21" s="236">
        <v>1.4615054710539488</v>
      </c>
      <c r="D21" s="236" vm="180">
        <v>1.367205</v>
      </c>
      <c r="E21" s="236" vm="181">
        <v>1.3315300000000001</v>
      </c>
      <c r="F21" s="236" vm="182">
        <v>1.3706069999999999</v>
      </c>
      <c r="G21" s="236" vm="183">
        <v>1.379386</v>
      </c>
      <c r="H21" s="236" vm="184">
        <v>1.573882</v>
      </c>
      <c r="I21" s="236" vm="185">
        <v>1.6022799999999999</v>
      </c>
      <c r="J21" s="236" vm="186">
        <v>1.5328090000000001</v>
      </c>
      <c r="K21" s="236" vm="187">
        <v>1.795169</v>
      </c>
      <c r="L21" s="236" vm="188">
        <v>2.02372</v>
      </c>
      <c r="M21" s="236" vm="189">
        <v>2.0330460000000001</v>
      </c>
      <c r="N21" s="236" vm="190">
        <v>2.0066899999999999</v>
      </c>
      <c r="O21" s="236" vm="191">
        <v>1.9474849999999999</v>
      </c>
      <c r="P21" s="237" vm="192">
        <v>1.8433790000000001</v>
      </c>
      <c r="Q21" s="240">
        <v>6</v>
      </c>
      <c r="R21" s="233" t="s">
        <v>4</v>
      </c>
    </row>
    <row r="22" spans="2:20" x14ac:dyDescent="0.2">
      <c r="B22" s="84" t="s">
        <v>8</v>
      </c>
      <c r="C22" s="238">
        <v>2.1084700082014241</v>
      </c>
      <c r="D22" s="238" vm="193">
        <v>1.807734</v>
      </c>
      <c r="E22" s="238" vm="194">
        <v>1.5649059999999999</v>
      </c>
      <c r="F22" s="238" vm="195">
        <v>1.5479210000000001</v>
      </c>
      <c r="G22" s="238" vm="196">
        <v>1.999266</v>
      </c>
      <c r="H22" s="238" vm="197">
        <v>1.992405</v>
      </c>
      <c r="I22" s="238" vm="198">
        <v>1.8286020000000001</v>
      </c>
      <c r="J22" s="238" vm="199">
        <v>1.693711</v>
      </c>
      <c r="K22" s="238" vm="200">
        <v>1.6724589999999999</v>
      </c>
      <c r="L22" s="238" vm="201">
        <v>1.678267</v>
      </c>
      <c r="M22" s="238" vm="202">
        <v>1.7273019999999999</v>
      </c>
      <c r="N22" s="238" vm="203">
        <v>1.8587590000000001</v>
      </c>
      <c r="O22" s="238" vm="204">
        <v>1.8115270000000001</v>
      </c>
      <c r="P22" s="239" vm="205">
        <v>1.84707</v>
      </c>
      <c r="Q22" s="242">
        <v>5</v>
      </c>
      <c r="R22" s="231" t="s">
        <v>8</v>
      </c>
    </row>
    <row r="23" spans="2:20" x14ac:dyDescent="0.2">
      <c r="B23" s="10" t="s">
        <v>9</v>
      </c>
      <c r="C23" s="236">
        <v>1.6777902889279259</v>
      </c>
      <c r="D23" s="236" vm="206">
        <v>1.5825689999999999</v>
      </c>
      <c r="E23" s="236" vm="207">
        <v>1.543145</v>
      </c>
      <c r="F23" s="236" vm="208">
        <v>1.484205</v>
      </c>
      <c r="G23" s="236" vm="209">
        <v>1.8483149999999999</v>
      </c>
      <c r="H23" s="236" vm="210">
        <v>1.718744</v>
      </c>
      <c r="I23" s="236" vm="211">
        <v>1.5582530000000001</v>
      </c>
      <c r="J23" s="236" vm="212">
        <v>1.5159739999999999</v>
      </c>
      <c r="K23" s="236" vm="213">
        <v>1.5092749999999999</v>
      </c>
      <c r="L23" s="236" vm="214">
        <v>1.562438</v>
      </c>
      <c r="M23" s="236" vm="215">
        <v>1.6458200000000001</v>
      </c>
      <c r="N23" s="236" vm="216">
        <v>1.7189559999999999</v>
      </c>
      <c r="O23" s="236" vm="217">
        <v>1.7101040000000001</v>
      </c>
      <c r="P23" s="237" vm="218">
        <v>1.757784</v>
      </c>
      <c r="Q23" s="240">
        <v>8</v>
      </c>
      <c r="R23" s="233" t="s">
        <v>9</v>
      </c>
    </row>
    <row r="24" spans="2:20" x14ac:dyDescent="0.2">
      <c r="B24" s="84" t="s">
        <v>26</v>
      </c>
      <c r="C24" s="238">
        <v>2.8391674137530574</v>
      </c>
      <c r="D24" s="238" vm="219">
        <v>2.4873699999999999</v>
      </c>
      <c r="E24" s="238" vm="220">
        <v>2.3402250000000002</v>
      </c>
      <c r="F24" s="238" vm="221">
        <v>2.3636590000000002</v>
      </c>
      <c r="G24" s="238" vm="222">
        <v>2.2741199999999999</v>
      </c>
      <c r="H24" s="238" vm="223">
        <v>2.1672169999999999</v>
      </c>
      <c r="I24" s="238" vm="224">
        <v>2.1666129999999999</v>
      </c>
      <c r="J24" s="238" vm="225">
        <v>2.157753</v>
      </c>
      <c r="K24" s="238" vm="226">
        <v>1.960081</v>
      </c>
      <c r="L24" s="238" vm="227">
        <v>1.777579</v>
      </c>
      <c r="M24" s="238" vm="228">
        <v>1.6304369999999999</v>
      </c>
      <c r="N24" s="238" vm="229">
        <v>1.5049239999999999</v>
      </c>
      <c r="O24" s="238" vm="230">
        <v>1.5091289999999999</v>
      </c>
      <c r="P24" s="239" vm="231">
        <v>1.5280309999999999</v>
      </c>
      <c r="Q24" s="242">
        <v>13</v>
      </c>
      <c r="R24" s="231" t="s">
        <v>26</v>
      </c>
    </row>
    <row r="25" spans="2:20" x14ac:dyDescent="0.2">
      <c r="B25" s="10" t="s">
        <v>7</v>
      </c>
      <c r="C25" s="236">
        <v>1.797040305580708</v>
      </c>
      <c r="D25" s="236" vm="232">
        <v>1.6572880000000001</v>
      </c>
      <c r="E25" s="236" vm="233">
        <v>1.6423430000000001</v>
      </c>
      <c r="F25" s="236" vm="234">
        <v>1.6562460000000001</v>
      </c>
      <c r="G25" s="236" vm="235">
        <v>1.7108460000000001</v>
      </c>
      <c r="H25" s="236" vm="236">
        <v>1.7804</v>
      </c>
      <c r="I25" s="236" vm="237">
        <v>1.7764759999999999</v>
      </c>
      <c r="J25" s="236" vm="238">
        <v>1.715551</v>
      </c>
      <c r="K25" s="236" vm="239">
        <v>1.6572990000000001</v>
      </c>
      <c r="L25" s="236" vm="240">
        <v>1.6556489999999999</v>
      </c>
      <c r="M25" s="236" vm="241">
        <v>1.6806030000000001</v>
      </c>
      <c r="N25" s="236" vm="242">
        <v>1.7338830000000001</v>
      </c>
      <c r="O25" s="236" vm="243">
        <v>1.648757</v>
      </c>
      <c r="P25" s="237" vm="244">
        <v>1.578932</v>
      </c>
      <c r="Q25" s="240">
        <v>10</v>
      </c>
      <c r="R25" s="233" t="s">
        <v>7</v>
      </c>
    </row>
    <row r="26" spans="2:20" x14ac:dyDescent="0.2">
      <c r="B26" s="84" t="s">
        <v>10</v>
      </c>
      <c r="C26" s="238">
        <v>1.1770596295865161</v>
      </c>
      <c r="D26" s="238" vm="245">
        <v>1.134587</v>
      </c>
      <c r="E26" s="238" vm="246">
        <v>1.5216670000000001</v>
      </c>
      <c r="F26" s="238" vm="247">
        <v>1.2542629999999999</v>
      </c>
      <c r="G26" s="238" vm="248">
        <v>1.2217769999999999</v>
      </c>
      <c r="H26" s="238" vm="249">
        <v>1.1956059999999999</v>
      </c>
      <c r="I26" s="238" vm="250">
        <v>1.360217</v>
      </c>
      <c r="J26" s="238" vm="251">
        <v>1.260184</v>
      </c>
      <c r="K26" s="238" vm="252">
        <v>1.070373</v>
      </c>
      <c r="L26" s="238" vm="253">
        <v>1.069582</v>
      </c>
      <c r="M26" s="238" vm="254">
        <v>1.000008</v>
      </c>
      <c r="N26" s="238" vm="255">
        <v>0.99163500000000004</v>
      </c>
      <c r="O26" s="238" vm="256">
        <v>1.1313979999999999</v>
      </c>
      <c r="P26" s="239" vm="257">
        <v>1.104932</v>
      </c>
      <c r="Q26" s="242">
        <v>20</v>
      </c>
      <c r="R26" s="231" t="s">
        <v>10</v>
      </c>
    </row>
    <row r="27" spans="2:20" x14ac:dyDescent="0.2">
      <c r="B27" s="10" t="s">
        <v>18</v>
      </c>
      <c r="C27" s="236">
        <v>1.1976453457618592</v>
      </c>
      <c r="D27" s="236" vm="258">
        <v>1.19024</v>
      </c>
      <c r="E27" s="236" vm="259">
        <v>1.154496</v>
      </c>
      <c r="F27" s="236" vm="260">
        <v>1.139508</v>
      </c>
      <c r="G27" s="236" vm="261">
        <v>1.2097279999999999</v>
      </c>
      <c r="H27" s="236" vm="262">
        <v>1.2130129999999999</v>
      </c>
      <c r="I27" s="236" vm="263">
        <v>1.214734</v>
      </c>
      <c r="J27" s="236" vm="264">
        <v>1.1837800000000001</v>
      </c>
      <c r="K27" s="236" vm="265">
        <v>1.140223</v>
      </c>
      <c r="L27" s="236" vm="266">
        <v>1.1357900000000001</v>
      </c>
      <c r="M27" s="236" vm="267">
        <v>1.117378</v>
      </c>
      <c r="N27" s="236" vm="268">
        <v>1.0998319999999999</v>
      </c>
      <c r="O27" s="236" vm="269">
        <v>1.0916269999999999</v>
      </c>
      <c r="P27" s="237" vm="270">
        <v>1.0769409999999999</v>
      </c>
      <c r="Q27" s="240">
        <v>24</v>
      </c>
      <c r="R27" s="233" t="s">
        <v>18</v>
      </c>
    </row>
    <row r="28" spans="2:20" x14ac:dyDescent="0.2">
      <c r="B28" s="84" t="s">
        <v>27</v>
      </c>
      <c r="C28" s="238">
        <v>1.3091305792701831</v>
      </c>
      <c r="D28" s="238" vm="271">
        <v>1.2321800000000001</v>
      </c>
      <c r="E28" s="238" vm="272">
        <v>1.216415</v>
      </c>
      <c r="F28" s="238" vm="273">
        <v>1.243436</v>
      </c>
      <c r="G28" s="238" vm="274">
        <v>1.24882</v>
      </c>
      <c r="H28" s="238" vm="275">
        <v>1.23925</v>
      </c>
      <c r="I28" s="238" vm="276">
        <v>1.304359</v>
      </c>
      <c r="J28" s="238" vm="277">
        <v>1.2601420000000001</v>
      </c>
      <c r="K28" s="238" vm="278">
        <v>1.237368</v>
      </c>
      <c r="L28" s="238" vm="279">
        <v>1.1964509999999999</v>
      </c>
      <c r="M28" s="238" vm="280">
        <v>1.1810229999999999</v>
      </c>
      <c r="N28" s="238" vm="281">
        <v>1.172906</v>
      </c>
      <c r="O28" s="238" vm="282">
        <v>1.187208</v>
      </c>
      <c r="P28" s="239" vm="283">
        <v>1.096157</v>
      </c>
      <c r="Q28" s="242">
        <v>22</v>
      </c>
      <c r="R28" s="231" t="s">
        <v>27</v>
      </c>
      <c r="T28" s="2"/>
    </row>
    <row r="29" spans="2:20" x14ac:dyDescent="0.2">
      <c r="B29" s="10" t="s">
        <v>11</v>
      </c>
      <c r="C29" s="236">
        <v>1.9299970602710035</v>
      </c>
      <c r="D29" s="236" vm="284">
        <v>1.8105260000000001</v>
      </c>
      <c r="E29" s="236" vm="285">
        <v>1.931597</v>
      </c>
      <c r="F29" s="236" vm="286">
        <v>1.846487</v>
      </c>
      <c r="G29" s="236" vm="287">
        <v>1.778737</v>
      </c>
      <c r="H29" s="236" vm="288">
        <v>1.841445</v>
      </c>
      <c r="I29" s="236" vm="289">
        <v>1.8387199999999999</v>
      </c>
      <c r="J29" s="236" vm="290">
        <v>1.870209</v>
      </c>
      <c r="K29" s="236" vm="291">
        <v>1.8482529999999999</v>
      </c>
      <c r="L29" s="236" vm="292">
        <v>1.889046</v>
      </c>
      <c r="M29" s="236" vm="293">
        <v>1.914293</v>
      </c>
      <c r="N29" s="236" vm="294">
        <v>2.0149279999999998</v>
      </c>
      <c r="O29" s="236" vm="295">
        <v>1.964243</v>
      </c>
      <c r="P29" s="237" vm="296">
        <v>1.9641189999999999</v>
      </c>
      <c r="Q29" s="240">
        <v>4</v>
      </c>
      <c r="R29" s="233" t="s">
        <v>11</v>
      </c>
    </row>
    <row r="30" spans="2:20" x14ac:dyDescent="0.2">
      <c r="B30" s="84" t="s">
        <v>28</v>
      </c>
      <c r="C30" s="238">
        <v>1.8853237319791591</v>
      </c>
      <c r="D30" s="238" vm="297">
        <v>1.801499</v>
      </c>
      <c r="E30" s="238" vm="298">
        <v>1.7901119999999999</v>
      </c>
      <c r="F30" s="238" vm="299">
        <v>1.6613530000000001</v>
      </c>
      <c r="G30" s="238" vm="300">
        <v>1.652137</v>
      </c>
      <c r="H30" s="238" vm="301">
        <v>1.5997539999999999</v>
      </c>
      <c r="I30" s="238" vm="302">
        <v>1.5204759999999999</v>
      </c>
      <c r="J30" s="238" vm="303">
        <v>1.467371</v>
      </c>
      <c r="K30" s="238" vm="304">
        <v>1.4134420000000001</v>
      </c>
      <c r="L30" s="238" vm="305">
        <v>1.415168</v>
      </c>
      <c r="M30" s="238" vm="306">
        <v>1.5033620000000001</v>
      </c>
      <c r="N30" s="238" vm="307">
        <v>1.647591</v>
      </c>
      <c r="O30" s="238" vm="308">
        <v>1.6114900000000001</v>
      </c>
      <c r="P30" s="239" vm="309">
        <v>1.576435</v>
      </c>
      <c r="Q30" s="242">
        <v>11</v>
      </c>
      <c r="R30" s="231" t="s">
        <v>28</v>
      </c>
    </row>
    <row r="31" spans="2:20" x14ac:dyDescent="0.2">
      <c r="B31" s="10" t="s">
        <v>12</v>
      </c>
      <c r="C31" s="236"/>
      <c r="D31" s="236"/>
      <c r="E31" s="236" vm="310">
        <v>1.1764840000000001</v>
      </c>
      <c r="F31" s="236" vm="311">
        <v>1.065696</v>
      </c>
      <c r="G31" s="236" vm="312">
        <v>1.298171</v>
      </c>
      <c r="H31" s="236" vm="313">
        <v>1.5113289999999999</v>
      </c>
      <c r="I31" s="236" vm="314">
        <v>1.3947130000000001</v>
      </c>
      <c r="J31" s="236" vm="315">
        <v>1.3707320000000001</v>
      </c>
      <c r="K31" s="236" vm="316">
        <v>1.4176059999999999</v>
      </c>
      <c r="L31" s="236" vm="317">
        <v>1.679559</v>
      </c>
      <c r="M31" s="236" vm="318">
        <v>1.7173099999999999</v>
      </c>
      <c r="N31" s="236" vm="319">
        <v>1.687751</v>
      </c>
      <c r="O31" s="236" vm="320">
        <v>1.4079790000000001</v>
      </c>
      <c r="P31" s="237" vm="321">
        <v>1.4199919999999999</v>
      </c>
      <c r="Q31" s="240">
        <v>15</v>
      </c>
      <c r="R31" s="233" t="s">
        <v>12</v>
      </c>
    </row>
    <row r="32" spans="2:20" x14ac:dyDescent="0.2">
      <c r="B32" s="84" t="s">
        <v>14</v>
      </c>
      <c r="C32" s="238">
        <v>2.1091961074347241</v>
      </c>
      <c r="D32" s="238" vm="322">
        <v>2.0215019999999999</v>
      </c>
      <c r="E32" s="238" vm="323">
        <v>2.0784379999999998</v>
      </c>
      <c r="F32" s="238" vm="324">
        <v>2.0790130000000002</v>
      </c>
      <c r="G32" s="238" vm="325">
        <v>2.6068180000000001</v>
      </c>
      <c r="H32" s="238" vm="326">
        <v>2.471406</v>
      </c>
      <c r="I32" s="238" vm="327">
        <v>2.3761040000000002</v>
      </c>
      <c r="J32" s="238" vm="328">
        <v>2.736691</v>
      </c>
      <c r="K32" s="238" vm="329">
        <v>2.7025589999999999</v>
      </c>
      <c r="L32" s="238" vm="330">
        <v>2.603583</v>
      </c>
      <c r="M32" s="238" vm="331">
        <v>2.5555789999999998</v>
      </c>
      <c r="N32" s="238" vm="332">
        <v>2.5686610000000001</v>
      </c>
      <c r="O32" s="238" vm="333">
        <v>2.4441540000000002</v>
      </c>
      <c r="P32" s="239" vm="334">
        <v>2.3202150000000001</v>
      </c>
      <c r="Q32" s="242">
        <v>1</v>
      </c>
      <c r="R32" s="231" t="s">
        <v>14</v>
      </c>
    </row>
    <row r="33" spans="2:21" x14ac:dyDescent="0.2">
      <c r="B33" s="10" t="s">
        <v>13</v>
      </c>
      <c r="C33" s="236">
        <v>2.0709277067594005</v>
      </c>
      <c r="D33" s="236" vm="335">
        <v>2.2868300000000001</v>
      </c>
      <c r="E33" s="236" vm="336">
        <v>1.9115260000000001</v>
      </c>
      <c r="F33" s="236" vm="337">
        <v>1.7349969999999999</v>
      </c>
      <c r="G33" s="236" vm="338">
        <v>1.583153</v>
      </c>
      <c r="H33" s="236" vm="339">
        <v>1.467641</v>
      </c>
      <c r="I33" s="236" vm="340">
        <v>1.455268</v>
      </c>
      <c r="J33" s="236" vm="341">
        <v>1.3343480000000001</v>
      </c>
      <c r="K33" s="236" vm="342">
        <v>1.3250109999999999</v>
      </c>
      <c r="L33" s="236" vm="343">
        <v>1.323728</v>
      </c>
      <c r="M33" s="236" vm="344">
        <v>1.3467960000000001</v>
      </c>
      <c r="N33" s="236" vm="345">
        <v>1.40252</v>
      </c>
      <c r="O33" s="236" vm="346">
        <v>1.398074</v>
      </c>
      <c r="P33" s="237" vm="347">
        <v>1.3524039999999999</v>
      </c>
      <c r="Q33" s="240">
        <v>16</v>
      </c>
      <c r="R33" s="233" t="s">
        <v>13</v>
      </c>
    </row>
    <row r="34" spans="2:21" x14ac:dyDescent="0.2">
      <c r="B34" s="84" t="s">
        <v>29</v>
      </c>
      <c r="C34" s="238">
        <v>1.367492455942475</v>
      </c>
      <c r="D34" s="238" vm="348">
        <v>1.3456859999999999</v>
      </c>
      <c r="E34" s="238" vm="349">
        <v>1.248332</v>
      </c>
      <c r="F34" s="238" vm="350">
        <v>1.2596499999999999</v>
      </c>
      <c r="G34" s="238" vm="351">
        <v>1.3206770000000001</v>
      </c>
      <c r="H34" s="238" vm="352">
        <v>1.300532</v>
      </c>
      <c r="I34" s="238" vm="353">
        <v>1.2329270000000001</v>
      </c>
      <c r="J34" s="238" vm="354">
        <v>1.2757849999999999</v>
      </c>
      <c r="K34" s="238" vm="355">
        <v>1.2720180000000001</v>
      </c>
      <c r="L34" s="238" vm="356">
        <v>1.2445809999999999</v>
      </c>
      <c r="M34" s="238" vm="357">
        <v>1.224021</v>
      </c>
      <c r="N34" s="238" vm="358">
        <v>1.246988</v>
      </c>
      <c r="O34" s="238" vm="359">
        <v>1.187856</v>
      </c>
      <c r="P34" s="239" vm="360">
        <v>1.1528179999999999</v>
      </c>
      <c r="Q34" s="242">
        <v>19</v>
      </c>
      <c r="R34" s="231" t="s">
        <v>29</v>
      </c>
    </row>
    <row r="35" spans="2:21" x14ac:dyDescent="0.2">
      <c r="B35" s="11" t="s">
        <v>30</v>
      </c>
      <c r="C35" s="544">
        <v>1.3187956197015678</v>
      </c>
      <c r="D35" s="544" vm="361">
        <v>0.88044199999999995</v>
      </c>
      <c r="E35" s="544" vm="362">
        <v>0.84924200000000005</v>
      </c>
      <c r="F35" s="544" vm="363">
        <v>0.85018099999999996</v>
      </c>
      <c r="G35" s="544" vm="364">
        <v>0.88982300000000003</v>
      </c>
      <c r="H35" s="544" vm="365">
        <v>0.86135899999999999</v>
      </c>
      <c r="I35" s="544" vm="366">
        <v>0.84284300000000001</v>
      </c>
      <c r="J35" s="544" vm="367">
        <v>0.83803300000000003</v>
      </c>
      <c r="K35" s="544" vm="368">
        <v>0.83091400000000004</v>
      </c>
      <c r="L35" s="544" vm="369">
        <v>0.79167200000000004</v>
      </c>
      <c r="M35" s="544" vm="370">
        <v>0.78487700000000005</v>
      </c>
      <c r="N35" s="544" vm="371">
        <v>0.81374500000000005</v>
      </c>
      <c r="O35" s="544" vm="372">
        <v>0.77102599999999999</v>
      </c>
      <c r="P35" s="545" vm="373">
        <v>0.72146999999999994</v>
      </c>
      <c r="Q35" s="546">
        <v>27</v>
      </c>
      <c r="R35" s="547" t="s">
        <v>30</v>
      </c>
    </row>
    <row r="36" spans="2:21" x14ac:dyDescent="0.2">
      <c r="B36" s="86" t="s">
        <v>19</v>
      </c>
      <c r="C36" s="346">
        <v>1.5455561925665888</v>
      </c>
      <c r="D36" s="346" vm="374">
        <v>1.46211</v>
      </c>
      <c r="E36" s="346" vm="375">
        <v>1.4558450000000001</v>
      </c>
      <c r="F36" s="346" vm="376">
        <v>1.4380500000000001</v>
      </c>
      <c r="G36" s="346" vm="377">
        <v>1.555801</v>
      </c>
      <c r="H36" s="346" vm="378">
        <v>1.566738</v>
      </c>
      <c r="I36" s="346" vm="379">
        <v>1.5188120000000001</v>
      </c>
      <c r="J36" s="346" vm="380">
        <v>1.446925</v>
      </c>
      <c r="K36" s="346" vm="381">
        <v>1.40143</v>
      </c>
      <c r="L36" s="346" vm="382">
        <v>1.359586</v>
      </c>
      <c r="M36" s="346" vm="383">
        <v>1.329806</v>
      </c>
      <c r="N36" s="346" vm="384">
        <v>1.30549</v>
      </c>
      <c r="O36" s="346" vm="385">
        <v>1.254141</v>
      </c>
      <c r="P36" s="347" vm="386">
        <v>1.212558</v>
      </c>
      <c r="Q36" s="348"/>
      <c r="R36" s="232" t="s">
        <v>19</v>
      </c>
      <c r="T36" s="2"/>
    </row>
    <row r="37" spans="2:21" x14ac:dyDescent="0.2">
      <c r="B37" s="10" t="s">
        <v>211</v>
      </c>
      <c r="C37" s="236"/>
      <c r="D37" s="236"/>
      <c r="E37" s="236"/>
      <c r="F37" s="236"/>
      <c r="G37" s="236"/>
      <c r="H37" s="236"/>
      <c r="I37" s="236"/>
      <c r="J37" s="236"/>
      <c r="K37" s="236"/>
      <c r="L37" s="236"/>
      <c r="M37" s="236"/>
      <c r="N37" s="236"/>
      <c r="O37" s="236"/>
      <c r="P37" s="237"/>
      <c r="Q37" s="240"/>
      <c r="R37" s="10" t="s">
        <v>211</v>
      </c>
    </row>
    <row r="38" spans="2:21" x14ac:dyDescent="0.2">
      <c r="B38" s="253" t="s">
        <v>100</v>
      </c>
      <c r="C38" s="349"/>
      <c r="D38" s="349"/>
      <c r="E38" s="349"/>
      <c r="F38" s="349"/>
      <c r="G38" s="349"/>
      <c r="H38" s="349"/>
      <c r="I38" s="349"/>
      <c r="J38" s="349"/>
      <c r="K38" s="349"/>
      <c r="L38" s="349"/>
      <c r="M38" s="349"/>
      <c r="N38" s="349"/>
      <c r="O38" s="349"/>
      <c r="P38" s="350"/>
      <c r="Q38" s="351"/>
      <c r="R38" s="253" t="s">
        <v>100</v>
      </c>
    </row>
    <row r="39" spans="2:21" x14ac:dyDescent="0.2">
      <c r="B39" s="10" t="s">
        <v>214</v>
      </c>
      <c r="C39" s="243"/>
      <c r="D39" s="243"/>
      <c r="E39" s="243"/>
      <c r="F39" s="243"/>
      <c r="G39" s="243"/>
      <c r="H39" s="243"/>
      <c r="I39" s="243"/>
      <c r="J39" s="243"/>
      <c r="K39" s="243"/>
      <c r="L39" s="243"/>
      <c r="M39" s="243"/>
      <c r="N39" s="243"/>
      <c r="O39" s="243"/>
      <c r="P39" s="244"/>
      <c r="Q39" s="234"/>
      <c r="R39" s="10" t="s">
        <v>214</v>
      </c>
    </row>
    <row r="40" spans="2:21" x14ac:dyDescent="0.2">
      <c r="B40" s="253" t="s">
        <v>212</v>
      </c>
      <c r="C40" s="349"/>
      <c r="D40" s="349"/>
      <c r="E40" s="349"/>
      <c r="F40" s="349"/>
      <c r="G40" s="349"/>
      <c r="H40" s="349"/>
      <c r="I40" s="349"/>
      <c r="J40" s="349"/>
      <c r="K40" s="349"/>
      <c r="L40" s="349"/>
      <c r="M40" s="349"/>
      <c r="N40" s="349"/>
      <c r="O40" s="349"/>
      <c r="P40" s="350"/>
      <c r="Q40" s="351"/>
      <c r="R40" s="253" t="s">
        <v>212</v>
      </c>
    </row>
    <row r="41" spans="2:21" x14ac:dyDescent="0.2">
      <c r="B41" s="11" t="s">
        <v>15</v>
      </c>
      <c r="C41" s="249"/>
      <c r="D41" s="249"/>
      <c r="E41" s="249"/>
      <c r="F41" s="249"/>
      <c r="G41" s="249"/>
      <c r="H41" s="352"/>
      <c r="I41" s="352"/>
      <c r="J41" s="352"/>
      <c r="K41" s="352"/>
      <c r="L41" s="352"/>
      <c r="M41" s="352"/>
      <c r="N41" s="352"/>
      <c r="O41" s="352"/>
      <c r="P41" s="412"/>
      <c r="Q41" s="235"/>
      <c r="R41" s="11" t="s">
        <v>15</v>
      </c>
    </row>
    <row r="42" spans="2:21" x14ac:dyDescent="0.2">
      <c r="B42" s="252" t="s">
        <v>1</v>
      </c>
      <c r="C42" s="413"/>
      <c r="D42" s="413"/>
      <c r="E42" s="413"/>
      <c r="F42" s="413"/>
      <c r="G42" s="413"/>
      <c r="H42" s="413"/>
      <c r="I42" s="413"/>
      <c r="J42" s="413"/>
      <c r="K42" s="413"/>
      <c r="L42" s="413"/>
      <c r="M42" s="413"/>
      <c r="N42" s="413"/>
      <c r="O42" s="413"/>
      <c r="P42" s="414"/>
      <c r="Q42" s="415"/>
      <c r="R42" s="416" t="s">
        <v>1</v>
      </c>
    </row>
    <row r="43" spans="2:21" x14ac:dyDescent="0.2">
      <c r="B43" s="10" t="s">
        <v>31</v>
      </c>
      <c r="C43" s="236">
        <v>0.84091179356902412</v>
      </c>
      <c r="D43" s="236" vm="387">
        <v>0.79075700000000004</v>
      </c>
      <c r="E43" s="236" vm="388">
        <v>0.76673000000000002</v>
      </c>
      <c r="F43" s="236" vm="389">
        <v>0.71479400000000004</v>
      </c>
      <c r="G43" s="236" vm="390">
        <v>0.77968599999999999</v>
      </c>
      <c r="H43" s="236" vm="391">
        <v>0.75843000000000005</v>
      </c>
      <c r="I43" s="236" vm="392">
        <v>0.70509900000000003</v>
      </c>
      <c r="J43" s="236" vm="393">
        <v>0.64585599999999999</v>
      </c>
      <c r="K43" s="236" vm="394">
        <v>0.67502600000000001</v>
      </c>
      <c r="L43" s="236" vm="395">
        <v>0.65678599999999998</v>
      </c>
      <c r="M43" s="236" vm="396">
        <v>0.66215999999999997</v>
      </c>
      <c r="N43" s="236" vm="397">
        <v>0.64759999999999995</v>
      </c>
      <c r="O43" s="236" vm="398">
        <v>0.63937900000000003</v>
      </c>
      <c r="P43" s="237" vm="399">
        <v>0.64410999999999996</v>
      </c>
      <c r="Q43" s="234"/>
      <c r="R43" s="233" t="s">
        <v>31</v>
      </c>
    </row>
    <row r="44" spans="2:21" x14ac:dyDescent="0.2">
      <c r="B44" s="254" t="s">
        <v>2</v>
      </c>
      <c r="C44" s="417"/>
      <c r="D44" s="417"/>
      <c r="E44" s="417"/>
      <c r="F44" s="417"/>
      <c r="G44" s="417"/>
      <c r="H44" s="418"/>
      <c r="I44" s="418"/>
      <c r="J44" s="418"/>
      <c r="K44" s="418"/>
      <c r="L44" s="418"/>
      <c r="M44" s="418"/>
      <c r="N44" s="418"/>
      <c r="O44" s="418"/>
      <c r="P44" s="419"/>
      <c r="Q44" s="420"/>
      <c r="R44" s="355" t="s">
        <v>2</v>
      </c>
    </row>
    <row r="45" spans="2:21" x14ac:dyDescent="0.2">
      <c r="B45" s="856"/>
      <c r="C45" s="856"/>
      <c r="D45" s="856"/>
      <c r="E45" s="856"/>
      <c r="F45" s="856"/>
      <c r="G45" s="856"/>
      <c r="H45" s="856"/>
      <c r="I45" s="856"/>
      <c r="J45" s="856"/>
      <c r="K45" s="856"/>
      <c r="L45" s="856"/>
      <c r="M45" s="856"/>
      <c r="N45" s="856"/>
      <c r="O45" s="856"/>
      <c r="P45" s="856"/>
      <c r="Q45" s="856"/>
      <c r="R45" s="856"/>
      <c r="U45" s="2"/>
    </row>
    <row r="46" spans="2:21" x14ac:dyDescent="0.2">
      <c r="B46" s="260" t="s">
        <v>251</v>
      </c>
    </row>
    <row r="47" spans="2:21" x14ac:dyDescent="0.2">
      <c r="B47" s="260" t="s">
        <v>344</v>
      </c>
    </row>
    <row r="48" spans="2:21" x14ac:dyDescent="0.2">
      <c r="B48" s="5" t="s">
        <v>191</v>
      </c>
    </row>
    <row r="49" spans="2:2" x14ac:dyDescent="0.2">
      <c r="B49" s="5" t="s">
        <v>190</v>
      </c>
    </row>
  </sheetData>
  <mergeCells count="3">
    <mergeCell ref="B2:R2"/>
    <mergeCell ref="B3:R3"/>
    <mergeCell ref="B45:R45"/>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B49"/>
  <sheetViews>
    <sheetView zoomScale="85" zoomScaleNormal="85" workbookViewId="0">
      <selection activeCell="B37" sqref="B37:B41"/>
    </sheetView>
  </sheetViews>
  <sheetFormatPr defaultRowHeight="12.75" x14ac:dyDescent="0.2"/>
  <cols>
    <col min="3" max="3" width="8.28515625" style="5" customWidth="1"/>
    <col min="4" max="27" width="7.7109375" style="5" customWidth="1"/>
    <col min="28" max="28" width="7.140625" style="5" customWidth="1"/>
  </cols>
  <sheetData>
    <row r="1" spans="2:28" ht="15.75" x14ac:dyDescent="0.2">
      <c r="AB1" s="220" t="s">
        <v>183</v>
      </c>
    </row>
    <row r="2" spans="2:28" ht="15.75" x14ac:dyDescent="0.2">
      <c r="B2" s="796" t="s">
        <v>188</v>
      </c>
      <c r="C2" s="796"/>
      <c r="D2" s="796"/>
      <c r="E2" s="796"/>
      <c r="F2" s="796"/>
      <c r="G2" s="796"/>
      <c r="H2" s="796"/>
      <c r="I2" s="796"/>
      <c r="J2" s="796"/>
      <c r="K2" s="796"/>
      <c r="L2" s="796"/>
      <c r="M2" s="854"/>
      <c r="N2" s="854"/>
      <c r="O2" s="854"/>
      <c r="P2" s="854"/>
      <c r="Q2" s="854"/>
      <c r="R2" s="854"/>
      <c r="S2" s="854"/>
      <c r="T2" s="854"/>
      <c r="U2" s="854"/>
      <c r="V2" s="854"/>
      <c r="W2" s="854"/>
      <c r="X2" s="854"/>
      <c r="Y2" s="854"/>
      <c r="Z2" s="854"/>
      <c r="AA2" s="854"/>
      <c r="AB2" s="854"/>
    </row>
    <row r="3" spans="2:28" ht="15.75" customHeight="1" x14ac:dyDescent="0.2">
      <c r="B3" s="797" t="s">
        <v>208</v>
      </c>
      <c r="C3" s="797"/>
      <c r="D3" s="797"/>
      <c r="E3" s="797"/>
      <c r="F3" s="797"/>
      <c r="G3" s="797"/>
      <c r="H3" s="797"/>
      <c r="I3" s="797"/>
      <c r="J3" s="797"/>
      <c r="K3" s="797"/>
      <c r="L3" s="797"/>
      <c r="M3" s="855"/>
      <c r="N3" s="855"/>
      <c r="O3" s="855"/>
      <c r="P3" s="855"/>
      <c r="Q3" s="855"/>
      <c r="R3" s="855"/>
      <c r="S3" s="855"/>
      <c r="T3" s="855"/>
      <c r="U3" s="855"/>
      <c r="V3" s="855"/>
      <c r="W3" s="855"/>
      <c r="X3" s="855"/>
      <c r="Y3" s="855"/>
      <c r="Z3" s="855"/>
      <c r="AA3" s="855"/>
      <c r="AB3" s="855"/>
    </row>
    <row r="4" spans="2:28" ht="12.75" customHeight="1" x14ac:dyDescent="0.2">
      <c r="B4" s="6"/>
      <c r="C4" s="6"/>
      <c r="D4" s="6"/>
      <c r="E4" s="6"/>
      <c r="F4" s="6"/>
      <c r="G4" s="6"/>
      <c r="H4" s="6"/>
      <c r="I4" s="6"/>
      <c r="J4" s="6"/>
      <c r="K4" s="6"/>
      <c r="L4" s="6"/>
      <c r="P4" s="221"/>
      <c r="Q4" s="221"/>
      <c r="R4" s="221"/>
      <c r="S4" s="221"/>
      <c r="T4" s="345"/>
      <c r="U4" s="345"/>
      <c r="V4" s="345"/>
      <c r="W4" s="345"/>
      <c r="X4" s="345"/>
      <c r="Y4" s="345"/>
      <c r="Z4" s="345"/>
    </row>
    <row r="5" spans="2:28" ht="18.75" x14ac:dyDescent="0.2">
      <c r="B5" s="153"/>
      <c r="C5" s="222">
        <v>1995</v>
      </c>
      <c r="D5" s="222">
        <v>1996</v>
      </c>
      <c r="E5" s="222">
        <v>1997</v>
      </c>
      <c r="F5" s="222">
        <v>1998</v>
      </c>
      <c r="G5" s="222">
        <v>1999</v>
      </c>
      <c r="H5" s="222">
        <v>2000</v>
      </c>
      <c r="I5" s="222">
        <v>2001</v>
      </c>
      <c r="J5" s="222">
        <v>2002</v>
      </c>
      <c r="K5" s="222">
        <v>2003</v>
      </c>
      <c r="L5" s="222">
        <v>2004</v>
      </c>
      <c r="M5" s="222">
        <v>2005</v>
      </c>
      <c r="N5" s="222">
        <v>2006</v>
      </c>
      <c r="O5" s="222">
        <v>2007</v>
      </c>
      <c r="P5" s="222">
        <v>2008</v>
      </c>
      <c r="Q5" s="222">
        <v>2009</v>
      </c>
      <c r="R5" s="222">
        <v>2010</v>
      </c>
      <c r="S5" s="222">
        <v>2011</v>
      </c>
      <c r="T5" s="222">
        <v>2012</v>
      </c>
      <c r="U5" s="222">
        <v>2013</v>
      </c>
      <c r="V5" s="222">
        <v>2014</v>
      </c>
      <c r="W5" s="222">
        <v>2015</v>
      </c>
      <c r="X5" s="222">
        <v>2016</v>
      </c>
      <c r="Y5" s="222">
        <v>2017</v>
      </c>
      <c r="Z5" s="223">
        <v>2018</v>
      </c>
      <c r="AA5" s="224" t="s">
        <v>259</v>
      </c>
      <c r="AB5" s="225"/>
    </row>
    <row r="6" spans="2:28" x14ac:dyDescent="0.2">
      <c r="B6" s="226"/>
      <c r="C6" s="227"/>
      <c r="D6" s="227"/>
      <c r="E6" s="227"/>
      <c r="F6" s="227"/>
      <c r="G6" s="227"/>
      <c r="H6" s="227"/>
      <c r="I6" s="227"/>
      <c r="J6" s="227"/>
      <c r="K6" s="227"/>
      <c r="L6" s="227"/>
      <c r="M6" s="227"/>
      <c r="N6" s="227"/>
      <c r="O6" s="227"/>
      <c r="P6" s="227"/>
      <c r="Q6" s="228"/>
      <c r="R6" s="228"/>
      <c r="S6" s="325"/>
      <c r="T6" s="228"/>
      <c r="U6" s="228"/>
      <c r="V6" s="325"/>
      <c r="W6" s="325"/>
      <c r="X6" s="325"/>
      <c r="Y6" s="325"/>
      <c r="Z6" s="229"/>
      <c r="AA6" s="548" t="s">
        <v>260</v>
      </c>
      <c r="AB6" s="225"/>
    </row>
    <row r="7" spans="2:28" ht="15.75" customHeight="1" x14ac:dyDescent="0.2">
      <c r="B7" s="477" t="s">
        <v>254</v>
      </c>
      <c r="C7" s="494"/>
      <c r="D7" s="495"/>
      <c r="E7" s="495"/>
      <c r="F7" s="495"/>
      <c r="G7" s="495"/>
      <c r="H7" s="495"/>
      <c r="I7" s="495"/>
      <c r="J7" s="496">
        <v>0.5</v>
      </c>
      <c r="K7" s="496">
        <v>0.48990895136732115</v>
      </c>
      <c r="L7" s="496">
        <v>0.51574388120710901</v>
      </c>
      <c r="M7" s="496">
        <v>0.52257098743958141</v>
      </c>
      <c r="N7" s="496" vm="413">
        <v>0.54239700000000002</v>
      </c>
      <c r="O7" s="496" vm="414">
        <v>0.53799200000000003</v>
      </c>
      <c r="P7" s="496" vm="415">
        <v>0.50773999999999997</v>
      </c>
      <c r="Q7" s="496" vm="416">
        <v>0.480991</v>
      </c>
      <c r="R7" s="496" vm="417">
        <v>0.47400100000000001</v>
      </c>
      <c r="S7" s="496" vm="418">
        <v>0.473775</v>
      </c>
      <c r="T7" s="496" vm="419">
        <v>0.46894799999999998</v>
      </c>
      <c r="U7" s="496" vm="420">
        <v>0.46548400000000001</v>
      </c>
      <c r="V7" s="496" vm="421">
        <v>0.46384399999999998</v>
      </c>
      <c r="W7" s="496" vm="422">
        <v>0.46439200000000003</v>
      </c>
      <c r="X7" s="496" vm="423">
        <v>0.46544099999999999</v>
      </c>
      <c r="Y7" s="496" vm="424">
        <v>0.45907399999999998</v>
      </c>
      <c r="Z7" s="497" vm="425">
        <v>0.459061</v>
      </c>
      <c r="AA7" s="498"/>
      <c r="AB7" s="499" t="s">
        <v>254</v>
      </c>
    </row>
    <row r="8" spans="2:28" x14ac:dyDescent="0.2">
      <c r="B8" s="477" t="s">
        <v>213</v>
      </c>
      <c r="C8" s="494"/>
      <c r="D8" s="495"/>
      <c r="E8" s="495"/>
      <c r="F8" s="495"/>
      <c r="G8" s="495"/>
      <c r="H8" s="495"/>
      <c r="I8" s="495"/>
      <c r="J8" s="496">
        <v>0.5</v>
      </c>
      <c r="K8" s="496">
        <v>0.48990895136732115</v>
      </c>
      <c r="L8" s="496">
        <v>0.51574388120710901</v>
      </c>
      <c r="M8" s="496">
        <v>0.52257098743958141</v>
      </c>
      <c r="N8" s="496" vm="400">
        <v>0.521285</v>
      </c>
      <c r="O8" s="496" vm="401">
        <v>0.53045299999999995</v>
      </c>
      <c r="P8" s="496" vm="402">
        <v>0.50563100000000005</v>
      </c>
      <c r="Q8" s="496" vm="403">
        <v>0.48695899999999998</v>
      </c>
      <c r="R8" s="496" vm="404">
        <v>0.485952</v>
      </c>
      <c r="S8" s="496" vm="405">
        <v>0.48886499999999999</v>
      </c>
      <c r="T8" s="496" vm="406">
        <v>0.48792999999999997</v>
      </c>
      <c r="U8" s="496" vm="407">
        <v>0.48484500000000003</v>
      </c>
      <c r="V8" s="496" vm="408">
        <v>0.48336400000000002</v>
      </c>
      <c r="W8" s="496" vm="409">
        <v>0.48263699999999998</v>
      </c>
      <c r="X8" s="496" vm="410">
        <v>0.47973500000000002</v>
      </c>
      <c r="Y8" s="496" vm="411">
        <v>0.47190599999999999</v>
      </c>
      <c r="Z8" s="497" vm="412">
        <v>0.47140199999999999</v>
      </c>
      <c r="AA8" s="498"/>
      <c r="AB8" s="499" t="s">
        <v>213</v>
      </c>
    </row>
    <row r="9" spans="2:28" x14ac:dyDescent="0.2">
      <c r="B9" s="10" t="s">
        <v>20</v>
      </c>
      <c r="C9" s="359">
        <v>0.76021879999999997</v>
      </c>
      <c r="D9" s="216">
        <v>0.89326019999999995</v>
      </c>
      <c r="E9" s="216">
        <v>0.88115639999999995</v>
      </c>
      <c r="F9" s="216">
        <v>0.83900019999999997</v>
      </c>
      <c r="G9" s="216">
        <v>0.90427299999999999</v>
      </c>
      <c r="H9" s="216">
        <v>0.81898930000000003</v>
      </c>
      <c r="I9" s="216">
        <v>0.85553279999999998</v>
      </c>
      <c r="J9" s="216">
        <v>0.8</v>
      </c>
      <c r="K9" s="216">
        <v>0.83488715207138475</v>
      </c>
      <c r="L9" s="216">
        <v>0.80700128686341455</v>
      </c>
      <c r="M9" s="248">
        <v>0.81192805463450712</v>
      </c>
      <c r="N9" s="248" vm="426">
        <v>0.76253700000000002</v>
      </c>
      <c r="O9" s="248" vm="427">
        <v>0.75219999999999998</v>
      </c>
      <c r="P9" s="248" vm="428">
        <v>0.72112299999999996</v>
      </c>
      <c r="Q9" s="248" vm="429">
        <v>0.75567300000000004</v>
      </c>
      <c r="R9" s="248" vm="430">
        <v>0.73313300000000003</v>
      </c>
      <c r="S9" s="248" vm="431">
        <v>0.76825699999999997</v>
      </c>
      <c r="T9" s="248" vm="432">
        <v>0.724827</v>
      </c>
      <c r="U9" s="248" vm="433">
        <v>0.72363100000000002</v>
      </c>
      <c r="V9" s="248" vm="434">
        <v>0.69374100000000005</v>
      </c>
      <c r="W9" s="248" vm="435">
        <v>0.685863</v>
      </c>
      <c r="X9" s="248" vm="436">
        <v>0.65666400000000003</v>
      </c>
      <c r="Y9" s="248" vm="437">
        <v>0.65390400000000004</v>
      </c>
      <c r="Z9" s="248" vm="438">
        <v>0.65586599999999995</v>
      </c>
      <c r="AA9" s="357">
        <v>9</v>
      </c>
      <c r="AB9" s="233" t="s">
        <v>20</v>
      </c>
    </row>
    <row r="10" spans="2:28" x14ac:dyDescent="0.2">
      <c r="B10" s="84" t="s">
        <v>3</v>
      </c>
      <c r="C10" s="358">
        <v>0.1616494</v>
      </c>
      <c r="D10" s="211">
        <v>0.1227901</v>
      </c>
      <c r="E10" s="211">
        <v>1.8976099999999999E-2</v>
      </c>
      <c r="F10" s="211">
        <v>0.10393230000000001</v>
      </c>
      <c r="G10" s="211">
        <v>0.1590859</v>
      </c>
      <c r="H10" s="211">
        <v>0.1638462</v>
      </c>
      <c r="I10" s="211">
        <v>0.14851439999999999</v>
      </c>
      <c r="J10" s="211">
        <v>0.2</v>
      </c>
      <c r="K10" s="211">
        <v>0.21288478853647491</v>
      </c>
      <c r="L10" s="211">
        <v>0.20254253493504548</v>
      </c>
      <c r="M10" s="247">
        <v>0.22916040653694797</v>
      </c>
      <c r="N10" s="247" vm="439">
        <v>0.26236900000000002</v>
      </c>
      <c r="O10" s="247" vm="440">
        <v>0.27662799999999999</v>
      </c>
      <c r="P10" s="247" vm="441">
        <v>0.30749100000000001</v>
      </c>
      <c r="Q10" s="247" vm="442">
        <v>0.27094299999999999</v>
      </c>
      <c r="R10" s="247" vm="443">
        <v>0.251863</v>
      </c>
      <c r="S10" s="247" vm="444">
        <v>0.21798799999999999</v>
      </c>
      <c r="T10" s="247" vm="445">
        <v>0.24748300000000001</v>
      </c>
      <c r="U10" s="247" vm="446">
        <v>0.26334400000000002</v>
      </c>
      <c r="V10" s="247" vm="447">
        <v>0.28261399999999998</v>
      </c>
      <c r="W10" s="247" vm="448">
        <v>0.28330899999999998</v>
      </c>
      <c r="X10" s="247" vm="449">
        <v>0.31951200000000002</v>
      </c>
      <c r="Y10" s="247" vm="450">
        <v>0.29964099999999999</v>
      </c>
      <c r="Z10" s="247" vm="451">
        <v>0.31055500000000003</v>
      </c>
      <c r="AA10" s="356">
        <v>17</v>
      </c>
      <c r="AB10" s="231" t="s">
        <v>3</v>
      </c>
    </row>
    <row r="11" spans="2:28" x14ac:dyDescent="0.2">
      <c r="B11" s="10" t="s">
        <v>5</v>
      </c>
      <c r="C11" s="359">
        <v>0.31655929999999999</v>
      </c>
      <c r="D11" s="216">
        <v>0.30291109999999999</v>
      </c>
      <c r="E11" s="216">
        <v>0.206321</v>
      </c>
      <c r="F11" s="216">
        <v>0.21517459999999999</v>
      </c>
      <c r="G11" s="216">
        <v>0.2533243</v>
      </c>
      <c r="H11" s="216">
        <v>0.24161820000000001</v>
      </c>
      <c r="I11" s="216">
        <v>0.2195172</v>
      </c>
      <c r="J11" s="216">
        <v>0.2</v>
      </c>
      <c r="K11" s="216">
        <v>0.20762816291672145</v>
      </c>
      <c r="L11" s="216">
        <v>0.18207674566928497</v>
      </c>
      <c r="M11" s="248">
        <v>0.16692536722303733</v>
      </c>
      <c r="N11" s="248" vm="452">
        <v>0.169267</v>
      </c>
      <c r="O11" s="248" vm="453">
        <v>0.16358900000000001</v>
      </c>
      <c r="P11" s="248" vm="454">
        <v>0.15389700000000001</v>
      </c>
      <c r="Q11" s="248" vm="455">
        <v>0.13362499999999999</v>
      </c>
      <c r="R11" s="248" vm="456">
        <v>0.136985</v>
      </c>
      <c r="S11" s="248" vm="457">
        <v>0.13783699999999999</v>
      </c>
      <c r="T11" s="248" vm="458">
        <v>0.13586500000000001</v>
      </c>
      <c r="U11" s="248" vm="459">
        <v>0.136965</v>
      </c>
      <c r="V11" s="248" vm="460">
        <v>0.136933</v>
      </c>
      <c r="W11" s="248" vm="461">
        <v>0.135798</v>
      </c>
      <c r="X11" s="248" vm="462">
        <v>0.134522</v>
      </c>
      <c r="Y11" s="248" vm="463">
        <v>0.131992</v>
      </c>
      <c r="Z11" s="248" vm="464">
        <v>0.12646499999999999</v>
      </c>
      <c r="AA11" s="357">
        <v>24</v>
      </c>
      <c r="AB11" s="233" t="s">
        <v>5</v>
      </c>
    </row>
    <row r="12" spans="2:28" x14ac:dyDescent="0.2">
      <c r="B12" s="84" t="s">
        <v>16</v>
      </c>
      <c r="C12" s="358">
        <v>2.07735</v>
      </c>
      <c r="D12" s="211">
        <v>2.103399</v>
      </c>
      <c r="E12" s="211">
        <v>2.1439620000000001</v>
      </c>
      <c r="F12" s="211">
        <v>2.291274</v>
      </c>
      <c r="G12" s="211">
        <v>2.1567029999999998</v>
      </c>
      <c r="H12" s="211">
        <v>1.8286199999999999</v>
      </c>
      <c r="I12" s="211">
        <v>1.7139720000000001</v>
      </c>
      <c r="J12" s="211">
        <v>1.8</v>
      </c>
      <c r="K12" s="211">
        <v>1.674834273166768</v>
      </c>
      <c r="L12" s="211">
        <v>1.9146800978933995</v>
      </c>
      <c r="M12" s="247">
        <v>2.1069572973388278</v>
      </c>
      <c r="N12" s="247" vm="465">
        <v>2.1531210000000001</v>
      </c>
      <c r="O12" s="247" vm="466">
        <v>2.1148120000000001</v>
      </c>
      <c r="P12" s="247" vm="467">
        <v>1.756321</v>
      </c>
      <c r="Q12" s="247" vm="468">
        <v>1.415951</v>
      </c>
      <c r="R12" s="247" vm="469">
        <v>1.4477340000000001</v>
      </c>
      <c r="S12" s="247" vm="470">
        <v>1.4070199999999999</v>
      </c>
      <c r="T12" s="247" vm="471">
        <v>1.3485419999999999</v>
      </c>
      <c r="U12" s="247" vm="472">
        <v>1.472882</v>
      </c>
      <c r="V12" s="247" vm="473">
        <v>1.4619979999999999</v>
      </c>
      <c r="W12" s="247" vm="474">
        <v>1.5379579999999999</v>
      </c>
      <c r="X12" s="247" vm="475">
        <v>1.5509740000000001</v>
      </c>
      <c r="Y12" s="247" vm="476">
        <v>1.5443229999999999</v>
      </c>
      <c r="Z12" s="247" vm="477">
        <v>1.5133589999999999</v>
      </c>
      <c r="AA12" s="356">
        <v>1</v>
      </c>
      <c r="AB12" s="231" t="s">
        <v>16</v>
      </c>
    </row>
    <row r="13" spans="2:28" x14ac:dyDescent="0.2">
      <c r="B13" s="10" t="s">
        <v>21</v>
      </c>
      <c r="C13" s="359">
        <v>0.38139030000000002</v>
      </c>
      <c r="D13" s="216">
        <v>0.37445329999999999</v>
      </c>
      <c r="E13" s="216">
        <v>8.8762400000000005E-2</v>
      </c>
      <c r="F13" s="216">
        <v>0.39562180000000002</v>
      </c>
      <c r="G13" s="216">
        <v>0.3521648</v>
      </c>
      <c r="H13" s="216">
        <v>0.342613</v>
      </c>
      <c r="I13" s="216">
        <v>0.3989724</v>
      </c>
      <c r="J13" s="216">
        <v>0.3</v>
      </c>
      <c r="K13" s="216">
        <v>0.33061871644265073</v>
      </c>
      <c r="L13" s="216">
        <v>0.34087606028309447</v>
      </c>
      <c r="M13" s="248">
        <v>0.37725024556035569</v>
      </c>
      <c r="N13" s="248" vm="478">
        <v>0.37483</v>
      </c>
      <c r="O13" s="248" vm="479">
        <v>0.356464</v>
      </c>
      <c r="P13" s="248" vm="480">
        <v>0.34714499999999998</v>
      </c>
      <c r="Q13" s="248" vm="481">
        <v>0.33527800000000002</v>
      </c>
      <c r="R13" s="248" vm="482">
        <v>0.330955</v>
      </c>
      <c r="S13" s="248" vm="483">
        <v>0.348275</v>
      </c>
      <c r="T13" s="248" vm="484">
        <v>0.34229300000000001</v>
      </c>
      <c r="U13" s="248" vm="485">
        <v>0.33595999999999998</v>
      </c>
      <c r="V13" s="248" vm="486">
        <v>0.32417499999999999</v>
      </c>
      <c r="W13" s="248" vm="487">
        <v>0.32451400000000002</v>
      </c>
      <c r="X13" s="248" vm="488">
        <v>0.31993199999999999</v>
      </c>
      <c r="Y13" s="248" vm="489">
        <v>0.31017</v>
      </c>
      <c r="Z13" s="248" vm="490">
        <v>0.30645499999999998</v>
      </c>
      <c r="AA13" s="357">
        <v>18</v>
      </c>
      <c r="AB13" s="233" t="s">
        <v>21</v>
      </c>
    </row>
    <row r="14" spans="2:28" x14ac:dyDescent="0.2">
      <c r="B14" s="84" t="s">
        <v>6</v>
      </c>
      <c r="C14" s="358">
        <v>0.28546719999999998</v>
      </c>
      <c r="D14" s="211">
        <v>0.299647</v>
      </c>
      <c r="E14" s="211">
        <v>0.2298732</v>
      </c>
      <c r="F14" s="211">
        <v>0.1947439</v>
      </c>
      <c r="G14" s="211">
        <v>0.2015489</v>
      </c>
      <c r="H14" s="211">
        <v>0.20779900000000001</v>
      </c>
      <c r="I14" s="211">
        <v>0.203704</v>
      </c>
      <c r="J14" s="211">
        <v>0.2</v>
      </c>
      <c r="K14" s="211">
        <v>4.3633524325689815E-2</v>
      </c>
      <c r="L14" s="211">
        <v>7.3240829444667629E-2</v>
      </c>
      <c r="M14" s="247">
        <v>7.0234321586176887E-2</v>
      </c>
      <c r="N14" s="247" vm="491">
        <v>6.8654999999999994E-2</v>
      </c>
      <c r="O14" s="247" vm="492">
        <v>5.7869999999999998E-2</v>
      </c>
      <c r="P14" s="247" vm="493">
        <v>4.4895999999999998E-2</v>
      </c>
      <c r="Q14" s="247" vm="494">
        <v>4.5173999999999999E-2</v>
      </c>
      <c r="R14" s="247" vm="495">
        <v>5.0124000000000002E-2</v>
      </c>
      <c r="S14" s="247" vm="496">
        <v>5.8470000000000001E-2</v>
      </c>
      <c r="T14" s="247" vm="497">
        <v>5.9776000000000003E-2</v>
      </c>
      <c r="U14" s="247" vm="498">
        <v>5.7478000000000001E-2</v>
      </c>
      <c r="V14" s="247" vm="499">
        <v>5.6045999999999999E-2</v>
      </c>
      <c r="W14" s="247" vm="500">
        <v>5.8512000000000002E-2</v>
      </c>
      <c r="X14" s="247" vm="501">
        <v>5.7758999999999998E-2</v>
      </c>
      <c r="Y14" s="500" vm="502">
        <v>5.4887999999999999E-2</v>
      </c>
      <c r="Z14" s="500" vm="503">
        <v>5.0853000000000002E-2</v>
      </c>
      <c r="AA14" s="356">
        <v>27</v>
      </c>
      <c r="AB14" s="231" t="s">
        <v>6</v>
      </c>
    </row>
    <row r="15" spans="2:28" x14ac:dyDescent="0.2">
      <c r="B15" s="10" t="s">
        <v>24</v>
      </c>
      <c r="C15" s="359">
        <v>1.2784709999999999</v>
      </c>
      <c r="D15" s="216">
        <v>1.35653</v>
      </c>
      <c r="E15" s="216">
        <v>1.300584</v>
      </c>
      <c r="F15" s="216">
        <v>1.3099769999999999</v>
      </c>
      <c r="G15" s="216">
        <v>1.379588</v>
      </c>
      <c r="H15" s="216">
        <v>1.402601</v>
      </c>
      <c r="I15" s="216">
        <v>1.142563</v>
      </c>
      <c r="J15" s="216">
        <v>1</v>
      </c>
      <c r="K15" s="216">
        <v>1.0263745106714501</v>
      </c>
      <c r="L15" s="216">
        <v>1.0938979135818916</v>
      </c>
      <c r="M15" s="248">
        <v>1.1521249920676147</v>
      </c>
      <c r="N15" s="248" vm="504">
        <v>1.181586</v>
      </c>
      <c r="O15" s="248" vm="505">
        <v>1.2757270000000001</v>
      </c>
      <c r="P15" s="248" vm="506">
        <v>1.0664800000000001</v>
      </c>
      <c r="Q15" s="248" vm="507">
        <v>0.89518200000000003</v>
      </c>
      <c r="R15" s="248" vm="508">
        <v>0.90742199999999995</v>
      </c>
      <c r="S15" s="248" vm="509">
        <v>0.84812100000000001</v>
      </c>
      <c r="T15" s="248" vm="510">
        <v>0.84063699999999997</v>
      </c>
      <c r="U15" s="248" vm="511">
        <v>0.92482900000000001</v>
      </c>
      <c r="V15" s="248" vm="512">
        <v>0.91539099999999995</v>
      </c>
      <c r="W15" s="248" vm="513">
        <v>0.71259700000000004</v>
      </c>
      <c r="X15" s="248" vm="514">
        <v>0.70285799999999998</v>
      </c>
      <c r="Y15" s="248" vm="515">
        <v>0.64416600000000002</v>
      </c>
      <c r="Z15" s="248" vm="516">
        <v>0.587001</v>
      </c>
      <c r="AA15" s="357">
        <v>12</v>
      </c>
      <c r="AB15" s="233" t="s">
        <v>24</v>
      </c>
    </row>
    <row r="16" spans="2:28" x14ac:dyDescent="0.2">
      <c r="B16" s="84" t="s">
        <v>17</v>
      </c>
      <c r="C16" s="358">
        <v>0.71564729999999999</v>
      </c>
      <c r="D16" s="211">
        <v>0.6693211</v>
      </c>
      <c r="E16" s="211">
        <v>0.90605539999999996</v>
      </c>
      <c r="F16" s="211">
        <v>0.93029680000000003</v>
      </c>
      <c r="G16" s="211">
        <v>1.033147</v>
      </c>
      <c r="H16" s="211">
        <v>0.75809700000000002</v>
      </c>
      <c r="I16" s="211">
        <v>1.0039089999999999</v>
      </c>
      <c r="J16" s="211">
        <v>0.9</v>
      </c>
      <c r="K16" s="211">
        <v>0.82390187406933757</v>
      </c>
      <c r="L16" s="211">
        <v>0.87344449962264303</v>
      </c>
      <c r="M16" s="247">
        <v>0.8512248654025778</v>
      </c>
      <c r="N16" s="247" vm="517">
        <v>0.82162100000000005</v>
      </c>
      <c r="O16" s="247" vm="518">
        <v>0.83456900000000001</v>
      </c>
      <c r="P16" s="247" vm="519">
        <v>0.79755399999999999</v>
      </c>
      <c r="Q16" s="247" vm="520">
        <v>0.76410100000000003</v>
      </c>
      <c r="R16" s="247" vm="521">
        <v>0.67424399999999995</v>
      </c>
      <c r="S16" s="247" vm="522">
        <v>0.69217399999999996</v>
      </c>
      <c r="T16" s="247" vm="523">
        <v>0.68827000000000005</v>
      </c>
      <c r="U16" s="247" vm="524">
        <v>0.70576899999999998</v>
      </c>
      <c r="V16" s="247" vm="525">
        <v>0.73269300000000004</v>
      </c>
      <c r="W16" s="247" vm="526">
        <v>0.77344900000000005</v>
      </c>
      <c r="X16" s="247" vm="527">
        <v>0.78758899999999998</v>
      </c>
      <c r="Y16" s="247" vm="528">
        <v>0.79903199999999996</v>
      </c>
      <c r="Z16" s="247" vm="529">
        <v>0.78770399999999996</v>
      </c>
      <c r="AA16" s="356">
        <v>7</v>
      </c>
      <c r="AB16" s="231" t="s">
        <v>17</v>
      </c>
    </row>
    <row r="17" spans="2:28" x14ac:dyDescent="0.2">
      <c r="B17" s="10" t="s">
        <v>22</v>
      </c>
      <c r="C17" s="359">
        <v>0.39668609999999999</v>
      </c>
      <c r="D17" s="216">
        <v>0.38513890000000001</v>
      </c>
      <c r="E17" s="216">
        <v>0.37208210000000003</v>
      </c>
      <c r="F17" s="216">
        <v>0.41705819999999999</v>
      </c>
      <c r="G17" s="216">
        <v>0.44935530000000001</v>
      </c>
      <c r="H17" s="216">
        <v>0.4356199</v>
      </c>
      <c r="I17" s="216">
        <v>0.4232823</v>
      </c>
      <c r="J17" s="216">
        <v>0.4</v>
      </c>
      <c r="K17" s="216">
        <v>0.38744349523069876</v>
      </c>
      <c r="L17" s="216">
        <v>0.39225929279561655</v>
      </c>
      <c r="M17" s="248">
        <v>0.40985808636894111</v>
      </c>
      <c r="N17" s="248" vm="530">
        <v>0.41072999999999998</v>
      </c>
      <c r="O17" s="248" vm="531">
        <v>0.39849800000000002</v>
      </c>
      <c r="P17" s="248" vm="532">
        <v>0.31454399999999999</v>
      </c>
      <c r="Q17" s="248" vm="533">
        <v>0.28747200000000001</v>
      </c>
      <c r="R17" s="248" vm="534">
        <v>0.279945</v>
      </c>
      <c r="S17" s="248" vm="535">
        <v>0.26443899999999998</v>
      </c>
      <c r="T17" s="248" vm="536">
        <v>0.26049899999999998</v>
      </c>
      <c r="U17" s="248" vm="537">
        <v>0.26226300000000002</v>
      </c>
      <c r="V17" s="248" vm="538">
        <v>0.24695800000000001</v>
      </c>
      <c r="W17" s="248" vm="539">
        <v>0.23691799999999999</v>
      </c>
      <c r="X17" s="248" vm="540">
        <v>0.23935200000000001</v>
      </c>
      <c r="Y17" s="248" vm="541">
        <v>0.23462</v>
      </c>
      <c r="Z17" s="248" vm="542">
        <v>0.237815</v>
      </c>
      <c r="AA17" s="357">
        <v>21</v>
      </c>
      <c r="AB17" s="233" t="s">
        <v>22</v>
      </c>
    </row>
    <row r="18" spans="2:28" x14ac:dyDescent="0.2">
      <c r="B18" s="84" t="s">
        <v>23</v>
      </c>
      <c r="C18" s="358">
        <v>0.4165759</v>
      </c>
      <c r="D18" s="211">
        <v>0.441054</v>
      </c>
      <c r="E18" s="211">
        <v>0.3896135</v>
      </c>
      <c r="F18" s="211">
        <v>0.3920208</v>
      </c>
      <c r="G18" s="211">
        <v>0.34959639999999997</v>
      </c>
      <c r="H18" s="211">
        <v>0.25041619999999998</v>
      </c>
      <c r="I18" s="211">
        <v>0.1782617</v>
      </c>
      <c r="J18" s="211">
        <v>0.2</v>
      </c>
      <c r="K18" s="211">
        <v>0.15615858432502483</v>
      </c>
      <c r="L18" s="211">
        <v>0.2633917089480699</v>
      </c>
      <c r="M18" s="247">
        <v>0.26924713512244508</v>
      </c>
      <c r="N18" s="247" vm="543">
        <v>0.27292100000000002</v>
      </c>
      <c r="O18" s="247" vm="544">
        <v>0.27707399999999999</v>
      </c>
      <c r="P18" s="247" vm="545">
        <v>0.29151100000000002</v>
      </c>
      <c r="Q18" s="247" vm="546">
        <v>0.28464899999999999</v>
      </c>
      <c r="R18" s="247" vm="547">
        <v>0.271339</v>
      </c>
      <c r="S18" s="247" vm="548">
        <v>0.27954200000000001</v>
      </c>
      <c r="T18" s="247" vm="549">
        <v>0.28643200000000002</v>
      </c>
      <c r="U18" s="247" vm="550">
        <v>0.27673500000000001</v>
      </c>
      <c r="V18" s="247" vm="551">
        <v>0.27412300000000001</v>
      </c>
      <c r="W18" s="247" vm="552">
        <v>0.26714500000000002</v>
      </c>
      <c r="X18" s="247" vm="553">
        <v>0.25584899999999999</v>
      </c>
      <c r="Y18" s="247" vm="554">
        <v>0.25350099999999998</v>
      </c>
      <c r="Z18" s="247" vm="555">
        <v>0.26845599999999997</v>
      </c>
      <c r="AA18" s="356">
        <v>19</v>
      </c>
      <c r="AB18" s="231" t="s">
        <v>23</v>
      </c>
    </row>
    <row r="19" spans="2:28" x14ac:dyDescent="0.2">
      <c r="B19" s="10" t="s">
        <v>44</v>
      </c>
      <c r="C19" s="359"/>
      <c r="D19" s="216"/>
      <c r="E19" s="216"/>
      <c r="F19" s="216"/>
      <c r="G19" s="216"/>
      <c r="H19" s="216"/>
      <c r="I19" s="216"/>
      <c r="J19" s="216">
        <v>0.8</v>
      </c>
      <c r="K19" s="216">
        <v>0.99362836473550176</v>
      </c>
      <c r="L19" s="216">
        <v>1.0470307251765059</v>
      </c>
      <c r="M19" s="248">
        <v>1.0680742887024246</v>
      </c>
      <c r="N19" s="248" vm="556">
        <v>1.0826769999999999</v>
      </c>
      <c r="O19" s="248" vm="557">
        <v>1.087431</v>
      </c>
      <c r="P19" s="248" vm="558">
        <v>1.048748</v>
      </c>
      <c r="Q19" s="248" vm="559">
        <v>0.85649900000000001</v>
      </c>
      <c r="R19" s="248" vm="560">
        <v>0.84321199999999996</v>
      </c>
      <c r="S19" s="248" vm="561">
        <v>0.83835000000000004</v>
      </c>
      <c r="T19" s="248" vm="562">
        <v>0.79533500000000001</v>
      </c>
      <c r="U19" s="248" vm="563">
        <v>0.79549899999999996</v>
      </c>
      <c r="V19" s="248" vm="564">
        <v>0.85028899999999996</v>
      </c>
      <c r="W19" s="248" vm="565">
        <v>0.82928500000000005</v>
      </c>
      <c r="X19" s="248" vm="566">
        <v>0.839978</v>
      </c>
      <c r="Y19" s="248" vm="567">
        <v>0.87791399999999997</v>
      </c>
      <c r="Z19" s="248" vm="568">
        <v>0.80604500000000001</v>
      </c>
      <c r="AA19" s="357">
        <v>6</v>
      </c>
      <c r="AB19" s="233" t="s">
        <v>44</v>
      </c>
    </row>
    <row r="20" spans="2:28" x14ac:dyDescent="0.2">
      <c r="B20" s="84" t="s">
        <v>25</v>
      </c>
      <c r="C20" s="358">
        <v>0.45612170000000002</v>
      </c>
      <c r="D20" s="211">
        <v>0.43412440000000002</v>
      </c>
      <c r="E20" s="211">
        <v>0.43980269999999999</v>
      </c>
      <c r="F20" s="211">
        <v>0.47200530000000002</v>
      </c>
      <c r="G20" s="211">
        <v>0.55573280000000003</v>
      </c>
      <c r="H20" s="211">
        <v>0.55912919999999999</v>
      </c>
      <c r="I20" s="211">
        <v>0.56707700000000005</v>
      </c>
      <c r="J20" s="211">
        <v>0.5</v>
      </c>
      <c r="K20" s="211">
        <v>0.56798342371405219</v>
      </c>
      <c r="L20" s="211">
        <v>0.55062174688701948</v>
      </c>
      <c r="M20" s="247">
        <v>0.5570824960705848</v>
      </c>
      <c r="N20" s="247" vm="569">
        <v>0.55948200000000003</v>
      </c>
      <c r="O20" s="247" vm="570">
        <v>0.57151200000000002</v>
      </c>
      <c r="P20" s="247" vm="571">
        <v>0.55571899999999996</v>
      </c>
      <c r="Q20" s="247" vm="572">
        <v>0.555585</v>
      </c>
      <c r="R20" s="247" vm="573">
        <v>0.55241799999999996</v>
      </c>
      <c r="S20" s="247" vm="574">
        <v>0.56964199999999998</v>
      </c>
      <c r="T20" s="247" vm="575">
        <v>0.61217999999999995</v>
      </c>
      <c r="U20" s="247" vm="576">
        <v>0.60158100000000003</v>
      </c>
      <c r="V20" s="247" vm="577">
        <v>0.59431999999999996</v>
      </c>
      <c r="W20" s="247" vm="578">
        <v>0.60331500000000005</v>
      </c>
      <c r="X20" s="247" vm="579">
        <v>0.61866399999999999</v>
      </c>
      <c r="Y20" s="247" vm="580">
        <v>0.60416800000000004</v>
      </c>
      <c r="Z20" s="247" vm="581">
        <v>0.61475400000000002</v>
      </c>
      <c r="AA20" s="356">
        <v>10</v>
      </c>
      <c r="AB20" s="231" t="s">
        <v>25</v>
      </c>
    </row>
    <row r="21" spans="2:28" x14ac:dyDescent="0.2">
      <c r="B21" s="10" t="s">
        <v>4</v>
      </c>
      <c r="C21" s="359">
        <v>2.343493</v>
      </c>
      <c r="D21" s="216">
        <v>2.270721</v>
      </c>
      <c r="E21" s="216">
        <v>2.0262549999999999</v>
      </c>
      <c r="F21" s="216">
        <v>2.0078420000000001</v>
      </c>
      <c r="G21" s="216">
        <v>1.9305969999999999</v>
      </c>
      <c r="H21" s="216">
        <v>1.993646</v>
      </c>
      <c r="I21" s="216">
        <v>2.0212889999999999</v>
      </c>
      <c r="J21" s="216">
        <v>1.8</v>
      </c>
      <c r="K21" s="216">
        <v>1.6978891675359593</v>
      </c>
      <c r="L21" s="216">
        <v>1.7313225281365172</v>
      </c>
      <c r="M21" s="248">
        <v>1.4343232215961419</v>
      </c>
      <c r="N21" s="248" vm="582">
        <v>1.303123</v>
      </c>
      <c r="O21" s="248" vm="583">
        <v>1.4379059999999999</v>
      </c>
      <c r="P21" s="248" vm="584">
        <v>1.4174340000000001</v>
      </c>
      <c r="Q21" s="248" vm="585">
        <v>1.150291</v>
      </c>
      <c r="R21" s="248" vm="586">
        <v>0.93972299999999997</v>
      </c>
      <c r="S21" s="248" vm="587">
        <v>0.81553200000000003</v>
      </c>
      <c r="T21" s="248" vm="588">
        <v>0.70933400000000002</v>
      </c>
      <c r="U21" s="248" vm="589">
        <v>0.60072400000000004</v>
      </c>
      <c r="V21" s="248" vm="590">
        <v>0.67725400000000002</v>
      </c>
      <c r="W21" s="248" vm="591">
        <v>0.64453000000000005</v>
      </c>
      <c r="X21" s="248" vm="592">
        <v>0.615699</v>
      </c>
      <c r="Y21" s="248" vm="593">
        <v>0.61428099999999997</v>
      </c>
      <c r="Z21" s="248" vm="594">
        <v>0.59419599999999995</v>
      </c>
      <c r="AA21" s="357">
        <v>11</v>
      </c>
      <c r="AB21" s="233" t="s">
        <v>4</v>
      </c>
    </row>
    <row r="22" spans="2:28" x14ac:dyDescent="0.2">
      <c r="B22" s="84" t="s">
        <v>8</v>
      </c>
      <c r="C22" s="358">
        <v>0</v>
      </c>
      <c r="D22" s="211">
        <v>0</v>
      </c>
      <c r="E22" s="211">
        <v>2.2480900000000002E-2</v>
      </c>
      <c r="F22" s="211">
        <v>9.4331799999999993E-2</v>
      </c>
      <c r="G22" s="211">
        <v>0.15219820000000001</v>
      </c>
      <c r="H22" s="211">
        <v>0.3393292</v>
      </c>
      <c r="I22" s="211">
        <v>0.3164862</v>
      </c>
      <c r="J22" s="211">
        <v>0.3</v>
      </c>
      <c r="K22" s="211">
        <v>0.24375440911551494</v>
      </c>
      <c r="L22" s="211">
        <v>0.30809925348385808</v>
      </c>
      <c r="M22" s="247">
        <v>0.29334673464071698</v>
      </c>
      <c r="N22" s="247" vm="595">
        <v>0.28514</v>
      </c>
      <c r="O22" s="247" vm="596">
        <v>0.26422400000000001</v>
      </c>
      <c r="P22" s="247" vm="597">
        <v>0.21576100000000001</v>
      </c>
      <c r="Q22" s="247" vm="598">
        <v>0.217444</v>
      </c>
      <c r="R22" s="247" vm="599">
        <v>0.340839</v>
      </c>
      <c r="S22" s="247" vm="600">
        <v>0.45038899999999998</v>
      </c>
      <c r="T22" s="247" vm="601">
        <v>0.426286</v>
      </c>
      <c r="U22" s="247" vm="602">
        <v>0.45034400000000002</v>
      </c>
      <c r="V22" s="247" vm="603">
        <v>0.43933100000000003</v>
      </c>
      <c r="W22" s="247" vm="604">
        <v>0.45390200000000003</v>
      </c>
      <c r="X22" s="247" vm="605">
        <v>0.46136300000000002</v>
      </c>
      <c r="Y22" s="247" vm="606">
        <v>0.421101</v>
      </c>
      <c r="Z22" s="247" vm="607">
        <v>0.39723799999999998</v>
      </c>
      <c r="AA22" s="356">
        <v>15</v>
      </c>
      <c r="AB22" s="231" t="s">
        <v>8</v>
      </c>
    </row>
    <row r="23" spans="2:28" x14ac:dyDescent="0.2">
      <c r="B23" s="10" t="s">
        <v>9</v>
      </c>
      <c r="C23" s="359">
        <v>0.73167190000000004</v>
      </c>
      <c r="D23" s="216">
        <v>0.70859349999999999</v>
      </c>
      <c r="E23" s="216">
        <v>0.82404319999999998</v>
      </c>
      <c r="F23" s="216">
        <v>0.76955899999999999</v>
      </c>
      <c r="G23" s="216">
        <v>0.68487450000000005</v>
      </c>
      <c r="H23" s="216">
        <v>0.66597280000000003</v>
      </c>
      <c r="I23" s="216">
        <v>0.66064480000000003</v>
      </c>
      <c r="J23" s="216">
        <v>0.7</v>
      </c>
      <c r="K23" s="216">
        <v>0.73382286155198073</v>
      </c>
      <c r="L23" s="216">
        <v>0.7828038454911509</v>
      </c>
      <c r="M23" s="248">
        <v>0.47597844261551708</v>
      </c>
      <c r="N23" s="248" vm="608">
        <v>9.4370999999999997E-2</v>
      </c>
      <c r="O23" s="248" vm="609">
        <v>0.102856</v>
      </c>
      <c r="P23" s="248" vm="610">
        <v>4.4637999999999997E-2</v>
      </c>
      <c r="Q23" s="248" vm="611">
        <v>4.283E-2</v>
      </c>
      <c r="R23" s="248" vm="612">
        <v>4.5155000000000001E-2</v>
      </c>
      <c r="S23" s="248" vm="613">
        <v>4.5659999999999999E-2</v>
      </c>
      <c r="T23" s="248" vm="614">
        <v>4.6170999999999997E-2</v>
      </c>
      <c r="U23" s="248" vm="615">
        <v>8.7332999999999994E-2</v>
      </c>
      <c r="V23" s="248" vm="616">
        <v>0.100548</v>
      </c>
      <c r="W23" s="248" vm="617">
        <v>8.5011000000000003E-2</v>
      </c>
      <c r="X23" s="248" vm="618">
        <v>8.6506E-2</v>
      </c>
      <c r="Y23" s="248" vm="619">
        <v>8.1511E-2</v>
      </c>
      <c r="Z23" s="248" vm="620">
        <v>8.5071999999999995E-2</v>
      </c>
      <c r="AA23" s="357">
        <v>26</v>
      </c>
      <c r="AB23" s="233" t="s">
        <v>9</v>
      </c>
    </row>
    <row r="24" spans="2:28" x14ac:dyDescent="0.2">
      <c r="B24" s="84" t="s">
        <v>26</v>
      </c>
      <c r="C24" s="358">
        <v>0.13911989999999999</v>
      </c>
      <c r="D24" s="211">
        <v>0.13740930000000001</v>
      </c>
      <c r="E24" s="211">
        <v>0.13856450000000001</v>
      </c>
      <c r="F24" s="211">
        <v>0.1390662</v>
      </c>
      <c r="G24" s="211">
        <v>0.13037180000000001</v>
      </c>
      <c r="H24" s="211">
        <v>0.121987</v>
      </c>
      <c r="I24" s="211">
        <v>0.1262499</v>
      </c>
      <c r="J24" s="211">
        <v>0.1</v>
      </c>
      <c r="K24" s="211">
        <v>0.114995533768979</v>
      </c>
      <c r="L24" s="211">
        <v>0.11049286921658824</v>
      </c>
      <c r="M24" s="247">
        <v>0.10535654783390495</v>
      </c>
      <c r="N24" s="247" vm="621">
        <v>0.107214</v>
      </c>
      <c r="O24" s="247" vm="622">
        <v>0.17750199999999999</v>
      </c>
      <c r="P24" s="247" vm="623">
        <v>0.176456</v>
      </c>
      <c r="Q24" s="247" vm="624">
        <v>0.19784599999999999</v>
      </c>
      <c r="R24" s="247" vm="625">
        <v>0.164076</v>
      </c>
      <c r="S24" s="247" vm="626">
        <v>0.14813699999999999</v>
      </c>
      <c r="T24" s="247" vm="627">
        <v>0.140234</v>
      </c>
      <c r="U24" s="247" vm="628">
        <v>0.14996699999999999</v>
      </c>
      <c r="V24" s="247" vm="629">
        <v>0.13972200000000001</v>
      </c>
      <c r="W24" s="247" vm="630">
        <v>0.13341700000000001</v>
      </c>
      <c r="X24" s="247" vm="631">
        <v>0.12332</v>
      </c>
      <c r="Y24" s="247" vm="632">
        <v>0.118768</v>
      </c>
      <c r="Z24" s="247" vm="633">
        <v>0.113118</v>
      </c>
      <c r="AA24" s="356">
        <v>25</v>
      </c>
      <c r="AB24" s="231" t="s">
        <v>26</v>
      </c>
    </row>
    <row r="25" spans="2:28" x14ac:dyDescent="0.2">
      <c r="B25" s="10" t="s">
        <v>7</v>
      </c>
      <c r="C25" s="359">
        <v>0.16199859999999999</v>
      </c>
      <c r="D25" s="216">
        <v>0.30257420000000002</v>
      </c>
      <c r="E25" s="216">
        <v>0.31271680000000002</v>
      </c>
      <c r="F25" s="216">
        <v>0.31091679999999999</v>
      </c>
      <c r="G25" s="216">
        <v>0.39689849999999999</v>
      </c>
      <c r="H25" s="216">
        <v>0.38854509999999998</v>
      </c>
      <c r="I25" s="216">
        <v>0.39367950000000002</v>
      </c>
      <c r="J25" s="216">
        <v>0.4</v>
      </c>
      <c r="K25" s="216">
        <v>0.44970142717773642</v>
      </c>
      <c r="L25" s="216">
        <v>0.76309416822191378</v>
      </c>
      <c r="M25" s="248">
        <v>0.52451532582529559</v>
      </c>
      <c r="N25" s="248" vm="634">
        <v>0.57789999999999997</v>
      </c>
      <c r="O25" s="248" vm="635">
        <v>0.63262799999999997</v>
      </c>
      <c r="P25" s="248" vm="636">
        <v>0.56512499999999999</v>
      </c>
      <c r="Q25" s="248" vm="637">
        <v>0.45748299999999997</v>
      </c>
      <c r="R25" s="248" vm="638">
        <v>0.466088</v>
      </c>
      <c r="S25" s="248" vm="639">
        <v>0.46466099999999999</v>
      </c>
      <c r="T25" s="248" vm="640">
        <v>0.41120499999999999</v>
      </c>
      <c r="U25" s="248" vm="641">
        <v>0.38887300000000002</v>
      </c>
      <c r="V25" s="248" vm="642">
        <v>0.370506</v>
      </c>
      <c r="W25" s="248" vm="643">
        <v>0.36287799999999998</v>
      </c>
      <c r="X25" s="248" vm="644">
        <v>0.358987</v>
      </c>
      <c r="Y25" s="248" vm="645">
        <v>0.34690399999999999</v>
      </c>
      <c r="Z25" s="248" vm="646">
        <v>0.33013100000000001</v>
      </c>
      <c r="AA25" s="357">
        <v>16</v>
      </c>
      <c r="AB25" s="233" t="s">
        <v>7</v>
      </c>
    </row>
    <row r="26" spans="2:28" x14ac:dyDescent="0.2">
      <c r="B26" s="84" t="s">
        <v>10</v>
      </c>
      <c r="C26" s="358">
        <v>2.25854</v>
      </c>
      <c r="D26" s="211">
        <v>2.157769</v>
      </c>
      <c r="E26" s="211">
        <v>2.1774450000000001</v>
      </c>
      <c r="F26" s="211">
        <v>2.2613539999999999</v>
      </c>
      <c r="G26" s="211">
        <v>2.3814299999999999</v>
      </c>
      <c r="H26" s="211">
        <v>2.2114850000000001</v>
      </c>
      <c r="I26" s="211">
        <v>2.0499130000000001</v>
      </c>
      <c r="J26" s="211">
        <v>1.9</v>
      </c>
      <c r="K26" s="211">
        <v>1.9721133355424654</v>
      </c>
      <c r="L26" s="211">
        <v>1.6550410111462319</v>
      </c>
      <c r="M26" s="247">
        <v>1.6576463766313794</v>
      </c>
      <c r="N26" s="247" vm="647">
        <v>1.7243170000000001</v>
      </c>
      <c r="O26" s="247" vm="648">
        <v>1.5860829999999999</v>
      </c>
      <c r="P26" s="247" vm="649">
        <v>1.576057</v>
      </c>
      <c r="Q26" s="247" vm="650">
        <v>1.538214</v>
      </c>
      <c r="R26" s="247" vm="651">
        <v>1.32508</v>
      </c>
      <c r="S26" s="247" vm="652">
        <v>1.3610329999999999</v>
      </c>
      <c r="T26" s="247" vm="653">
        <v>1.2162649999999999</v>
      </c>
      <c r="U26" s="247" vm="654">
        <v>1.1253919999999999</v>
      </c>
      <c r="V26" s="247" vm="655">
        <v>1.1122909999999999</v>
      </c>
      <c r="W26" s="247" vm="656">
        <v>1.124314</v>
      </c>
      <c r="X26" s="247" vm="657">
        <v>1.0907750000000001</v>
      </c>
      <c r="Y26" s="247" vm="658">
        <v>1.0939700000000001</v>
      </c>
      <c r="Z26" s="247" vm="659">
        <v>1.0607930000000001</v>
      </c>
      <c r="AA26" s="356">
        <v>2</v>
      </c>
      <c r="AB26" s="231" t="s">
        <v>10</v>
      </c>
    </row>
    <row r="27" spans="2:28" x14ac:dyDescent="0.2">
      <c r="B27" s="10" t="s">
        <v>18</v>
      </c>
      <c r="C27" s="359">
        <v>1.3293550000000001</v>
      </c>
      <c r="D27" s="216">
        <v>1.4692499999999999</v>
      </c>
      <c r="E27" s="216">
        <v>1.2882880000000001</v>
      </c>
      <c r="F27" s="216">
        <v>1.3838619999999999</v>
      </c>
      <c r="G27" s="216">
        <v>1.4513469999999999</v>
      </c>
      <c r="H27" s="216">
        <v>1.391521</v>
      </c>
      <c r="I27" s="216">
        <v>1.3014509999999999</v>
      </c>
      <c r="J27" s="216">
        <v>1.1000000000000001</v>
      </c>
      <c r="K27" s="216">
        <v>1.1528190877314866</v>
      </c>
      <c r="L27" s="216">
        <v>1.1883062722950573</v>
      </c>
      <c r="M27" s="248">
        <v>1.2124066868398433</v>
      </c>
      <c r="N27" s="248" vm="660">
        <v>1.23566</v>
      </c>
      <c r="O27" s="248" vm="661">
        <v>1.2303569999999999</v>
      </c>
      <c r="P27" s="248" vm="662">
        <v>1.202723</v>
      </c>
      <c r="Q27" s="248" vm="663">
        <v>1.123804</v>
      </c>
      <c r="R27" s="248" vm="664">
        <v>1.1195470000000001</v>
      </c>
      <c r="S27" s="248" vm="665">
        <v>1.0812489999999999</v>
      </c>
      <c r="T27" s="248" vm="666">
        <v>0.99775499999999995</v>
      </c>
      <c r="U27" s="248" vm="667">
        <v>0.92753099999999999</v>
      </c>
      <c r="V27" s="248" vm="668">
        <v>0.97608600000000001</v>
      </c>
      <c r="W27" s="248" vm="669">
        <v>1.014626</v>
      </c>
      <c r="X27" s="248" vm="670">
        <v>1.0109589999999999</v>
      </c>
      <c r="Y27" s="248" vm="671">
        <v>1.0401739999999999</v>
      </c>
      <c r="Z27" s="248" vm="672">
        <v>1.04155</v>
      </c>
      <c r="AA27" s="357">
        <v>3</v>
      </c>
      <c r="AB27" s="233" t="s">
        <v>18</v>
      </c>
    </row>
    <row r="28" spans="2:28" x14ac:dyDescent="0.2">
      <c r="B28" s="84" t="s">
        <v>27</v>
      </c>
      <c r="C28" s="358">
        <v>0.70157990000000003</v>
      </c>
      <c r="D28" s="211">
        <v>0.69325530000000002</v>
      </c>
      <c r="E28" s="211">
        <v>0.68540639999999997</v>
      </c>
      <c r="F28" s="211">
        <v>0.70953339999999998</v>
      </c>
      <c r="G28" s="211">
        <v>0.70699449999999997</v>
      </c>
      <c r="H28" s="211">
        <v>0.80545820000000001</v>
      </c>
      <c r="I28" s="211">
        <v>0.86298699999999995</v>
      </c>
      <c r="J28" s="211">
        <v>0.9</v>
      </c>
      <c r="K28" s="211">
        <v>0.92272297265947234</v>
      </c>
      <c r="L28" s="211">
        <v>0.85242030611152619</v>
      </c>
      <c r="M28" s="247">
        <v>0.84869925576926109</v>
      </c>
      <c r="N28" s="247" vm="673">
        <v>0.82666700000000004</v>
      </c>
      <c r="O28" s="247" vm="674">
        <v>0.77502300000000002</v>
      </c>
      <c r="P28" s="247" vm="675">
        <v>0.76011600000000001</v>
      </c>
      <c r="Q28" s="247" vm="676">
        <v>0.78266899999999995</v>
      </c>
      <c r="R28" s="247" vm="677">
        <v>0.76553899999999997</v>
      </c>
      <c r="S28" s="247" vm="678">
        <v>0.78593000000000002</v>
      </c>
      <c r="T28" s="247" vm="679">
        <v>0.80415999999999999</v>
      </c>
      <c r="U28" s="247" vm="680">
        <v>0.78999399999999997</v>
      </c>
      <c r="V28" s="247" vm="681">
        <v>0.86310299999999995</v>
      </c>
      <c r="W28" s="247" vm="682">
        <v>0.844746</v>
      </c>
      <c r="X28" s="247" vm="683">
        <v>0.84477999999999998</v>
      </c>
      <c r="Y28" s="247" vm="684">
        <v>0.86921700000000002</v>
      </c>
      <c r="Z28" s="247" vm="685">
        <v>0.85419500000000004</v>
      </c>
      <c r="AA28" s="356">
        <v>5</v>
      </c>
      <c r="AB28" s="231" t="s">
        <v>27</v>
      </c>
    </row>
    <row r="29" spans="2:28" x14ac:dyDescent="0.2">
      <c r="B29" s="10" t="s">
        <v>11</v>
      </c>
      <c r="C29" s="359">
        <v>0.18859970000000001</v>
      </c>
      <c r="D29" s="216">
        <v>0.22725310000000001</v>
      </c>
      <c r="E29" s="216">
        <v>0.25244830000000001</v>
      </c>
      <c r="F29" s="216">
        <v>0.1153267</v>
      </c>
      <c r="G29" s="216">
        <v>0.12678619999999999</v>
      </c>
      <c r="H29" s="216">
        <v>0.17947869999999999</v>
      </c>
      <c r="I29" s="216">
        <v>0.1726606</v>
      </c>
      <c r="J29" s="216">
        <v>0.2</v>
      </c>
      <c r="K29" s="216">
        <v>0.21644816683994281</v>
      </c>
      <c r="L29" s="216">
        <v>0.33781241831075193</v>
      </c>
      <c r="M29" s="248">
        <v>0.2807764084857533</v>
      </c>
      <c r="N29" s="248" vm="686">
        <v>0.23144000000000001</v>
      </c>
      <c r="O29" s="248" vm="687">
        <v>0.235684</v>
      </c>
      <c r="P29" s="248" vm="688">
        <v>0.25037500000000001</v>
      </c>
      <c r="Q29" s="248" vm="689">
        <v>0.22423699999999999</v>
      </c>
      <c r="R29" s="248" vm="690">
        <v>0.2084</v>
      </c>
      <c r="S29" s="248" vm="691">
        <v>0.18904499999999999</v>
      </c>
      <c r="T29" s="248" vm="692">
        <v>0.18736700000000001</v>
      </c>
      <c r="U29" s="248" vm="693">
        <v>0.19337399999999999</v>
      </c>
      <c r="V29" s="248" vm="694">
        <v>0.20163600000000001</v>
      </c>
      <c r="W29" s="248" vm="695">
        <v>0.21191599999999999</v>
      </c>
      <c r="X29" s="248" vm="696">
        <v>0.22636600000000001</v>
      </c>
      <c r="Y29" s="248" vm="697">
        <v>0.227662</v>
      </c>
      <c r="Z29" s="248" vm="698">
        <v>0.23108500000000001</v>
      </c>
      <c r="AA29" s="357">
        <v>22</v>
      </c>
      <c r="AB29" s="233" t="s">
        <v>11</v>
      </c>
    </row>
    <row r="30" spans="2:28" x14ac:dyDescent="0.2">
      <c r="B30" s="84" t="s">
        <v>28</v>
      </c>
      <c r="C30" s="358">
        <v>0.86604979999999998</v>
      </c>
      <c r="D30" s="211">
        <v>0.94633370000000006</v>
      </c>
      <c r="E30" s="211">
        <v>0.92693919999999996</v>
      </c>
      <c r="F30" s="211">
        <v>1.0257719999999999</v>
      </c>
      <c r="G30" s="211">
        <v>1.126511</v>
      </c>
      <c r="H30" s="211">
        <v>1.069688</v>
      </c>
      <c r="I30" s="211">
        <v>1.059296</v>
      </c>
      <c r="J30" s="211">
        <v>1</v>
      </c>
      <c r="K30" s="211">
        <v>0.83345796988607579</v>
      </c>
      <c r="L30" s="211">
        <v>0.88004260636496556</v>
      </c>
      <c r="M30" s="247">
        <v>0.89281171566050599</v>
      </c>
      <c r="N30" s="247" vm="699">
        <v>0.85177899999999995</v>
      </c>
      <c r="O30" s="247" vm="700">
        <v>0.82384000000000002</v>
      </c>
      <c r="P30" s="247" vm="701">
        <v>0.66722400000000004</v>
      </c>
      <c r="Q30" s="247" vm="702">
        <v>0.59025000000000005</v>
      </c>
      <c r="R30" s="247" vm="703">
        <v>0.64036199999999999</v>
      </c>
      <c r="S30" s="247" vm="704">
        <v>0.57258500000000001</v>
      </c>
      <c r="T30" s="247" vm="705">
        <v>0.48249199999999998</v>
      </c>
      <c r="U30" s="247" vm="706">
        <v>0.52103200000000005</v>
      </c>
      <c r="V30" s="247" vm="707">
        <v>0.58632099999999998</v>
      </c>
      <c r="W30" s="247" vm="708">
        <v>0.62480800000000003</v>
      </c>
      <c r="X30" s="247" vm="709">
        <v>0.67100499999999996</v>
      </c>
      <c r="Y30" s="247" vm="710">
        <v>0.70144700000000004</v>
      </c>
      <c r="Z30" s="247" vm="711">
        <v>0.70380299999999996</v>
      </c>
      <c r="AA30" s="356">
        <v>8</v>
      </c>
      <c r="AB30" s="231" t="s">
        <v>28</v>
      </c>
    </row>
    <row r="31" spans="2:28" x14ac:dyDescent="0.2">
      <c r="B31" s="10" t="s">
        <v>12</v>
      </c>
      <c r="C31" s="359">
        <v>0</v>
      </c>
      <c r="D31" s="216">
        <v>0</v>
      </c>
      <c r="E31" s="216">
        <v>6.7372299999999996E-2</v>
      </c>
      <c r="F31" s="216">
        <v>4.8576300000000003E-2</v>
      </c>
      <c r="G31" s="216">
        <v>0.123028</v>
      </c>
      <c r="H31" s="216">
        <v>6.0134199999999999E-2</v>
      </c>
      <c r="I31" s="216">
        <v>7.1219099999999994E-2</v>
      </c>
      <c r="J31" s="216">
        <v>0.1</v>
      </c>
      <c r="K31" s="216">
        <v>6.6612599071468367E-2</v>
      </c>
      <c r="L31" s="216">
        <v>6.3317192795955532E-2</v>
      </c>
      <c r="M31" s="248">
        <v>6.1861233059357437E-2</v>
      </c>
      <c r="N31" s="248" vm="712">
        <v>0.14660300000000001</v>
      </c>
      <c r="O31" s="248" vm="713">
        <v>0.33872000000000002</v>
      </c>
      <c r="P31" s="248" vm="714">
        <v>0.34349400000000002</v>
      </c>
      <c r="Q31" s="248" vm="715">
        <v>0.26553300000000002</v>
      </c>
      <c r="R31" s="248" vm="716">
        <v>0.31897999999999999</v>
      </c>
      <c r="S31" s="248" vm="717">
        <v>0.23816000000000001</v>
      </c>
      <c r="T31" s="248" vm="718">
        <v>0.26405400000000001</v>
      </c>
      <c r="U31" s="248" vm="719">
        <v>0.27654000000000001</v>
      </c>
      <c r="V31" s="248" vm="720">
        <v>0.26155</v>
      </c>
      <c r="W31" s="248" vm="721">
        <v>0.25140800000000002</v>
      </c>
      <c r="X31" s="248" vm="722">
        <v>0.23521300000000001</v>
      </c>
      <c r="Y31" s="248" vm="723">
        <v>0.13752300000000001</v>
      </c>
      <c r="Z31" s="248" vm="724">
        <v>0.13845299999999999</v>
      </c>
      <c r="AA31" s="357">
        <v>23</v>
      </c>
      <c r="AB31" s="233" t="s">
        <v>12</v>
      </c>
    </row>
    <row r="32" spans="2:28" x14ac:dyDescent="0.2">
      <c r="B32" s="84" t="s">
        <v>14</v>
      </c>
      <c r="C32" s="358">
        <v>1.0207029999999999</v>
      </c>
      <c r="D32" s="211">
        <v>1.0031410000000001</v>
      </c>
      <c r="E32" s="211">
        <v>0.96252040000000005</v>
      </c>
      <c r="F32" s="211">
        <v>1.084444</v>
      </c>
      <c r="G32" s="211">
        <v>0.86040680000000003</v>
      </c>
      <c r="H32" s="211">
        <v>0.4368069</v>
      </c>
      <c r="I32" s="211">
        <v>0.43813600000000003</v>
      </c>
      <c r="J32" s="211">
        <v>0.4</v>
      </c>
      <c r="K32" s="211">
        <v>0.45765612110466947</v>
      </c>
      <c r="L32" s="211">
        <v>0.50372103996918383</v>
      </c>
      <c r="M32" s="247">
        <v>0.48691516845842975</v>
      </c>
      <c r="N32" s="247" vm="725">
        <v>0.46702900000000003</v>
      </c>
      <c r="O32" s="247" vm="726">
        <v>0.482962</v>
      </c>
      <c r="P32" s="247" vm="727">
        <v>0.46631699999999998</v>
      </c>
      <c r="Q32" s="247" vm="728">
        <v>0.405837</v>
      </c>
      <c r="R32" s="247" vm="729">
        <v>0.402306</v>
      </c>
      <c r="S32" s="247" vm="730">
        <v>0.39144800000000002</v>
      </c>
      <c r="T32" s="247" vm="731">
        <v>0.39673900000000001</v>
      </c>
      <c r="U32" s="247" vm="732">
        <v>0.44880300000000001</v>
      </c>
      <c r="V32" s="247" vm="733">
        <v>0.45316499999999998</v>
      </c>
      <c r="W32" s="247" vm="734">
        <v>0.45672200000000002</v>
      </c>
      <c r="X32" s="247" vm="735">
        <v>0.44103799999999999</v>
      </c>
      <c r="Y32" s="247" vm="736">
        <v>0.43704500000000002</v>
      </c>
      <c r="Z32" s="247" vm="737">
        <v>0.43500499999999998</v>
      </c>
      <c r="AA32" s="356">
        <v>14</v>
      </c>
      <c r="AB32" s="231" t="s">
        <v>14</v>
      </c>
    </row>
    <row r="33" spans="2:28" x14ac:dyDescent="0.2">
      <c r="B33" s="10" t="s">
        <v>13</v>
      </c>
      <c r="C33" s="359">
        <v>0.2438111</v>
      </c>
      <c r="D33" s="216">
        <v>0.23468259999999999</v>
      </c>
      <c r="E33" s="216">
        <v>0.22641849999999999</v>
      </c>
      <c r="F33" s="216">
        <v>0.2251234</v>
      </c>
      <c r="G33" s="216">
        <v>0.20889959999999999</v>
      </c>
      <c r="H33" s="216">
        <v>0.24508669999999999</v>
      </c>
      <c r="I33" s="216">
        <v>0.23238519999999999</v>
      </c>
      <c r="J33" s="216">
        <v>0.2</v>
      </c>
      <c r="K33" s="216">
        <v>0.20756055098184362</v>
      </c>
      <c r="L33" s="216">
        <v>0.18633861933849663</v>
      </c>
      <c r="M33" s="248">
        <v>0.18744982154936257</v>
      </c>
      <c r="N33" s="248" vm="738">
        <v>0.230381</v>
      </c>
      <c r="O33" s="248" vm="739">
        <v>0.24199799999999999</v>
      </c>
      <c r="P33" s="248" vm="740">
        <v>0.24188299999999999</v>
      </c>
      <c r="Q33" s="248" vm="741">
        <v>0.234628</v>
      </c>
      <c r="R33" s="248" vm="742">
        <v>0.22519400000000001</v>
      </c>
      <c r="S33" s="248" vm="743">
        <v>0.234095</v>
      </c>
      <c r="T33" s="248" vm="744">
        <v>0.22566600000000001</v>
      </c>
      <c r="U33" s="248" vm="745">
        <v>0.26694299999999999</v>
      </c>
      <c r="V33" s="248" vm="746">
        <v>0.27228999999999998</v>
      </c>
      <c r="W33" s="248" vm="747">
        <v>0.25564799999999999</v>
      </c>
      <c r="X33" s="248" vm="748">
        <v>0.263465</v>
      </c>
      <c r="Y33" s="248" vm="749">
        <v>0.26419700000000002</v>
      </c>
      <c r="Z33" s="248" vm="750">
        <v>0.25921699999999998</v>
      </c>
      <c r="AA33" s="357">
        <v>20</v>
      </c>
      <c r="AB33" s="233" t="s">
        <v>13</v>
      </c>
    </row>
    <row r="34" spans="2:28" x14ac:dyDescent="0.2">
      <c r="B34" s="84" t="s">
        <v>29</v>
      </c>
      <c r="C34" s="358">
        <v>0.77034749999999996</v>
      </c>
      <c r="D34" s="211">
        <v>0.95863880000000001</v>
      </c>
      <c r="E34" s="211">
        <v>0.98950190000000005</v>
      </c>
      <c r="F34" s="211">
        <v>1.0814520000000001</v>
      </c>
      <c r="G34" s="211">
        <v>1.1634869999999999</v>
      </c>
      <c r="H34" s="211">
        <v>1.103696</v>
      </c>
      <c r="I34" s="211">
        <v>0.97477510000000001</v>
      </c>
      <c r="J34" s="211">
        <v>1</v>
      </c>
      <c r="K34" s="211">
        <v>1.136116224293886</v>
      </c>
      <c r="L34" s="211">
        <v>1.2127942856061134</v>
      </c>
      <c r="M34" s="247">
        <v>1.1302596920681076</v>
      </c>
      <c r="N34" s="247" vm="751">
        <v>1.1128009999999999</v>
      </c>
      <c r="O34" s="247" vm="752">
        <v>1.005495</v>
      </c>
      <c r="P34" s="247" vm="753">
        <v>0.88024100000000005</v>
      </c>
      <c r="Q34" s="247" vm="754">
        <v>0.76590000000000003</v>
      </c>
      <c r="R34" s="247" vm="755">
        <v>0.89825299999999997</v>
      </c>
      <c r="S34" s="247" vm="756">
        <v>0.95253500000000002</v>
      </c>
      <c r="T34" s="247" vm="757">
        <v>0.90530600000000006</v>
      </c>
      <c r="U34" s="247" vm="758">
        <v>0.90690599999999999</v>
      </c>
      <c r="V34" s="247" vm="759">
        <v>0.89271500000000004</v>
      </c>
      <c r="W34" s="247" vm="760">
        <v>0.876529</v>
      </c>
      <c r="X34" s="247" vm="761">
        <v>0.95823100000000005</v>
      </c>
      <c r="Y34" s="247" vm="762">
        <v>0.96419200000000005</v>
      </c>
      <c r="Z34" s="247" vm="763">
        <v>0.945967</v>
      </c>
      <c r="AA34" s="356">
        <v>4</v>
      </c>
      <c r="AB34" s="231" t="s">
        <v>29</v>
      </c>
    </row>
    <row r="35" spans="2:28" x14ac:dyDescent="0.2">
      <c r="B35" s="10" t="s">
        <v>30</v>
      </c>
      <c r="C35" s="359">
        <v>0.32040689999999999</v>
      </c>
      <c r="D35" s="216">
        <v>0.36253030000000003</v>
      </c>
      <c r="E35" s="216">
        <v>0.33373190000000003</v>
      </c>
      <c r="F35" s="216">
        <v>0.33905750000000001</v>
      </c>
      <c r="G35" s="216">
        <v>0.33936250000000001</v>
      </c>
      <c r="H35" s="216">
        <v>0.33573950000000002</v>
      </c>
      <c r="I35" s="216">
        <v>0.32524009999999998</v>
      </c>
      <c r="J35" s="216">
        <v>0.3</v>
      </c>
      <c r="K35" s="216">
        <v>0.3110053030210404</v>
      </c>
      <c r="L35" s="216">
        <v>0.3130709914257887</v>
      </c>
      <c r="M35" s="248">
        <v>0.37735367264386999</v>
      </c>
      <c r="N35" s="248" vm="764">
        <v>0.37826199999999999</v>
      </c>
      <c r="O35" s="248" vm="765">
        <v>0.39789400000000003</v>
      </c>
      <c r="P35" s="248" vm="766">
        <v>0.47233799999999998</v>
      </c>
      <c r="Q35" s="248" vm="767">
        <v>0.49179099999999998</v>
      </c>
      <c r="R35" s="248" vm="768">
        <v>0.459372</v>
      </c>
      <c r="S35" s="248" vm="769">
        <v>0.422705</v>
      </c>
      <c r="T35" s="248" vm="770">
        <v>0.41799999999999998</v>
      </c>
      <c r="U35" s="248" vm="771">
        <v>0.43331500000000001</v>
      </c>
      <c r="V35" s="248" vm="772">
        <v>0.42210900000000001</v>
      </c>
      <c r="W35" s="248" vm="773">
        <v>0.44143300000000002</v>
      </c>
      <c r="X35" s="248" vm="774">
        <v>0.44607999999999998</v>
      </c>
      <c r="Y35" s="248" vm="775">
        <v>0.43115799999999999</v>
      </c>
      <c r="Z35" s="248" vm="776">
        <v>0.436583</v>
      </c>
      <c r="AA35" s="357">
        <v>13</v>
      </c>
      <c r="AB35" s="233" t="s">
        <v>30</v>
      </c>
    </row>
    <row r="36" spans="2:28" x14ac:dyDescent="0.2">
      <c r="B36" s="476" t="s">
        <v>19</v>
      </c>
      <c r="C36" s="550">
        <v>0.57511350000000006</v>
      </c>
      <c r="D36" s="551">
        <v>0.56732640000000001</v>
      </c>
      <c r="E36" s="551">
        <v>0.56658200000000003</v>
      </c>
      <c r="F36" s="551">
        <v>0.6137148</v>
      </c>
      <c r="G36" s="551">
        <v>0.61691229999999997</v>
      </c>
      <c r="H36" s="551">
        <v>0.56638429999999995</v>
      </c>
      <c r="I36" s="551">
        <v>0.48665740000000002</v>
      </c>
      <c r="J36" s="551">
        <v>0.5</v>
      </c>
      <c r="K36" s="551">
        <v>0.47277593911568799</v>
      </c>
      <c r="L36" s="551">
        <v>0.45576985502331141</v>
      </c>
      <c r="M36" s="552">
        <v>0.42549478513330952</v>
      </c>
      <c r="N36" s="552" vm="777">
        <v>0.42259799999999997</v>
      </c>
      <c r="O36" s="552" vm="778">
        <v>0.49470199999999998</v>
      </c>
      <c r="P36" s="552" vm="779">
        <v>0.493921</v>
      </c>
      <c r="Q36" s="552" vm="780">
        <v>0.523339</v>
      </c>
      <c r="R36" s="552" vm="781">
        <v>0.55620499999999995</v>
      </c>
      <c r="S36" s="552" vm="782">
        <v>0.57820800000000006</v>
      </c>
      <c r="T36" s="552" vm="783">
        <v>0.59031</v>
      </c>
      <c r="U36" s="552" vm="784">
        <v>0.59109699999999998</v>
      </c>
      <c r="V36" s="552" vm="785">
        <v>0.58293300000000003</v>
      </c>
      <c r="W36" s="552" vm="786">
        <v>0.56701000000000001</v>
      </c>
      <c r="X36" s="552" vm="787">
        <v>0.55340100000000003</v>
      </c>
      <c r="Y36" s="552" vm="788">
        <v>0.54275099999999998</v>
      </c>
      <c r="Z36" s="552" vm="789">
        <v>0.54016299999999995</v>
      </c>
      <c r="AA36" s="553"/>
      <c r="AB36" s="554" t="s">
        <v>19</v>
      </c>
    </row>
    <row r="37" spans="2:28" x14ac:dyDescent="0.2">
      <c r="B37" s="10" t="s">
        <v>211</v>
      </c>
      <c r="C37" s="359"/>
      <c r="D37" s="216"/>
      <c r="E37" s="216"/>
      <c r="F37" s="216"/>
      <c r="G37" s="216"/>
      <c r="H37" s="216"/>
      <c r="I37" s="216"/>
      <c r="J37" s="216"/>
      <c r="K37" s="216"/>
      <c r="L37" s="216"/>
      <c r="M37" s="248"/>
      <c r="N37" s="248"/>
      <c r="O37" s="248"/>
      <c r="P37" s="248"/>
      <c r="Q37" s="248"/>
      <c r="R37" s="248"/>
      <c r="S37" s="248"/>
      <c r="T37" s="248"/>
      <c r="U37" s="248"/>
      <c r="V37" s="248"/>
      <c r="W37" s="248"/>
      <c r="X37" s="248"/>
      <c r="Y37" s="549"/>
      <c r="Z37" s="467"/>
      <c r="AA37" s="433"/>
      <c r="AB37" s="10" t="s">
        <v>211</v>
      </c>
    </row>
    <row r="38" spans="2:28" x14ac:dyDescent="0.2">
      <c r="B38" s="253" t="s">
        <v>100</v>
      </c>
      <c r="C38" s="426"/>
      <c r="D38" s="427"/>
      <c r="E38" s="427"/>
      <c r="F38" s="427"/>
      <c r="G38" s="427"/>
      <c r="H38" s="427"/>
      <c r="I38" s="427"/>
      <c r="J38" s="427"/>
      <c r="K38" s="427"/>
      <c r="L38" s="427"/>
      <c r="M38" s="421"/>
      <c r="N38" s="421"/>
      <c r="O38" s="421"/>
      <c r="P38" s="421"/>
      <c r="Q38" s="421"/>
      <c r="R38" s="421"/>
      <c r="S38" s="421"/>
      <c r="T38" s="421"/>
      <c r="U38" s="421"/>
      <c r="V38" s="421"/>
      <c r="W38" s="421"/>
      <c r="X38" s="421"/>
      <c r="Y38" s="421"/>
      <c r="Z38" s="469"/>
      <c r="AA38" s="434"/>
      <c r="AB38" s="253" t="s">
        <v>100</v>
      </c>
    </row>
    <row r="39" spans="2:28" x14ac:dyDescent="0.2">
      <c r="B39" s="10" t="s">
        <v>214</v>
      </c>
      <c r="C39" s="245"/>
      <c r="D39" s="246"/>
      <c r="E39" s="246"/>
      <c r="F39" s="246"/>
      <c r="G39" s="246"/>
      <c r="H39" s="246"/>
      <c r="I39" s="246"/>
      <c r="J39" s="246"/>
      <c r="K39" s="246"/>
      <c r="L39" s="246"/>
      <c r="M39" s="248"/>
      <c r="N39" s="248"/>
      <c r="O39" s="248"/>
      <c r="P39" s="248"/>
      <c r="Q39" s="248"/>
      <c r="R39" s="248"/>
      <c r="S39" s="248"/>
      <c r="T39" s="248"/>
      <c r="U39" s="248"/>
      <c r="V39" s="248"/>
      <c r="W39" s="248"/>
      <c r="X39" s="248"/>
      <c r="Y39" s="248"/>
      <c r="Z39" s="467"/>
      <c r="AA39" s="435"/>
      <c r="AB39" s="10" t="s">
        <v>214</v>
      </c>
    </row>
    <row r="40" spans="2:28" x14ac:dyDescent="0.2">
      <c r="B40" s="253" t="s">
        <v>212</v>
      </c>
      <c r="C40" s="426"/>
      <c r="D40" s="427"/>
      <c r="E40" s="427"/>
      <c r="F40" s="427"/>
      <c r="G40" s="427"/>
      <c r="H40" s="427"/>
      <c r="I40" s="427"/>
      <c r="J40" s="427"/>
      <c r="K40" s="427"/>
      <c r="L40" s="427"/>
      <c r="M40" s="421"/>
      <c r="N40" s="421"/>
      <c r="O40" s="421"/>
      <c r="P40" s="421"/>
      <c r="Q40" s="421"/>
      <c r="R40" s="421"/>
      <c r="S40" s="421"/>
      <c r="T40" s="421"/>
      <c r="U40" s="421"/>
      <c r="V40" s="421"/>
      <c r="W40" s="421"/>
      <c r="X40" s="421"/>
      <c r="Y40" s="421"/>
      <c r="Z40" s="469"/>
      <c r="AA40" s="436"/>
      <c r="AB40" s="253" t="s">
        <v>212</v>
      </c>
    </row>
    <row r="41" spans="2:28" x14ac:dyDescent="0.2">
      <c r="B41" s="11" t="s">
        <v>15</v>
      </c>
      <c r="C41" s="422"/>
      <c r="D41" s="423"/>
      <c r="E41" s="423"/>
      <c r="F41" s="423"/>
      <c r="G41" s="423"/>
      <c r="H41" s="423"/>
      <c r="I41" s="423"/>
      <c r="J41" s="423"/>
      <c r="K41" s="423"/>
      <c r="L41" s="423"/>
      <c r="M41" s="424"/>
      <c r="N41" s="424"/>
      <c r="O41" s="424"/>
      <c r="P41" s="424"/>
      <c r="Q41" s="424"/>
      <c r="R41" s="424"/>
      <c r="S41" s="424"/>
      <c r="T41" s="425"/>
      <c r="U41" s="424"/>
      <c r="V41" s="425"/>
      <c r="W41" s="425"/>
      <c r="X41" s="425"/>
      <c r="Y41" s="425"/>
      <c r="Z41" s="470"/>
      <c r="AA41" s="437"/>
      <c r="AB41" s="11" t="s">
        <v>15</v>
      </c>
    </row>
    <row r="42" spans="2:28" x14ac:dyDescent="0.2">
      <c r="B42" s="252" t="s">
        <v>1</v>
      </c>
      <c r="C42" s="280">
        <v>1.068797</v>
      </c>
      <c r="D42" s="280">
        <v>1.248667</v>
      </c>
      <c r="E42" s="280">
        <v>1.349275</v>
      </c>
      <c r="F42" s="280">
        <v>1.8254600000000001</v>
      </c>
      <c r="G42" s="280">
        <v>1.927835</v>
      </c>
      <c r="H42" s="280">
        <v>1.746761</v>
      </c>
      <c r="I42" s="280">
        <v>1.3067770000000001</v>
      </c>
      <c r="J42" s="280">
        <v>1.2</v>
      </c>
      <c r="K42" s="280">
        <v>1.4022988239004557</v>
      </c>
      <c r="L42" s="280">
        <v>1.4587020822186703</v>
      </c>
      <c r="M42" s="280">
        <v>1.5594445786755737</v>
      </c>
      <c r="N42" s="280" vm="790">
        <v>1.057301</v>
      </c>
      <c r="O42" s="280" vm="791">
        <v>1.027752</v>
      </c>
      <c r="P42" s="280" vm="792">
        <v>0.59748000000000001</v>
      </c>
      <c r="Q42" s="280" vm="793">
        <v>0.23708399999999999</v>
      </c>
      <c r="R42" s="280" vm="794">
        <v>0.232984</v>
      </c>
      <c r="S42" s="280" vm="795">
        <v>0.25309599999999999</v>
      </c>
      <c r="T42" s="280" vm="796">
        <v>0.30724499999999999</v>
      </c>
      <c r="U42" s="280" vm="797">
        <v>0.281497</v>
      </c>
      <c r="V42" s="280" vm="798">
        <v>0.31387999999999999</v>
      </c>
      <c r="W42" s="280" vm="799">
        <v>0.38341799999999998</v>
      </c>
      <c r="X42" s="280" vm="800">
        <v>0.44118600000000002</v>
      </c>
      <c r="Y42" s="280" vm="801">
        <v>0.50140899999999999</v>
      </c>
      <c r="Z42" s="471" vm="802">
        <v>0.44942799999999999</v>
      </c>
      <c r="AA42" s="438"/>
      <c r="AB42" s="252" t="s">
        <v>1</v>
      </c>
    </row>
    <row r="43" spans="2:28" x14ac:dyDescent="0.2">
      <c r="B43" s="10" t="s">
        <v>31</v>
      </c>
      <c r="C43" s="359">
        <v>1.383027</v>
      </c>
      <c r="D43" s="216">
        <v>1.540384</v>
      </c>
      <c r="E43" s="216">
        <v>1.414077</v>
      </c>
      <c r="F43" s="216">
        <v>1.512154</v>
      </c>
      <c r="G43" s="216">
        <v>1.3526800000000001</v>
      </c>
      <c r="H43" s="216">
        <v>1.2194499999999999</v>
      </c>
      <c r="I43" s="216">
        <v>1.2515559999999999</v>
      </c>
      <c r="J43" s="216">
        <v>1.4</v>
      </c>
      <c r="K43" s="216">
        <v>1.3527926246519475</v>
      </c>
      <c r="L43" s="216">
        <v>1.483124588711388</v>
      </c>
      <c r="M43" s="216">
        <v>1.3787227816176009</v>
      </c>
      <c r="N43" s="216">
        <v>1.398268004756019</v>
      </c>
      <c r="O43" s="216">
        <v>1.3352041696427004</v>
      </c>
      <c r="P43" s="216">
        <v>1.1128842426528736</v>
      </c>
      <c r="Q43" s="216">
        <v>1.1265641078970832</v>
      </c>
      <c r="R43" s="216">
        <v>1.1909448163284948</v>
      </c>
      <c r="S43" s="216">
        <v>1.1441631155280021</v>
      </c>
      <c r="T43" s="216">
        <v>1.1172545169581687</v>
      </c>
      <c r="U43" s="216">
        <v>1.050860355983833</v>
      </c>
      <c r="V43" s="216">
        <v>0.98396247643143997</v>
      </c>
      <c r="W43" s="216">
        <v>0.96038767515277934</v>
      </c>
      <c r="X43" s="216">
        <v>0.97659960519601108</v>
      </c>
      <c r="Y43" s="216">
        <v>0.9</v>
      </c>
      <c r="Z43" s="472"/>
      <c r="AA43" s="435"/>
      <c r="AB43" s="10" t="s">
        <v>31</v>
      </c>
    </row>
    <row r="44" spans="2:28" x14ac:dyDescent="0.2">
      <c r="B44" s="254" t="s">
        <v>2</v>
      </c>
      <c r="C44" s="428"/>
      <c r="D44" s="429"/>
      <c r="E44" s="429"/>
      <c r="F44" s="429"/>
      <c r="G44" s="429"/>
      <c r="H44" s="429"/>
      <c r="I44" s="429"/>
      <c r="J44" s="429"/>
      <c r="K44" s="429"/>
      <c r="L44" s="429"/>
      <c r="M44" s="430"/>
      <c r="N44" s="430"/>
      <c r="O44" s="430"/>
      <c r="P44" s="430"/>
      <c r="Q44" s="430"/>
      <c r="R44" s="430"/>
      <c r="S44" s="430"/>
      <c r="T44" s="431"/>
      <c r="U44" s="430"/>
      <c r="V44" s="431"/>
      <c r="W44" s="431"/>
      <c r="X44" s="431"/>
      <c r="Y44" s="431"/>
      <c r="Z44" s="473"/>
      <c r="AA44" s="439"/>
      <c r="AB44" s="254" t="s">
        <v>2</v>
      </c>
    </row>
    <row r="45" spans="2:28" x14ac:dyDescent="0.2">
      <c r="B45" s="856"/>
      <c r="C45" s="856"/>
      <c r="D45" s="856"/>
      <c r="E45" s="856"/>
      <c r="F45" s="856"/>
      <c r="G45" s="856"/>
      <c r="H45" s="856"/>
      <c r="I45" s="856"/>
      <c r="J45" s="856"/>
      <c r="K45" s="856"/>
      <c r="L45" s="856"/>
      <c r="M45" s="857"/>
      <c r="N45" s="857"/>
      <c r="O45" s="857"/>
      <c r="P45" s="857"/>
      <c r="Q45" s="857"/>
      <c r="R45" s="857"/>
      <c r="S45" s="857"/>
      <c r="T45" s="857"/>
      <c r="U45" s="857"/>
      <c r="V45" s="857"/>
      <c r="W45" s="857"/>
      <c r="X45" s="857"/>
      <c r="Y45" s="857"/>
      <c r="Z45" s="857"/>
      <c r="AA45" s="857"/>
      <c r="AB45" s="857"/>
    </row>
    <row r="46" spans="2:28" x14ac:dyDescent="0.2">
      <c r="B46" s="260" t="s">
        <v>252</v>
      </c>
      <c r="C46" s="7"/>
      <c r="D46" s="7"/>
      <c r="E46" s="7"/>
      <c r="F46" s="7"/>
      <c r="G46" s="7"/>
      <c r="H46" s="7"/>
      <c r="I46" s="7"/>
      <c r="J46" s="7"/>
      <c r="K46" s="7"/>
      <c r="L46" s="7"/>
    </row>
    <row r="47" spans="2:28" x14ac:dyDescent="0.2">
      <c r="B47" s="260" t="s">
        <v>344</v>
      </c>
      <c r="C47" s="7"/>
      <c r="D47" s="7"/>
      <c r="E47" s="7"/>
      <c r="F47" s="7"/>
      <c r="G47" s="7"/>
      <c r="H47" s="7"/>
      <c r="I47" s="7"/>
      <c r="J47" s="7"/>
      <c r="K47" s="7"/>
      <c r="L47" s="7"/>
    </row>
    <row r="48" spans="2:28" x14ac:dyDescent="0.2">
      <c r="B48" s="5" t="s">
        <v>192</v>
      </c>
    </row>
    <row r="49" spans="2:2" x14ac:dyDescent="0.2">
      <c r="B49" s="5" t="s">
        <v>190</v>
      </c>
    </row>
  </sheetData>
  <mergeCells count="3">
    <mergeCell ref="B2:AB2"/>
    <mergeCell ref="B3:AB3"/>
    <mergeCell ref="B45:AB45"/>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48"/>
  <sheetViews>
    <sheetView topLeftCell="B1" workbookViewId="0">
      <selection activeCell="X42" sqref="X42"/>
    </sheetView>
  </sheetViews>
  <sheetFormatPr defaultRowHeight="12.75" x14ac:dyDescent="0.2"/>
  <cols>
    <col min="3" max="3" width="4.7109375" style="5" customWidth="1"/>
    <col min="4" max="17" width="7.7109375" style="5" customWidth="1"/>
    <col min="18" max="18" width="7.140625" style="5" customWidth="1"/>
  </cols>
  <sheetData>
    <row r="1" spans="2:18" ht="15.75" x14ac:dyDescent="0.2">
      <c r="B1" s="219"/>
      <c r="R1" s="220" t="s">
        <v>196</v>
      </c>
    </row>
    <row r="2" spans="2:18" ht="15.75" customHeight="1" x14ac:dyDescent="0.2">
      <c r="B2" s="796" t="s">
        <v>188</v>
      </c>
      <c r="C2" s="854"/>
      <c r="D2" s="854"/>
      <c r="E2" s="854"/>
      <c r="F2" s="854"/>
      <c r="G2" s="854"/>
      <c r="H2" s="854"/>
      <c r="I2" s="854"/>
      <c r="J2" s="854"/>
      <c r="K2" s="854"/>
      <c r="L2" s="854"/>
      <c r="M2" s="854"/>
      <c r="N2" s="854"/>
      <c r="O2" s="854"/>
      <c r="P2" s="854"/>
      <c r="Q2" s="854"/>
      <c r="R2" s="854"/>
    </row>
    <row r="3" spans="2:18" ht="12.75" customHeight="1" x14ac:dyDescent="0.2">
      <c r="B3" s="797" t="s">
        <v>209</v>
      </c>
      <c r="C3" s="855"/>
      <c r="D3" s="855"/>
      <c r="E3" s="855"/>
      <c r="F3" s="855"/>
      <c r="G3" s="855"/>
      <c r="H3" s="855"/>
      <c r="I3" s="855"/>
      <c r="J3" s="855"/>
      <c r="K3" s="855"/>
      <c r="L3" s="855"/>
      <c r="M3" s="855"/>
      <c r="N3" s="855"/>
      <c r="O3" s="855"/>
      <c r="P3" s="855"/>
      <c r="Q3" s="855"/>
      <c r="R3" s="855"/>
    </row>
    <row r="4" spans="2:18" x14ac:dyDescent="0.2">
      <c r="B4" s="6"/>
      <c r="F4" s="221"/>
      <c r="G4" s="221"/>
      <c r="H4" s="221"/>
      <c r="I4" s="221"/>
      <c r="J4" s="345"/>
      <c r="K4" s="345"/>
      <c r="L4" s="345"/>
      <c r="M4" s="345"/>
      <c r="N4" s="345"/>
      <c r="O4" s="345"/>
      <c r="P4" s="345"/>
    </row>
    <row r="5" spans="2:18" ht="27.75" x14ac:dyDescent="0.2">
      <c r="B5" s="153"/>
      <c r="C5" s="222">
        <v>2005</v>
      </c>
      <c r="D5" s="222">
        <v>2006</v>
      </c>
      <c r="E5" s="222">
        <v>2007</v>
      </c>
      <c r="F5" s="222">
        <v>2008</v>
      </c>
      <c r="G5" s="222">
        <v>2009</v>
      </c>
      <c r="H5" s="222">
        <v>2010</v>
      </c>
      <c r="I5" s="222">
        <v>2011</v>
      </c>
      <c r="J5" s="222">
        <v>2012</v>
      </c>
      <c r="K5" s="222">
        <v>2013</v>
      </c>
      <c r="L5" s="222">
        <v>2014</v>
      </c>
      <c r="M5" s="222">
        <v>2015</v>
      </c>
      <c r="N5" s="222">
        <v>2016</v>
      </c>
      <c r="O5" s="724">
        <v>2017</v>
      </c>
      <c r="P5" s="223">
        <v>2018</v>
      </c>
      <c r="Q5" s="224" t="s">
        <v>261</v>
      </c>
      <c r="R5" s="225"/>
    </row>
    <row r="6" spans="2:18" x14ac:dyDescent="0.2">
      <c r="B6" s="226"/>
      <c r="C6" s="227"/>
      <c r="D6" s="227"/>
      <c r="E6" s="227"/>
      <c r="F6" s="227"/>
      <c r="G6" s="228"/>
      <c r="H6" s="228"/>
      <c r="I6" s="325"/>
      <c r="J6" s="325"/>
      <c r="K6" s="325"/>
      <c r="L6" s="325"/>
      <c r="M6" s="325"/>
      <c r="N6" s="325"/>
      <c r="O6" s="325"/>
      <c r="P6" s="229"/>
      <c r="Q6" s="230"/>
      <c r="R6" s="225"/>
    </row>
    <row r="7" spans="2:18" x14ac:dyDescent="0.2">
      <c r="B7" s="477" t="s">
        <v>254</v>
      </c>
      <c r="C7" s="496"/>
      <c r="D7" s="496"/>
      <c r="E7" s="496">
        <v>4.7610060000000001</v>
      </c>
      <c r="F7" s="496">
        <v>4.6695419999999999</v>
      </c>
      <c r="G7" s="496">
        <v>4.742108</v>
      </c>
      <c r="H7" s="496">
        <v>4.7012510000000001</v>
      </c>
      <c r="I7" s="496">
        <v>4.6077409999999999</v>
      </c>
      <c r="J7" s="496">
        <v>4.5175749999999999</v>
      </c>
      <c r="K7" s="496">
        <v>4.4112329999999993</v>
      </c>
      <c r="L7" s="496">
        <v>4.3580170000000003</v>
      </c>
      <c r="M7" s="496">
        <v>4.3548419999999997</v>
      </c>
      <c r="N7" s="496">
        <v>4.3683139999999998</v>
      </c>
      <c r="O7" s="496">
        <v>4.2899219999999998</v>
      </c>
      <c r="P7" s="497">
        <v>4.2443879999999998</v>
      </c>
      <c r="Q7" s="498"/>
      <c r="R7" s="477" t="s">
        <v>254</v>
      </c>
    </row>
    <row r="8" spans="2:18" x14ac:dyDescent="0.2">
      <c r="B8" s="477" t="s">
        <v>213</v>
      </c>
      <c r="C8" s="496"/>
      <c r="D8" s="496"/>
      <c r="E8" s="496">
        <v>4.9199089999999996</v>
      </c>
      <c r="F8" s="496">
        <v>4.79915</v>
      </c>
      <c r="G8" s="496">
        <v>4.9515750000000001</v>
      </c>
      <c r="H8" s="496">
        <v>4.9179899999999996</v>
      </c>
      <c r="I8" s="496">
        <v>4.8143639999999994</v>
      </c>
      <c r="J8" s="496">
        <v>4.7407870000000001</v>
      </c>
      <c r="K8" s="496">
        <v>4.6283760000000003</v>
      </c>
      <c r="L8" s="496">
        <v>4.5807839999999995</v>
      </c>
      <c r="M8" s="496">
        <v>4.5720869999999998</v>
      </c>
      <c r="N8" s="496">
        <v>4.5378989999999995</v>
      </c>
      <c r="O8" s="496">
        <v>4.4282589999999997</v>
      </c>
      <c r="P8" s="497">
        <v>4.3685010000000002</v>
      </c>
      <c r="Q8" s="498"/>
      <c r="R8" s="477" t="s">
        <v>213</v>
      </c>
    </row>
    <row r="9" spans="2:18" x14ac:dyDescent="0.2">
      <c r="B9" s="10" t="s">
        <v>20</v>
      </c>
      <c r="C9" s="248">
        <v>4.7821507683583446</v>
      </c>
      <c r="D9" s="248">
        <v>4.4451230000000006</v>
      </c>
      <c r="E9" s="248">
        <v>4.4271960000000004</v>
      </c>
      <c r="F9" s="248">
        <v>4.2022760000000003</v>
      </c>
      <c r="G9" s="248">
        <v>4.4350860000000001</v>
      </c>
      <c r="H9" s="248">
        <v>4.3654299999999999</v>
      </c>
      <c r="I9" s="248">
        <v>4.3785170000000004</v>
      </c>
      <c r="J9" s="248">
        <v>4.0520589999999999</v>
      </c>
      <c r="K9" s="248">
        <v>3.8655970000000002</v>
      </c>
      <c r="L9" s="248">
        <v>3.9134209999999996</v>
      </c>
      <c r="M9" s="248">
        <v>4.0173399999999999</v>
      </c>
      <c r="N9" s="248">
        <v>4.1663129999999997</v>
      </c>
      <c r="O9" s="248">
        <v>4.1290480000000001</v>
      </c>
      <c r="P9" s="467">
        <v>4.214283</v>
      </c>
      <c r="Q9" s="362">
        <v>22</v>
      </c>
      <c r="R9" s="10" t="s">
        <v>20</v>
      </c>
    </row>
    <row r="10" spans="2:18" x14ac:dyDescent="0.2">
      <c r="B10" s="84" t="s">
        <v>3</v>
      </c>
      <c r="C10" s="247"/>
      <c r="D10" s="247"/>
      <c r="E10" s="247">
        <v>9.5423290000000005</v>
      </c>
      <c r="F10" s="247">
        <v>10.043315</v>
      </c>
      <c r="G10" s="247">
        <v>9.9520710000000001</v>
      </c>
      <c r="H10" s="247">
        <v>10.088785999999999</v>
      </c>
      <c r="I10" s="247">
        <v>9.9468949999999996</v>
      </c>
      <c r="J10" s="247">
        <v>9.5265699999999995</v>
      </c>
      <c r="K10" s="247">
        <v>9.2812280000000005</v>
      </c>
      <c r="L10" s="247">
        <v>8.9542230000000007</v>
      </c>
      <c r="M10" s="247">
        <v>9.290049999999999</v>
      </c>
      <c r="N10" s="247">
        <v>8.3109330000000003</v>
      </c>
      <c r="O10" s="247">
        <v>8.0918320000000001</v>
      </c>
      <c r="P10" s="466">
        <v>7.1870640000000003</v>
      </c>
      <c r="Q10" s="361">
        <v>5</v>
      </c>
      <c r="R10" s="84" t="s">
        <v>3</v>
      </c>
    </row>
    <row r="11" spans="2:18" x14ac:dyDescent="0.2">
      <c r="B11" s="10" t="s">
        <v>5</v>
      </c>
      <c r="C11" s="248">
        <v>6.8106285298451414</v>
      </c>
      <c r="D11" s="248">
        <v>6.6095759999999997</v>
      </c>
      <c r="E11" s="248">
        <v>6.3297330000000001</v>
      </c>
      <c r="F11" s="248">
        <v>6.2224629999999994</v>
      </c>
      <c r="G11" s="248">
        <v>6.466043</v>
      </c>
      <c r="H11" s="248">
        <v>6.2950780000000002</v>
      </c>
      <c r="I11" s="366">
        <v>5.9859399999999994</v>
      </c>
      <c r="J11" s="366">
        <v>5.6828029999999998</v>
      </c>
      <c r="K11" s="366">
        <v>5.4821050000000007</v>
      </c>
      <c r="L11" s="366">
        <v>5.5807219999999997</v>
      </c>
      <c r="M11" s="366">
        <v>5.3641300000000003</v>
      </c>
      <c r="N11" s="366">
        <v>5.3791209999999996</v>
      </c>
      <c r="O11" s="366">
        <v>4.9664669999999997</v>
      </c>
      <c r="P11" s="234">
        <v>4.7795189999999996</v>
      </c>
      <c r="Q11" s="367">
        <v>19</v>
      </c>
      <c r="R11" s="10" t="s">
        <v>5</v>
      </c>
    </row>
    <row r="12" spans="2:18" x14ac:dyDescent="0.2">
      <c r="B12" s="84" t="s">
        <v>16</v>
      </c>
      <c r="C12" s="247">
        <v>6.8925574728002399</v>
      </c>
      <c r="D12" s="247">
        <v>7.0593129999999995</v>
      </c>
      <c r="E12" s="247">
        <v>6.9448759999999998</v>
      </c>
      <c r="F12" s="247">
        <v>6.2987009999999994</v>
      </c>
      <c r="G12" s="247">
        <v>5.5893189999999997</v>
      </c>
      <c r="H12" s="247">
        <v>5.4700959999999998</v>
      </c>
      <c r="I12" s="247">
        <v>5.3044209999999996</v>
      </c>
      <c r="J12" s="247">
        <v>5.0001940000000005</v>
      </c>
      <c r="K12" s="247">
        <v>5.1649989999999999</v>
      </c>
      <c r="L12" s="247">
        <v>4.8102400000000003</v>
      </c>
      <c r="M12" s="247">
        <v>5.2109989999999993</v>
      </c>
      <c r="N12" s="247">
        <v>5.2804289999999998</v>
      </c>
      <c r="O12" s="247">
        <v>5.087472</v>
      </c>
      <c r="P12" s="466">
        <v>4.9623189999999999</v>
      </c>
      <c r="Q12" s="361">
        <v>18</v>
      </c>
      <c r="R12" s="84" t="s">
        <v>16</v>
      </c>
    </row>
    <row r="13" spans="2:18" x14ac:dyDescent="0.2">
      <c r="B13" s="10" t="s">
        <v>21</v>
      </c>
      <c r="C13" s="248">
        <v>5.166065643982396</v>
      </c>
      <c r="D13" s="248">
        <v>4.8973240000000002</v>
      </c>
      <c r="E13" s="248">
        <v>4.6633339999999999</v>
      </c>
      <c r="F13" s="248">
        <v>4.5731760000000001</v>
      </c>
      <c r="G13" s="248">
        <v>4.6058769999999996</v>
      </c>
      <c r="H13" s="248">
        <v>4.6060569999999998</v>
      </c>
      <c r="I13" s="248">
        <v>4.4312170000000002</v>
      </c>
      <c r="J13" s="248">
        <v>4.2379720000000001</v>
      </c>
      <c r="K13" s="248">
        <v>4.1194030000000001</v>
      </c>
      <c r="L13" s="248">
        <v>4.0183680000000006</v>
      </c>
      <c r="M13" s="248">
        <v>3.9116239999999998</v>
      </c>
      <c r="N13" s="248">
        <v>3.7874650000000001</v>
      </c>
      <c r="O13" s="248">
        <v>3.631589</v>
      </c>
      <c r="P13" s="467">
        <v>3.5028290000000002</v>
      </c>
      <c r="Q13" s="362">
        <v>25</v>
      </c>
      <c r="R13" s="10" t="s">
        <v>21</v>
      </c>
    </row>
    <row r="14" spans="2:18" x14ac:dyDescent="0.2">
      <c r="B14" s="84" t="s">
        <v>6</v>
      </c>
      <c r="C14" s="247">
        <v>6.2723313483245935</v>
      </c>
      <c r="D14" s="247">
        <v>5.7847460000000002</v>
      </c>
      <c r="E14" s="247">
        <v>5.6770379999999996</v>
      </c>
      <c r="F14" s="247">
        <v>5.4176289999999998</v>
      </c>
      <c r="G14" s="247">
        <v>6.3274889999999999</v>
      </c>
      <c r="H14" s="247">
        <v>6.383775</v>
      </c>
      <c r="I14" s="247">
        <v>6.7113449999999997</v>
      </c>
      <c r="J14" s="247">
        <v>6.5914259999999993</v>
      </c>
      <c r="K14" s="247">
        <v>6.1000620000000003</v>
      </c>
      <c r="L14" s="247">
        <v>6.0682640000000001</v>
      </c>
      <c r="M14" s="247">
        <v>6.2598549999999999</v>
      </c>
      <c r="N14" s="247">
        <v>6.877383</v>
      </c>
      <c r="O14" s="247">
        <v>6.8105700000000002</v>
      </c>
      <c r="P14" s="466">
        <v>6.2413999999999996</v>
      </c>
      <c r="Q14" s="361">
        <v>8</v>
      </c>
      <c r="R14" s="84" t="s">
        <v>6</v>
      </c>
    </row>
    <row r="15" spans="2:18" x14ac:dyDescent="0.2">
      <c r="B15" s="10" t="s">
        <v>24</v>
      </c>
      <c r="C15" s="248">
        <v>7.7652813699974583</v>
      </c>
      <c r="D15" s="248">
        <v>7.2795419999999993</v>
      </c>
      <c r="E15" s="248">
        <v>7.640498</v>
      </c>
      <c r="F15" s="248">
        <v>7.5295579999999998</v>
      </c>
      <c r="G15" s="248">
        <v>7.6600640000000002</v>
      </c>
      <c r="H15" s="248">
        <v>7.9623929999999996</v>
      </c>
      <c r="I15" s="248">
        <v>7.6352869999999999</v>
      </c>
      <c r="J15" s="248">
        <v>7.3523060000000005</v>
      </c>
      <c r="K15" s="248">
        <v>7.4397649999999995</v>
      </c>
      <c r="L15" s="248">
        <v>7.0549940000000007</v>
      </c>
      <c r="M15" s="248">
        <v>6.8062179999999994</v>
      </c>
      <c r="N15" s="248">
        <v>6.6732739999999993</v>
      </c>
      <c r="O15" s="248">
        <v>6.1860119999999998</v>
      </c>
      <c r="P15" s="467">
        <v>5.7977949999999998</v>
      </c>
      <c r="Q15" s="362">
        <v>13</v>
      </c>
      <c r="R15" s="10" t="s">
        <v>24</v>
      </c>
    </row>
    <row r="16" spans="2:18" x14ac:dyDescent="0.2">
      <c r="B16" s="84" t="s">
        <v>17</v>
      </c>
      <c r="C16" s="247">
        <v>6.0638723738860705</v>
      </c>
      <c r="D16" s="247">
        <v>5.2115299999999998</v>
      </c>
      <c r="E16" s="247">
        <v>5.3367079999999998</v>
      </c>
      <c r="F16" s="247">
        <v>5.0566139999999997</v>
      </c>
      <c r="G16" s="247">
        <v>5.5298309999999997</v>
      </c>
      <c r="H16" s="247">
        <v>6.5343299999999997</v>
      </c>
      <c r="I16" s="247">
        <v>6.2486470000000001</v>
      </c>
      <c r="J16" s="247">
        <v>6.3247110000000006</v>
      </c>
      <c r="K16" s="247">
        <v>5.7381039999999999</v>
      </c>
      <c r="L16" s="247">
        <v>5.8887339999999995</v>
      </c>
      <c r="M16" s="247">
        <v>5.7284300000000004</v>
      </c>
      <c r="N16" s="247">
        <v>5.6766269999999999</v>
      </c>
      <c r="O16" s="247">
        <v>5.931527</v>
      </c>
      <c r="P16" s="466">
        <v>5.981026</v>
      </c>
      <c r="Q16" s="361">
        <v>11</v>
      </c>
      <c r="R16" s="84" t="s">
        <v>17</v>
      </c>
    </row>
    <row r="17" spans="2:18" x14ac:dyDescent="0.2">
      <c r="B17" s="10" t="s">
        <v>22</v>
      </c>
      <c r="C17" s="248">
        <v>4.7968575570739862</v>
      </c>
      <c r="D17" s="248">
        <v>4.5187679999999997</v>
      </c>
      <c r="E17" s="248">
        <v>4.3124149999999997</v>
      </c>
      <c r="F17" s="248">
        <v>4.3620339999999995</v>
      </c>
      <c r="G17" s="248">
        <v>4.6329159999999998</v>
      </c>
      <c r="H17" s="248">
        <v>4.3515749999999995</v>
      </c>
      <c r="I17" s="248">
        <v>4.1976690000000003</v>
      </c>
      <c r="J17" s="248">
        <v>3.9749840000000001</v>
      </c>
      <c r="K17" s="248">
        <v>4.3538269999999999</v>
      </c>
      <c r="L17" s="248">
        <v>4.0990859999999998</v>
      </c>
      <c r="M17" s="248">
        <v>4.0471909999999998</v>
      </c>
      <c r="N17" s="248">
        <v>4.1092899999999997</v>
      </c>
      <c r="O17" s="248">
        <v>3.9580599999999997</v>
      </c>
      <c r="P17" s="467">
        <v>3.8337580000000004</v>
      </c>
      <c r="Q17" s="362">
        <v>24</v>
      </c>
      <c r="R17" s="10" t="s">
        <v>22</v>
      </c>
    </row>
    <row r="18" spans="2:18" x14ac:dyDescent="0.2">
      <c r="B18" s="84" t="s">
        <v>23</v>
      </c>
      <c r="C18" s="247">
        <v>3.764571244315877</v>
      </c>
      <c r="D18" s="247">
        <v>3.4540760000000001</v>
      </c>
      <c r="E18" s="247">
        <v>3.5563739999999999</v>
      </c>
      <c r="F18" s="247">
        <v>3.4887480000000002</v>
      </c>
      <c r="G18" s="247">
        <v>3.536734</v>
      </c>
      <c r="H18" s="247">
        <v>3.383594</v>
      </c>
      <c r="I18" s="247">
        <v>3.3378629999999996</v>
      </c>
      <c r="J18" s="247">
        <v>3.1417109999999999</v>
      </c>
      <c r="K18" s="247">
        <v>3.0383020000000003</v>
      </c>
      <c r="L18" s="247">
        <v>2.9945879999999998</v>
      </c>
      <c r="M18" s="247">
        <v>3.1264879999999997</v>
      </c>
      <c r="N18" s="247">
        <v>3.2228060000000003</v>
      </c>
      <c r="O18" s="247">
        <v>3.2613829999999999</v>
      </c>
      <c r="P18" s="466">
        <v>3.439184</v>
      </c>
      <c r="Q18" s="361">
        <v>26</v>
      </c>
      <c r="R18" s="84" t="s">
        <v>23</v>
      </c>
    </row>
    <row r="19" spans="2:18" x14ac:dyDescent="0.2">
      <c r="B19" s="10" t="s">
        <v>44</v>
      </c>
      <c r="C19" s="248">
        <v>8.9145574897251478</v>
      </c>
      <c r="D19" s="248">
        <v>7.0770619999999997</v>
      </c>
      <c r="E19" s="248">
        <v>5.9754909999999999</v>
      </c>
      <c r="F19" s="248">
        <v>5.3124269999999996</v>
      </c>
      <c r="G19" s="248">
        <v>4.9523589999999995</v>
      </c>
      <c r="H19" s="248">
        <v>7.5008809999999997</v>
      </c>
      <c r="I19" s="248">
        <v>7.3476599999999994</v>
      </c>
      <c r="J19" s="248">
        <v>6.8853030000000004</v>
      </c>
      <c r="K19" s="248">
        <v>7.5506679999999999</v>
      </c>
      <c r="L19" s="248">
        <v>8.079737999999999</v>
      </c>
      <c r="M19" s="248">
        <v>8.273318999999999</v>
      </c>
      <c r="N19" s="248">
        <v>8.2745639999999998</v>
      </c>
      <c r="O19" s="248">
        <v>8.2837250000000004</v>
      </c>
      <c r="P19" s="467">
        <v>7.8041020000000003</v>
      </c>
      <c r="Q19" s="362">
        <v>1</v>
      </c>
      <c r="R19" s="10" t="s">
        <v>44</v>
      </c>
    </row>
    <row r="20" spans="2:18" x14ac:dyDescent="0.2">
      <c r="B20" s="84" t="s">
        <v>25</v>
      </c>
      <c r="C20" s="247">
        <v>5.3518231644260608</v>
      </c>
      <c r="D20" s="247">
        <v>5.0088749999999997</v>
      </c>
      <c r="E20" s="247">
        <v>4.7314470000000002</v>
      </c>
      <c r="F20" s="247">
        <v>4.638763</v>
      </c>
      <c r="G20" s="247">
        <v>4.6975439999999997</v>
      </c>
      <c r="H20" s="247">
        <v>4.6351389999999997</v>
      </c>
      <c r="I20" s="247">
        <v>4.8034619999999997</v>
      </c>
      <c r="J20" s="247">
        <v>5.351515</v>
      </c>
      <c r="K20" s="247">
        <v>5.1660360000000001</v>
      </c>
      <c r="L20" s="247">
        <v>5.1400240000000004</v>
      </c>
      <c r="M20" s="247">
        <v>5.0464500000000001</v>
      </c>
      <c r="N20" s="247">
        <v>5.0916600000000001</v>
      </c>
      <c r="O20" s="247">
        <v>5.0911679999999997</v>
      </c>
      <c r="P20" s="466">
        <v>5.0297510000000001</v>
      </c>
      <c r="Q20" s="361">
        <v>16</v>
      </c>
      <c r="R20" s="84" t="s">
        <v>25</v>
      </c>
    </row>
    <row r="21" spans="2:18" x14ac:dyDescent="0.2">
      <c r="B21" s="10" t="s">
        <v>4</v>
      </c>
      <c r="C21" s="248">
        <v>9.2290767566223924</v>
      </c>
      <c r="D21" s="248">
        <v>8.3240300000000005</v>
      </c>
      <c r="E21" s="248">
        <v>7.6770890000000005</v>
      </c>
      <c r="F21" s="248">
        <v>8.0221020000000003</v>
      </c>
      <c r="G21" s="248">
        <v>7.9565440000000009</v>
      </c>
      <c r="H21" s="248">
        <v>7.9175930000000001</v>
      </c>
      <c r="I21" s="248">
        <v>7.6175329999999999</v>
      </c>
      <c r="J21" s="248">
        <v>7.0684480000000001</v>
      </c>
      <c r="K21" s="248">
        <v>7.5303040000000001</v>
      </c>
      <c r="L21" s="248">
        <v>8.0025870000000001</v>
      </c>
      <c r="M21" s="248">
        <v>8.0576989999999995</v>
      </c>
      <c r="N21" s="248">
        <v>8.0949960000000001</v>
      </c>
      <c r="O21" s="248">
        <v>7.693587</v>
      </c>
      <c r="P21" s="467">
        <v>7.2078059999999997</v>
      </c>
      <c r="Q21" s="362">
        <v>4</v>
      </c>
      <c r="R21" s="10" t="s">
        <v>4</v>
      </c>
    </row>
    <row r="22" spans="2:18" x14ac:dyDescent="0.2">
      <c r="B22" s="84" t="s">
        <v>8</v>
      </c>
      <c r="C22" s="247">
        <v>8.5958900152790658</v>
      </c>
      <c r="D22" s="247">
        <v>7.2773009999999996</v>
      </c>
      <c r="E22" s="247">
        <v>6.4540289999999993</v>
      </c>
      <c r="F22" s="247">
        <v>6.3053509999999999</v>
      </c>
      <c r="G22" s="247">
        <v>8.0455729999999992</v>
      </c>
      <c r="H22" s="247">
        <v>8.2035149999999994</v>
      </c>
      <c r="I22" s="247">
        <v>8.0422899999999995</v>
      </c>
      <c r="J22" s="247">
        <v>7.2915450000000002</v>
      </c>
      <c r="K22" s="247">
        <v>7.2450649999999994</v>
      </c>
      <c r="L22" s="247">
        <v>7.1484639999999997</v>
      </c>
      <c r="M22" s="247">
        <v>7.2866780000000002</v>
      </c>
      <c r="N22" s="247">
        <v>7.4734190000000007</v>
      </c>
      <c r="O22" s="247">
        <v>7.1389749999999994</v>
      </c>
      <c r="P22" s="466">
        <v>7.2404410000000006</v>
      </c>
      <c r="Q22" s="361">
        <v>3</v>
      </c>
      <c r="R22" s="84" t="s">
        <v>8</v>
      </c>
    </row>
    <row r="23" spans="2:18" x14ac:dyDescent="0.2">
      <c r="B23" s="10" t="s">
        <v>9</v>
      </c>
      <c r="C23" s="248">
        <v>7.3751997142432302</v>
      </c>
      <c r="D23" s="248">
        <v>5.565194</v>
      </c>
      <c r="E23" s="248">
        <v>5.4811370000000004</v>
      </c>
      <c r="F23" s="248">
        <v>4.9999509999999994</v>
      </c>
      <c r="G23" s="248">
        <v>6.2678580000000004</v>
      </c>
      <c r="H23" s="248">
        <v>6.2186700000000004</v>
      </c>
      <c r="I23" s="248">
        <v>5.8883980000000005</v>
      </c>
      <c r="J23" s="248">
        <v>5.7895569999999994</v>
      </c>
      <c r="K23" s="248">
        <v>5.9250020000000001</v>
      </c>
      <c r="L23" s="248">
        <v>6.0463329999999997</v>
      </c>
      <c r="M23" s="248">
        <v>5.9766250000000003</v>
      </c>
      <c r="N23" s="248">
        <v>6.0885559999999996</v>
      </c>
      <c r="O23" s="248">
        <v>6.0797379999999999</v>
      </c>
      <c r="P23" s="467">
        <v>6.1089390000000003</v>
      </c>
      <c r="Q23" s="362">
        <v>10</v>
      </c>
      <c r="R23" s="10" t="s">
        <v>9</v>
      </c>
    </row>
    <row r="24" spans="2:18" x14ac:dyDescent="0.2">
      <c r="B24" s="84" t="s">
        <v>26</v>
      </c>
      <c r="C24" s="247">
        <v>7.6925138146069996</v>
      </c>
      <c r="D24" s="247">
        <v>7.2442740000000008</v>
      </c>
      <c r="E24" s="247">
        <v>6.9310820000000009</v>
      </c>
      <c r="F24" s="247">
        <v>6.8897810000000002</v>
      </c>
      <c r="G24" s="247">
        <v>6.4403940000000004</v>
      </c>
      <c r="H24" s="247">
        <v>6.1992019999999997</v>
      </c>
      <c r="I24" s="247">
        <v>6.2293260000000004</v>
      </c>
      <c r="J24" s="247">
        <v>5.9772980000000002</v>
      </c>
      <c r="K24" s="247">
        <v>5.5149150000000002</v>
      </c>
      <c r="L24" s="247">
        <v>5.1076620000000004</v>
      </c>
      <c r="M24" s="247">
        <v>4.7582439999999995</v>
      </c>
      <c r="N24" s="247">
        <v>4.4107140000000005</v>
      </c>
      <c r="O24" s="247">
        <v>4.3145160000000002</v>
      </c>
      <c r="P24" s="466">
        <v>4.1710690000000001</v>
      </c>
      <c r="Q24" s="361">
        <v>23</v>
      </c>
      <c r="R24" s="84" t="s">
        <v>26</v>
      </c>
    </row>
    <row r="25" spans="2:18" x14ac:dyDescent="0.2">
      <c r="B25" s="10" t="s">
        <v>7</v>
      </c>
      <c r="C25" s="248">
        <v>6.3352900359188666</v>
      </c>
      <c r="D25" s="248">
        <v>6.1222460000000005</v>
      </c>
      <c r="E25" s="248">
        <v>5.7692689999999995</v>
      </c>
      <c r="F25" s="248">
        <v>5.6296289999999996</v>
      </c>
      <c r="G25" s="248">
        <v>5.5618259999999999</v>
      </c>
      <c r="H25" s="248">
        <v>6.0426839999999995</v>
      </c>
      <c r="I25" s="248">
        <v>6.1168739999999993</v>
      </c>
      <c r="J25" s="248">
        <v>5.4224500000000004</v>
      </c>
      <c r="K25" s="248">
        <v>5.2930570000000001</v>
      </c>
      <c r="L25" s="248">
        <v>5.2463060000000006</v>
      </c>
      <c r="M25" s="248">
        <v>5.2422149999999998</v>
      </c>
      <c r="N25" s="248">
        <v>5.2964250000000002</v>
      </c>
      <c r="O25" s="248">
        <v>5.1990809999999996</v>
      </c>
      <c r="P25" s="467">
        <v>5.0833810000000001</v>
      </c>
      <c r="Q25" s="362">
        <v>15</v>
      </c>
      <c r="R25" s="10" t="s">
        <v>7</v>
      </c>
    </row>
    <row r="26" spans="2:18" x14ac:dyDescent="0.2">
      <c r="B26" s="84" t="s">
        <v>10</v>
      </c>
      <c r="C26" s="247">
        <v>8.9783441666603281</v>
      </c>
      <c r="D26" s="247">
        <v>8.9462820000000001</v>
      </c>
      <c r="E26" s="247">
        <v>9.4636250000000004</v>
      </c>
      <c r="F26" s="247">
        <v>8.816357</v>
      </c>
      <c r="G26" s="247">
        <v>8.5061140000000002</v>
      </c>
      <c r="H26" s="247">
        <v>7.8939620000000001</v>
      </c>
      <c r="I26" s="247">
        <v>8.4549450000000004</v>
      </c>
      <c r="J26" s="247">
        <v>7.64215</v>
      </c>
      <c r="K26" s="247">
        <v>6.7291819999999998</v>
      </c>
      <c r="L26" s="247">
        <v>6.7324470000000005</v>
      </c>
      <c r="M26" s="247">
        <v>6.9293890000000005</v>
      </c>
      <c r="N26" s="247">
        <v>6.6771270000000005</v>
      </c>
      <c r="O26" s="247">
        <v>6.9710529999999995</v>
      </c>
      <c r="P26" s="466">
        <v>6.8013960000000004</v>
      </c>
      <c r="Q26" s="361">
        <v>6</v>
      </c>
      <c r="R26" s="84" t="s">
        <v>10</v>
      </c>
    </row>
    <row r="27" spans="2:18" x14ac:dyDescent="0.2">
      <c r="B27" s="10" t="s">
        <v>18</v>
      </c>
      <c r="C27" s="248">
        <v>6.8172895598172083</v>
      </c>
      <c r="D27" s="248">
        <v>6.7323579999999996</v>
      </c>
      <c r="E27" s="248">
        <v>6.709784</v>
      </c>
      <c r="F27" s="248">
        <v>6.5196069999999997</v>
      </c>
      <c r="G27" s="248">
        <v>6.641807</v>
      </c>
      <c r="H27" s="248">
        <v>6.5660600000000002</v>
      </c>
      <c r="I27" s="248">
        <v>6.4739909999999998</v>
      </c>
      <c r="J27" s="248">
        <v>6.1323620000000005</v>
      </c>
      <c r="K27" s="248">
        <v>5.7306659999999994</v>
      </c>
      <c r="L27" s="248">
        <v>5.7021999999999995</v>
      </c>
      <c r="M27" s="248">
        <v>5.7707620000000004</v>
      </c>
      <c r="N27" s="248">
        <v>5.4960940000000003</v>
      </c>
      <c r="O27" s="248">
        <v>5.5097149999999999</v>
      </c>
      <c r="P27" s="467">
        <v>5.4691340000000004</v>
      </c>
      <c r="Q27" s="362">
        <v>14</v>
      </c>
      <c r="R27" s="10" t="s">
        <v>18</v>
      </c>
    </row>
    <row r="28" spans="2:18" x14ac:dyDescent="0.2">
      <c r="B28" s="84" t="s">
        <v>27</v>
      </c>
      <c r="C28" s="247">
        <v>5.2223821013020109</v>
      </c>
      <c r="D28" s="247">
        <v>5.0725359999999995</v>
      </c>
      <c r="E28" s="247">
        <v>4.8922319999999999</v>
      </c>
      <c r="F28" s="247">
        <v>4.8230839999999997</v>
      </c>
      <c r="G28" s="247">
        <v>4.9385310000000002</v>
      </c>
      <c r="H28" s="247">
        <v>4.8778009999999998</v>
      </c>
      <c r="I28" s="247">
        <v>5.0698790000000002</v>
      </c>
      <c r="J28" s="247">
        <v>4.9302359999999998</v>
      </c>
      <c r="K28" s="247">
        <v>4.7434530000000006</v>
      </c>
      <c r="L28" s="247">
        <v>4.8127440000000004</v>
      </c>
      <c r="M28" s="247">
        <v>4.6880170000000003</v>
      </c>
      <c r="N28" s="247">
        <v>4.821059</v>
      </c>
      <c r="O28" s="247">
        <v>4.917916</v>
      </c>
      <c r="P28" s="466">
        <v>4.6135010000000003</v>
      </c>
      <c r="Q28" s="361">
        <v>21</v>
      </c>
      <c r="R28" s="84" t="s">
        <v>27</v>
      </c>
    </row>
    <row r="29" spans="2:18" x14ac:dyDescent="0.2">
      <c r="B29" s="10" t="s">
        <v>11</v>
      </c>
      <c r="C29" s="248">
        <v>6.7075717716796177</v>
      </c>
      <c r="D29" s="248">
        <v>6.0753989999999991</v>
      </c>
      <c r="E29" s="248">
        <v>6.2598009999999995</v>
      </c>
      <c r="F29" s="248">
        <v>6.1460550000000005</v>
      </c>
      <c r="G29" s="248">
        <v>6.4199799999999998</v>
      </c>
      <c r="H29" s="248">
        <v>6.5363739999999995</v>
      </c>
      <c r="I29" s="248">
        <v>6.3771970000000007</v>
      </c>
      <c r="J29" s="248">
        <v>6.4205390000000007</v>
      </c>
      <c r="K29" s="248">
        <v>6.405761</v>
      </c>
      <c r="L29" s="248">
        <v>6.5541370000000008</v>
      </c>
      <c r="M29" s="248">
        <v>6.5545499999999999</v>
      </c>
      <c r="N29" s="248">
        <v>6.7086290000000002</v>
      </c>
      <c r="O29" s="248">
        <v>6.4232589999999998</v>
      </c>
      <c r="P29" s="467">
        <v>6.228313</v>
      </c>
      <c r="Q29" s="362">
        <v>9</v>
      </c>
      <c r="R29" s="10" t="s">
        <v>11</v>
      </c>
    </row>
    <row r="30" spans="2:18" x14ac:dyDescent="0.2">
      <c r="B30" s="84" t="s">
        <v>28</v>
      </c>
      <c r="C30" s="247">
        <v>9.017724363046689</v>
      </c>
      <c r="D30" s="247">
        <v>8.4455600000000004</v>
      </c>
      <c r="E30" s="247">
        <v>8.2069919999999996</v>
      </c>
      <c r="F30" s="247">
        <v>7.3357829999999993</v>
      </c>
      <c r="G30" s="247">
        <v>7.5247160000000006</v>
      </c>
      <c r="H30" s="247">
        <v>7.3798139999999997</v>
      </c>
      <c r="I30" s="247">
        <v>6.4947100000000004</v>
      </c>
      <c r="J30" s="247">
        <v>6.1576219999999999</v>
      </c>
      <c r="K30" s="247">
        <v>5.6953959999999997</v>
      </c>
      <c r="L30" s="247">
        <v>5.8558260000000004</v>
      </c>
      <c r="M30" s="247">
        <v>6.1900299999999993</v>
      </c>
      <c r="N30" s="247">
        <v>6.8092559999999995</v>
      </c>
      <c r="O30" s="247">
        <v>6.7807149999999998</v>
      </c>
      <c r="P30" s="466">
        <v>6.5375069999999997</v>
      </c>
      <c r="Q30" s="361">
        <v>7</v>
      </c>
      <c r="R30" s="84" t="s">
        <v>28</v>
      </c>
    </row>
    <row r="31" spans="2:18" x14ac:dyDescent="0.2">
      <c r="B31" s="10" t="s">
        <v>12</v>
      </c>
      <c r="C31" s="248"/>
      <c r="D31" s="248"/>
      <c r="E31" s="248">
        <v>5.3389489999999995</v>
      </c>
      <c r="F31" s="248">
        <v>5.2602039999999999</v>
      </c>
      <c r="G31" s="248">
        <v>6.1989269999999994</v>
      </c>
      <c r="H31" s="248">
        <v>6.9306480000000006</v>
      </c>
      <c r="I31" s="248">
        <v>5.7673180000000004</v>
      </c>
      <c r="J31" s="248">
        <v>5.8798240000000002</v>
      </c>
      <c r="K31" s="248">
        <v>6.1928749999999999</v>
      </c>
      <c r="L31" s="248">
        <v>7.0504240000000005</v>
      </c>
      <c r="M31" s="248">
        <v>7.0087229999999998</v>
      </c>
      <c r="N31" s="248">
        <v>7.4323949999999996</v>
      </c>
      <c r="O31" s="248">
        <v>6.2007320000000004</v>
      </c>
      <c r="P31" s="467">
        <v>5.9286649999999996</v>
      </c>
      <c r="Q31" s="362">
        <v>12</v>
      </c>
      <c r="R31" s="10" t="s">
        <v>12</v>
      </c>
    </row>
    <row r="32" spans="2:18" x14ac:dyDescent="0.2">
      <c r="B32" s="84" t="s">
        <v>14</v>
      </c>
      <c r="C32" s="247">
        <v>6.8404008431498244</v>
      </c>
      <c r="D32" s="247">
        <v>6.4325579999999993</v>
      </c>
      <c r="E32" s="247">
        <v>6.7332070000000002</v>
      </c>
      <c r="F32" s="247">
        <v>6.7855600000000003</v>
      </c>
      <c r="G32" s="247">
        <v>8.0695949999999996</v>
      </c>
      <c r="H32" s="247">
        <v>7.5570349999999999</v>
      </c>
      <c r="I32" s="247">
        <v>7.3698290000000002</v>
      </c>
      <c r="J32" s="247">
        <v>8.2683409999999995</v>
      </c>
      <c r="K32" s="247">
        <v>8.4047239999999999</v>
      </c>
      <c r="L32" s="247">
        <v>8.1669859999999996</v>
      </c>
      <c r="M32" s="247">
        <v>8.02121</v>
      </c>
      <c r="N32" s="247">
        <v>7.9880590000000007</v>
      </c>
      <c r="O32" s="247">
        <v>7.7135579999999999</v>
      </c>
      <c r="P32" s="466">
        <v>7.3241389999999997</v>
      </c>
      <c r="Q32" s="361">
        <v>2</v>
      </c>
      <c r="R32" s="84" t="s">
        <v>14</v>
      </c>
    </row>
    <row r="33" spans="2:18" x14ac:dyDescent="0.2">
      <c r="B33" s="10" t="s">
        <v>13</v>
      </c>
      <c r="C33" s="248">
        <v>7.2069062794215641</v>
      </c>
      <c r="D33" s="248">
        <v>8.6008089999999999</v>
      </c>
      <c r="E33" s="248">
        <v>7.3890370000000001</v>
      </c>
      <c r="F33" s="248">
        <v>6.8227890000000002</v>
      </c>
      <c r="G33" s="248">
        <v>6.3104089999999999</v>
      </c>
      <c r="H33" s="248">
        <v>6.0330940000000002</v>
      </c>
      <c r="I33" s="248">
        <v>5.818505</v>
      </c>
      <c r="J33" s="248">
        <v>5.4458029999999997</v>
      </c>
      <c r="K33" s="248">
        <v>5.1574650000000002</v>
      </c>
      <c r="L33" s="248">
        <v>5.0236390000000002</v>
      </c>
      <c r="M33" s="248">
        <v>4.9245939999999999</v>
      </c>
      <c r="N33" s="248">
        <v>5.0320089999999995</v>
      </c>
      <c r="O33" s="248">
        <v>4.8809760000000004</v>
      </c>
      <c r="P33" s="467">
        <v>4.7258610000000001</v>
      </c>
      <c r="Q33" s="362">
        <v>20</v>
      </c>
      <c r="R33" s="10" t="s">
        <v>13</v>
      </c>
    </row>
    <row r="34" spans="2:18" x14ac:dyDescent="0.2">
      <c r="B34" s="84" t="s">
        <v>29</v>
      </c>
      <c r="C34" s="247">
        <v>5.9309256443018299</v>
      </c>
      <c r="D34" s="247">
        <v>5.841774</v>
      </c>
      <c r="E34" s="247">
        <v>5.4440850000000003</v>
      </c>
      <c r="F34" s="247">
        <v>5.2078480000000003</v>
      </c>
      <c r="G34" s="247">
        <v>5.1175929999999994</v>
      </c>
      <c r="H34" s="247">
        <v>5.4207700000000001</v>
      </c>
      <c r="I34" s="247">
        <v>5.2291460000000001</v>
      </c>
      <c r="J34" s="247">
        <v>5.142315</v>
      </c>
      <c r="K34" s="247">
        <v>5.0198450000000001</v>
      </c>
      <c r="L34" s="247">
        <v>4.9118600000000008</v>
      </c>
      <c r="M34" s="247">
        <v>4.8291909999999998</v>
      </c>
      <c r="N34" s="247">
        <v>5.0423169999999997</v>
      </c>
      <c r="O34" s="247">
        <v>5.0100529999999992</v>
      </c>
      <c r="P34" s="466">
        <v>4.9695529999999994</v>
      </c>
      <c r="Q34" s="361">
        <v>5</v>
      </c>
      <c r="R34" s="84" t="s">
        <v>29</v>
      </c>
    </row>
    <row r="35" spans="2:18" x14ac:dyDescent="0.2">
      <c r="B35" s="11" t="s">
        <v>30</v>
      </c>
      <c r="C35" s="425">
        <v>3.6388875961999978</v>
      </c>
      <c r="D35" s="425">
        <v>2.7231890000000001</v>
      </c>
      <c r="E35" s="425">
        <v>2.7583320000000002</v>
      </c>
      <c r="F35" s="425">
        <v>2.9944280000000001</v>
      </c>
      <c r="G35" s="425">
        <v>3.1513460000000002</v>
      </c>
      <c r="H35" s="425">
        <v>3.0772439999999999</v>
      </c>
      <c r="I35" s="425">
        <v>3.0088730000000004</v>
      </c>
      <c r="J35" s="425">
        <v>2.973204</v>
      </c>
      <c r="K35" s="425">
        <v>2.9634960000000001</v>
      </c>
      <c r="L35" s="425">
        <v>2.8692700000000002</v>
      </c>
      <c r="M35" s="425">
        <v>2.868884</v>
      </c>
      <c r="N35" s="425">
        <v>2.8580209999999999</v>
      </c>
      <c r="O35" s="425">
        <v>2.7242290000000002</v>
      </c>
      <c r="P35" s="470">
        <v>2.6463860000000001</v>
      </c>
      <c r="Q35" s="555">
        <v>27</v>
      </c>
      <c r="R35" s="11" t="s">
        <v>30</v>
      </c>
    </row>
    <row r="36" spans="2:18" x14ac:dyDescent="0.2">
      <c r="B36" s="254" t="s">
        <v>19</v>
      </c>
      <c r="C36" s="353">
        <v>5.9697342170488312</v>
      </c>
      <c r="D36" s="353">
        <v>5.6120840000000003</v>
      </c>
      <c r="E36" s="353">
        <v>5.79223</v>
      </c>
      <c r="F36" s="353">
        <v>5.6007440000000006</v>
      </c>
      <c r="G36" s="353">
        <v>6.4601109999999995</v>
      </c>
      <c r="H36" s="353">
        <v>6.3672029999999999</v>
      </c>
      <c r="I36" s="353">
        <v>6.2020219999999995</v>
      </c>
      <c r="J36" s="354">
        <v>6.1753070000000001</v>
      </c>
      <c r="K36" s="354">
        <v>6.0729259999999998</v>
      </c>
      <c r="L36" s="354">
        <v>5.9732820000000002</v>
      </c>
      <c r="M36" s="354">
        <v>5.7903160000000007</v>
      </c>
      <c r="N36" s="354">
        <v>5.5831239999999998</v>
      </c>
      <c r="O36" s="354">
        <v>5.3352560000000002</v>
      </c>
      <c r="P36" s="468">
        <v>5.1920409999999997</v>
      </c>
      <c r="Q36" s="363"/>
      <c r="R36" s="254" t="s">
        <v>19</v>
      </c>
    </row>
    <row r="37" spans="2:18" x14ac:dyDescent="0.2">
      <c r="B37" s="10" t="s">
        <v>211</v>
      </c>
      <c r="C37" s="248"/>
      <c r="D37" s="248"/>
      <c r="E37" s="248"/>
      <c r="F37" s="248"/>
      <c r="G37" s="248"/>
      <c r="H37" s="248"/>
      <c r="I37" s="248"/>
      <c r="J37" s="248"/>
      <c r="K37" s="248"/>
      <c r="L37" s="248"/>
      <c r="M37" s="248"/>
      <c r="N37" s="248"/>
      <c r="O37" s="248"/>
      <c r="P37" s="467"/>
      <c r="Q37" s="360"/>
      <c r="R37" s="10" t="s">
        <v>211</v>
      </c>
    </row>
    <row r="38" spans="2:18" x14ac:dyDescent="0.2">
      <c r="B38" s="253" t="s">
        <v>100</v>
      </c>
      <c r="C38" s="421"/>
      <c r="D38" s="421"/>
      <c r="E38" s="421"/>
      <c r="F38" s="421"/>
      <c r="G38" s="421"/>
      <c r="H38" s="421"/>
      <c r="I38" s="421"/>
      <c r="J38" s="421"/>
      <c r="K38" s="421"/>
      <c r="L38" s="421"/>
      <c r="M38" s="421"/>
      <c r="N38" s="421"/>
      <c r="O38" s="421"/>
      <c r="P38" s="469"/>
      <c r="Q38" s="436"/>
      <c r="R38" s="253" t="s">
        <v>100</v>
      </c>
    </row>
    <row r="39" spans="2:18" x14ac:dyDescent="0.2">
      <c r="B39" s="10" t="s">
        <v>214</v>
      </c>
      <c r="C39" s="248"/>
      <c r="D39" s="248"/>
      <c r="E39" s="248"/>
      <c r="F39" s="248"/>
      <c r="G39" s="248"/>
      <c r="H39" s="248"/>
      <c r="I39" s="248"/>
      <c r="J39" s="248"/>
      <c r="K39" s="248"/>
      <c r="L39" s="248"/>
      <c r="M39" s="248"/>
      <c r="N39" s="248"/>
      <c r="O39" s="248"/>
      <c r="P39" s="467"/>
      <c r="Q39" s="435"/>
      <c r="R39" s="10" t="s">
        <v>214</v>
      </c>
    </row>
    <row r="40" spans="2:18" x14ac:dyDescent="0.2">
      <c r="B40" s="253" t="s">
        <v>212</v>
      </c>
      <c r="C40" s="421"/>
      <c r="D40" s="421"/>
      <c r="E40" s="421"/>
      <c r="F40" s="421"/>
      <c r="G40" s="421"/>
      <c r="H40" s="421"/>
      <c r="I40" s="421"/>
      <c r="J40" s="421"/>
      <c r="K40" s="421"/>
      <c r="L40" s="421"/>
      <c r="M40" s="421"/>
      <c r="N40" s="421"/>
      <c r="O40" s="421"/>
      <c r="P40" s="469"/>
      <c r="Q40" s="436"/>
      <c r="R40" s="253" t="s">
        <v>212</v>
      </c>
    </row>
    <row r="41" spans="2:18" x14ac:dyDescent="0.2">
      <c r="B41" s="11" t="s">
        <v>15</v>
      </c>
      <c r="C41" s="424"/>
      <c r="D41" s="424"/>
      <c r="E41" s="424"/>
      <c r="F41" s="424"/>
      <c r="G41" s="424"/>
      <c r="H41" s="424"/>
      <c r="I41" s="424"/>
      <c r="J41" s="425"/>
      <c r="K41" s="425"/>
      <c r="L41" s="425"/>
      <c r="M41" s="425"/>
      <c r="N41" s="425"/>
      <c r="O41" s="425"/>
      <c r="P41" s="470"/>
      <c r="Q41" s="437"/>
      <c r="R41" s="11" t="s">
        <v>15</v>
      </c>
    </row>
    <row r="42" spans="2:18" x14ac:dyDescent="0.2">
      <c r="B42" s="252" t="s">
        <v>1</v>
      </c>
      <c r="C42" s="432"/>
      <c r="D42" s="432"/>
      <c r="E42" s="432"/>
      <c r="F42" s="432"/>
      <c r="G42" s="432"/>
      <c r="H42" s="432"/>
      <c r="I42" s="432"/>
      <c r="J42" s="432"/>
      <c r="K42" s="432"/>
      <c r="L42" s="432"/>
      <c r="M42" s="432"/>
      <c r="N42" s="432"/>
      <c r="O42" s="725"/>
      <c r="P42" s="474"/>
      <c r="Q42" s="438"/>
      <c r="R42" s="252" t="s">
        <v>1</v>
      </c>
    </row>
    <row r="43" spans="2:18" x14ac:dyDescent="0.2">
      <c r="B43" s="10" t="s">
        <v>31</v>
      </c>
      <c r="C43" s="248">
        <v>5.2116422547467254</v>
      </c>
      <c r="D43" s="248">
        <v>5.1133959999999998</v>
      </c>
      <c r="E43" s="248">
        <v>4.986351</v>
      </c>
      <c r="F43" s="248">
        <v>4.4146660000000004</v>
      </c>
      <c r="G43" s="248">
        <v>4.6213129999999998</v>
      </c>
      <c r="H43" s="248">
        <v>4.6480649999999999</v>
      </c>
      <c r="I43" s="248">
        <v>4.39771</v>
      </c>
      <c r="J43" s="248">
        <v>4.245641</v>
      </c>
      <c r="K43" s="248">
        <v>4.3210099999999994</v>
      </c>
      <c r="L43" s="248">
        <v>4.2218390000000001</v>
      </c>
      <c r="M43" s="248">
        <v>4.2104559999999998</v>
      </c>
      <c r="N43" s="248">
        <v>4.1744839999999996</v>
      </c>
      <c r="O43" s="248">
        <v>3.9179119999999998</v>
      </c>
      <c r="P43" s="467">
        <v>3.551256</v>
      </c>
      <c r="Q43" s="435"/>
      <c r="R43" s="10" t="s">
        <v>31</v>
      </c>
    </row>
    <row r="44" spans="2:18" x14ac:dyDescent="0.2">
      <c r="B44" s="254" t="s">
        <v>2</v>
      </c>
      <c r="C44" s="430"/>
      <c r="D44" s="430"/>
      <c r="E44" s="430"/>
      <c r="F44" s="430"/>
      <c r="G44" s="430"/>
      <c r="H44" s="430"/>
      <c r="I44" s="430"/>
      <c r="J44" s="431"/>
      <c r="K44" s="431"/>
      <c r="L44" s="431"/>
      <c r="M44" s="431"/>
      <c r="N44" s="431"/>
      <c r="O44" s="431"/>
      <c r="P44" s="473"/>
      <c r="Q44" s="439"/>
      <c r="R44" s="254" t="s">
        <v>2</v>
      </c>
    </row>
    <row r="45" spans="2:18" x14ac:dyDescent="0.2">
      <c r="B45" s="856"/>
      <c r="C45" s="857"/>
      <c r="D45" s="857"/>
      <c r="E45" s="857"/>
      <c r="F45" s="857"/>
      <c r="G45" s="857"/>
      <c r="H45" s="857"/>
      <c r="I45" s="857"/>
      <c r="J45" s="857"/>
      <c r="K45" s="857"/>
      <c r="L45" s="857"/>
      <c r="M45" s="857"/>
      <c r="N45" s="857"/>
      <c r="O45" s="857"/>
      <c r="P45" s="857"/>
      <c r="Q45" s="857"/>
      <c r="R45" s="857"/>
    </row>
    <row r="46" spans="2:18" ht="12.75" customHeight="1" x14ac:dyDescent="0.2">
      <c r="B46" s="858" t="s">
        <v>193</v>
      </c>
      <c r="C46" s="859"/>
      <c r="D46" s="859"/>
      <c r="E46" s="859"/>
      <c r="F46" s="859"/>
      <c r="G46" s="859"/>
      <c r="H46" s="859"/>
      <c r="I46" s="859"/>
      <c r="J46" s="859"/>
      <c r="K46" s="859"/>
      <c r="L46" s="859"/>
      <c r="M46" s="859"/>
      <c r="N46" s="859"/>
      <c r="O46" s="859"/>
      <c r="P46" s="859"/>
      <c r="Q46" s="859"/>
      <c r="R46" s="859"/>
    </row>
    <row r="47" spans="2:18" ht="12.75" customHeight="1" x14ac:dyDescent="0.2">
      <c r="B47" s="260" t="s">
        <v>252</v>
      </c>
      <c r="N47" s="3"/>
    </row>
    <row r="48" spans="2:18" x14ac:dyDescent="0.2">
      <c r="B48" s="260" t="s">
        <v>345</v>
      </c>
    </row>
  </sheetData>
  <mergeCells count="4">
    <mergeCell ref="B2:R2"/>
    <mergeCell ref="B3:R3"/>
    <mergeCell ref="B45:R45"/>
    <mergeCell ref="B46:R4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N116"/>
  <sheetViews>
    <sheetView topLeftCell="D1" zoomScaleNormal="100" workbookViewId="0">
      <selection activeCell="S34" sqref="S34"/>
    </sheetView>
  </sheetViews>
  <sheetFormatPr defaultRowHeight="11.25" x14ac:dyDescent="0.2"/>
  <cols>
    <col min="1" max="1" width="9.140625" style="5"/>
    <col min="2" max="2" width="13.85546875" style="5" customWidth="1"/>
    <col min="3" max="3" width="14.5703125" style="5" customWidth="1"/>
    <col min="4" max="4" width="9.5703125" style="5" bestFit="1" customWidth="1"/>
    <col min="5" max="5" width="9.140625" style="5"/>
    <col min="6" max="6" width="2.28515625" style="5" customWidth="1"/>
    <col min="7" max="7" width="9.140625" style="5"/>
    <col min="8" max="8" width="2" style="5" customWidth="1"/>
    <col min="9" max="9" width="9.140625" style="5"/>
    <col min="10" max="10" width="2.28515625" style="5" customWidth="1"/>
    <col min="11" max="11" width="9.140625" style="5"/>
    <col min="12" max="12" width="1.85546875" style="5" customWidth="1"/>
    <col min="13" max="13" width="9.140625" style="5"/>
    <col min="14" max="14" width="2.28515625" style="5" customWidth="1"/>
    <col min="15" max="16384" width="9.140625" style="5"/>
  </cols>
  <sheetData>
    <row r="1" spans="2:14" ht="14.25" customHeight="1" x14ac:dyDescent="0.2">
      <c r="B1" s="878"/>
      <c r="C1" s="878"/>
      <c r="M1" s="13" t="s">
        <v>197</v>
      </c>
    </row>
    <row r="2" spans="2:14" ht="30" customHeight="1" x14ac:dyDescent="0.2">
      <c r="B2" s="769" t="s">
        <v>287</v>
      </c>
      <c r="C2" s="879"/>
      <c r="D2" s="879"/>
      <c r="E2" s="879"/>
      <c r="F2" s="879"/>
      <c r="G2" s="879"/>
      <c r="H2" s="879"/>
      <c r="I2" s="879"/>
      <c r="J2" s="879"/>
      <c r="K2" s="879"/>
      <c r="L2" s="879"/>
      <c r="M2" s="879"/>
      <c r="N2" s="879"/>
    </row>
    <row r="3" spans="2:14" ht="18" customHeight="1" x14ac:dyDescent="0.2">
      <c r="B3" s="880" t="s">
        <v>87</v>
      </c>
      <c r="C3" s="880"/>
      <c r="D3" s="880"/>
      <c r="E3" s="880"/>
      <c r="F3" s="880"/>
      <c r="G3" s="880"/>
      <c r="H3" s="880"/>
      <c r="I3" s="880"/>
      <c r="J3" s="880"/>
      <c r="K3" s="880"/>
      <c r="L3" s="880"/>
      <c r="M3" s="880"/>
      <c r="N3" s="880"/>
    </row>
    <row r="4" spans="2:14" ht="18" customHeight="1" x14ac:dyDescent="0.2">
      <c r="B4" s="881"/>
      <c r="C4" s="881"/>
      <c r="D4" s="36"/>
      <c r="E4" s="126" t="s">
        <v>254</v>
      </c>
      <c r="F4" s="129"/>
      <c r="G4" s="129" t="s">
        <v>37</v>
      </c>
      <c r="H4" s="129"/>
      <c r="I4" s="129" t="s">
        <v>36</v>
      </c>
      <c r="J4" s="129"/>
      <c r="K4" s="129" t="s">
        <v>41</v>
      </c>
      <c r="L4" s="129"/>
      <c r="M4" s="129" t="s">
        <v>40</v>
      </c>
      <c r="N4" s="109"/>
    </row>
    <row r="5" spans="2:14" ht="3" customHeight="1" x14ac:dyDescent="0.2">
      <c r="B5" s="330"/>
      <c r="C5" s="330"/>
      <c r="D5" s="37"/>
      <c r="E5" s="38"/>
      <c r="F5" s="38"/>
      <c r="G5" s="38"/>
      <c r="H5" s="38"/>
      <c r="I5" s="38"/>
      <c r="J5" s="38"/>
      <c r="K5" s="38"/>
      <c r="L5" s="330"/>
      <c r="M5" s="330"/>
    </row>
    <row r="6" spans="2:14" ht="18" customHeight="1" x14ac:dyDescent="0.2">
      <c r="B6" s="330"/>
      <c r="C6" s="330"/>
      <c r="D6" s="49"/>
      <c r="E6" s="852" t="s">
        <v>102</v>
      </c>
      <c r="F6" s="882"/>
      <c r="G6" s="882"/>
      <c r="H6" s="882"/>
      <c r="I6" s="882"/>
      <c r="J6" s="882"/>
      <c r="K6" s="882"/>
      <c r="L6" s="882"/>
      <c r="M6" s="882"/>
      <c r="N6" s="883"/>
    </row>
    <row r="7" spans="2:14" ht="15" customHeight="1" x14ac:dyDescent="0.2">
      <c r="B7" s="329"/>
      <c r="C7" s="329"/>
      <c r="D7" s="57"/>
      <c r="E7" s="644">
        <v>2018</v>
      </c>
      <c r="F7" s="645"/>
      <c r="G7" s="644">
        <v>2018</v>
      </c>
      <c r="H7" s="645"/>
      <c r="I7" s="644">
        <v>2017</v>
      </c>
      <c r="J7" s="645"/>
      <c r="K7" s="644">
        <v>2018</v>
      </c>
      <c r="L7" s="645"/>
      <c r="M7" s="644">
        <v>2018</v>
      </c>
      <c r="N7" s="645"/>
    </row>
    <row r="8" spans="2:14" ht="15" customHeight="1" x14ac:dyDescent="0.2">
      <c r="B8" s="876" t="s">
        <v>105</v>
      </c>
      <c r="C8" s="877"/>
      <c r="D8" s="56" t="s">
        <v>42</v>
      </c>
      <c r="E8" s="646">
        <v>4930</v>
      </c>
      <c r="F8" s="647"/>
      <c r="G8" s="648">
        <v>4577</v>
      </c>
      <c r="H8" s="649"/>
      <c r="I8" s="650">
        <f>346+660</f>
        <v>1006</v>
      </c>
      <c r="J8" s="649"/>
      <c r="K8" s="651">
        <v>4465.8999999999996</v>
      </c>
      <c r="L8" s="649"/>
      <c r="M8" s="650">
        <v>1075.9780000000001</v>
      </c>
      <c r="N8" s="652"/>
    </row>
    <row r="9" spans="2:14" ht="9.9499999999999993" customHeight="1" x14ac:dyDescent="0.2">
      <c r="B9" s="328"/>
      <c r="C9" s="329"/>
      <c r="D9" s="57"/>
      <c r="E9" s="579"/>
      <c r="F9" s="621"/>
      <c r="G9" s="581"/>
      <c r="H9" s="580"/>
      <c r="I9" s="653"/>
      <c r="J9" s="580"/>
      <c r="K9" s="581"/>
      <c r="L9" s="580"/>
      <c r="M9" s="654"/>
      <c r="N9" s="578"/>
    </row>
    <row r="10" spans="2:14" ht="15" customHeight="1" x14ac:dyDescent="0.2">
      <c r="B10" s="863" t="s">
        <v>88</v>
      </c>
      <c r="C10" s="864"/>
      <c r="D10" s="279" t="s">
        <v>42</v>
      </c>
      <c r="E10" s="624">
        <v>73.84</v>
      </c>
      <c r="F10" s="590"/>
      <c r="G10" s="655">
        <f>1.609344*(25508+2136+3252+1861+40+14+8622+9839+9021+1020+168+30)/1000</f>
        <v>98.992358784000004</v>
      </c>
      <c r="H10" s="590"/>
      <c r="I10" s="655">
        <v>9</v>
      </c>
      <c r="J10" s="590"/>
      <c r="K10" s="591">
        <v>142.6</v>
      </c>
      <c r="L10" s="590"/>
      <c r="M10" s="591">
        <v>54.24</v>
      </c>
      <c r="N10" s="588"/>
    </row>
    <row r="11" spans="2:14" ht="9.9499999999999993" customHeight="1" x14ac:dyDescent="0.2">
      <c r="B11" s="331"/>
      <c r="C11" s="332"/>
      <c r="D11" s="279"/>
      <c r="E11" s="624"/>
      <c r="F11" s="590"/>
      <c r="G11" s="592"/>
      <c r="H11" s="590" t="str">
        <f>"(1)"</f>
        <v>(1)</v>
      </c>
      <c r="I11" s="656"/>
      <c r="J11" s="593" t="s">
        <v>104</v>
      </c>
      <c r="K11" s="591"/>
      <c r="L11" s="590"/>
      <c r="M11" s="591"/>
      <c r="N11" s="606"/>
    </row>
    <row r="12" spans="2:14" ht="15" customHeight="1" x14ac:dyDescent="0.2">
      <c r="B12" s="861" t="s">
        <v>89</v>
      </c>
      <c r="C12" s="862"/>
      <c r="D12" s="57" t="s">
        <v>42</v>
      </c>
      <c r="E12" s="600">
        <v>200.584</v>
      </c>
      <c r="F12" s="580"/>
      <c r="G12" s="653">
        <f>149.407+34.451+12.717+2.671+3.29</f>
        <v>202.536</v>
      </c>
      <c r="H12" s="580"/>
      <c r="I12" s="657">
        <f>1.971+7.457+2.552+2.273+0.855+4.148</f>
        <v>19.256</v>
      </c>
      <c r="J12" s="580"/>
      <c r="K12" s="581">
        <v>131.69999999999999</v>
      </c>
      <c r="L12" s="580"/>
      <c r="M12" s="581">
        <v>86.614000000000004</v>
      </c>
      <c r="N12" s="578"/>
    </row>
    <row r="13" spans="2:14" ht="9.9499999999999993" customHeight="1" x14ac:dyDescent="0.2">
      <c r="B13" s="328"/>
      <c r="C13" s="329"/>
      <c r="D13" s="57"/>
      <c r="E13" s="579"/>
      <c r="F13" s="580"/>
      <c r="G13" s="601"/>
      <c r="H13" s="580" t="str">
        <f>"(3)"</f>
        <v>(3)</v>
      </c>
      <c r="I13" s="658"/>
      <c r="J13" s="627"/>
      <c r="K13" s="581"/>
      <c r="L13" s="580"/>
      <c r="M13" s="581"/>
      <c r="N13" s="578"/>
    </row>
    <row r="14" spans="2:14" ht="15" customHeight="1" x14ac:dyDescent="0.2">
      <c r="B14" s="863" t="s">
        <v>90</v>
      </c>
      <c r="C14" s="864"/>
      <c r="D14" s="279" t="s">
        <v>42</v>
      </c>
      <c r="E14" s="659">
        <v>111.61499999999999</v>
      </c>
      <c r="F14" s="590"/>
      <c r="G14" s="591"/>
      <c r="H14" s="590"/>
      <c r="I14" s="591">
        <f>1.511+5.482+0.593+1.351+0.235+2.529</f>
        <v>11.701000000000001</v>
      </c>
      <c r="J14" s="590"/>
      <c r="K14" s="660">
        <v>75.915999999999997</v>
      </c>
      <c r="L14" s="590"/>
      <c r="M14" s="591">
        <v>44.11</v>
      </c>
      <c r="N14" s="588"/>
    </row>
    <row r="15" spans="2:14" ht="9.9499999999999993" customHeight="1" x14ac:dyDescent="0.2">
      <c r="B15" s="331"/>
      <c r="C15" s="332"/>
      <c r="D15" s="279"/>
      <c r="E15" s="624"/>
      <c r="F15" s="590"/>
      <c r="G15" s="591"/>
      <c r="H15" s="590"/>
      <c r="I15" s="655"/>
      <c r="J15" s="593"/>
      <c r="K15" s="591"/>
      <c r="L15" s="590"/>
      <c r="M15" s="591"/>
      <c r="N15" s="588"/>
    </row>
    <row r="16" spans="2:14" ht="15" customHeight="1" x14ac:dyDescent="0.2">
      <c r="B16" s="861" t="s">
        <v>123</v>
      </c>
      <c r="C16" s="862"/>
      <c r="D16" s="57" t="s">
        <v>42</v>
      </c>
      <c r="E16" s="579">
        <v>41.253</v>
      </c>
      <c r="F16" s="621"/>
      <c r="G16" s="581">
        <f>40.234</f>
        <v>40.234000000000002</v>
      </c>
      <c r="H16" s="580"/>
      <c r="I16" s="661"/>
      <c r="J16" s="621"/>
      <c r="K16" s="581">
        <v>127.1</v>
      </c>
      <c r="L16" s="580"/>
      <c r="M16" s="581">
        <v>101.485</v>
      </c>
      <c r="N16" s="578"/>
    </row>
    <row r="17" spans="2:14" ht="9.9499999999999993" customHeight="1" x14ac:dyDescent="0.2">
      <c r="B17" s="328"/>
      <c r="C17" s="329"/>
      <c r="D17" s="57"/>
      <c r="E17" s="600"/>
      <c r="F17" s="580"/>
      <c r="G17" s="581"/>
      <c r="H17" s="580"/>
      <c r="I17" s="662"/>
      <c r="J17" s="580"/>
      <c r="K17" s="581"/>
      <c r="L17" s="580"/>
      <c r="M17" s="581"/>
      <c r="N17" s="578"/>
    </row>
    <row r="18" spans="2:14" ht="15" customHeight="1" x14ac:dyDescent="0.2">
      <c r="B18" s="863" t="s">
        <v>91</v>
      </c>
      <c r="C18" s="864"/>
      <c r="D18" s="279" t="s">
        <v>42</v>
      </c>
      <c r="E18" s="663">
        <v>31.759</v>
      </c>
      <c r="F18" s="630"/>
      <c r="G18" s="591">
        <v>352.399</v>
      </c>
      <c r="H18" s="590"/>
      <c r="I18" s="664"/>
      <c r="J18" s="630"/>
      <c r="K18" s="591">
        <v>122.3</v>
      </c>
      <c r="L18" s="590"/>
      <c r="M18" s="591">
        <v>70.492000000000004</v>
      </c>
      <c r="N18" s="588"/>
    </row>
    <row r="19" spans="2:14" ht="9.9499999999999993" customHeight="1" x14ac:dyDescent="0.2">
      <c r="B19" s="281"/>
      <c r="C19" s="282"/>
      <c r="D19" s="283"/>
      <c r="E19" s="665"/>
      <c r="F19" s="666"/>
      <c r="G19" s="667"/>
      <c r="H19" s="668"/>
      <c r="I19" s="669"/>
      <c r="J19" s="666"/>
      <c r="K19" s="670"/>
      <c r="L19" s="613" t="str">
        <f>"(4)"</f>
        <v>(4)</v>
      </c>
      <c r="M19" s="670"/>
      <c r="N19" s="613"/>
    </row>
    <row r="20" spans="2:14" ht="3" customHeight="1" x14ac:dyDescent="0.2">
      <c r="B20" s="329"/>
      <c r="C20" s="329"/>
      <c r="D20" s="42"/>
      <c r="E20" s="671"/>
      <c r="F20" s="671"/>
      <c r="G20" s="671"/>
      <c r="H20" s="671"/>
      <c r="I20" s="671"/>
      <c r="J20" s="671"/>
      <c r="K20" s="671"/>
      <c r="L20" s="671"/>
      <c r="M20" s="672"/>
      <c r="N20" s="673"/>
    </row>
    <row r="21" spans="2:14" ht="18" customHeight="1" x14ac:dyDescent="0.2">
      <c r="B21" s="330"/>
      <c r="C21" s="330"/>
      <c r="D21" s="49"/>
      <c r="E21" s="865" t="s">
        <v>103</v>
      </c>
      <c r="F21" s="866"/>
      <c r="G21" s="866"/>
      <c r="H21" s="866"/>
      <c r="I21" s="866"/>
      <c r="J21" s="866"/>
      <c r="K21" s="866"/>
      <c r="L21" s="866"/>
      <c r="M21" s="866"/>
      <c r="N21" s="867"/>
    </row>
    <row r="22" spans="2:14" ht="15" customHeight="1" x14ac:dyDescent="0.2">
      <c r="B22" s="64"/>
      <c r="C22" s="64"/>
      <c r="D22" s="46"/>
      <c r="E22" s="674">
        <v>2018</v>
      </c>
      <c r="F22" s="675"/>
      <c r="G22" s="674">
        <v>2018</v>
      </c>
      <c r="H22" s="675"/>
      <c r="I22" s="676">
        <v>2017</v>
      </c>
      <c r="J22" s="675"/>
      <c r="K22" s="676">
        <v>2018</v>
      </c>
      <c r="L22" s="675"/>
      <c r="M22" s="676">
        <v>2018</v>
      </c>
      <c r="N22" s="675"/>
    </row>
    <row r="23" spans="2:14" ht="15" customHeight="1" x14ac:dyDescent="0.2">
      <c r="B23" s="868" t="s">
        <v>92</v>
      </c>
      <c r="C23" s="869"/>
      <c r="D23" s="112" t="s">
        <v>38</v>
      </c>
      <c r="E23" s="677">
        <v>236.69</v>
      </c>
      <c r="F23" s="678"/>
      <c r="G23" s="679">
        <f>192.856211+57.853642</f>
        <v>250.70985300000001</v>
      </c>
      <c r="H23" s="580"/>
      <c r="I23" s="680">
        <f>19.268854+20.176826+22.324893</f>
        <v>61.770572999999999</v>
      </c>
      <c r="J23" s="681"/>
      <c r="K23" s="680">
        <v>125.89</v>
      </c>
      <c r="L23" s="580"/>
      <c r="M23" s="581">
        <v>47.424999999999997</v>
      </c>
      <c r="N23" s="578"/>
    </row>
    <row r="24" spans="2:14" ht="9.9499999999999993" customHeight="1" x14ac:dyDescent="0.2">
      <c r="B24" s="43"/>
      <c r="C24" s="44"/>
      <c r="D24" s="45"/>
      <c r="E24" s="682"/>
      <c r="F24" s="683"/>
      <c r="G24" s="684"/>
      <c r="H24" s="580" t="str">
        <f>"(5)"</f>
        <v>(5)</v>
      </c>
      <c r="I24" s="672"/>
      <c r="J24" s="627" t="s">
        <v>148</v>
      </c>
      <c r="K24" s="672"/>
      <c r="L24" s="683"/>
      <c r="M24" s="672"/>
      <c r="N24" s="578"/>
    </row>
    <row r="25" spans="2:14" ht="15" customHeight="1" x14ac:dyDescent="0.2">
      <c r="B25" s="284" t="s">
        <v>94</v>
      </c>
      <c r="C25" s="870" t="s">
        <v>95</v>
      </c>
      <c r="D25" s="871"/>
      <c r="E25" s="685">
        <v>530.147090115374</v>
      </c>
      <c r="F25" s="686"/>
      <c r="G25" s="685">
        <v>767.4313731492224</v>
      </c>
      <c r="H25" s="686"/>
      <c r="I25" s="685">
        <v>488.19300713670384</v>
      </c>
      <c r="J25" s="686"/>
      <c r="K25" s="685">
        <v>90.390815161589103</v>
      </c>
      <c r="L25" s="686"/>
      <c r="M25" s="685">
        <v>328.25066792175966</v>
      </c>
      <c r="N25" s="588"/>
    </row>
    <row r="26" spans="2:14" ht="9.9499999999999993" customHeight="1" x14ac:dyDescent="0.2">
      <c r="B26" s="285"/>
      <c r="C26" s="286"/>
      <c r="D26" s="287"/>
      <c r="E26" s="685"/>
      <c r="F26" s="686"/>
      <c r="G26" s="685"/>
      <c r="H26" s="686"/>
      <c r="I26" s="685"/>
      <c r="J26" s="686"/>
      <c r="K26" s="685"/>
      <c r="L26" s="686"/>
      <c r="M26" s="685"/>
      <c r="N26" s="588"/>
    </row>
    <row r="27" spans="2:14" ht="21" customHeight="1" x14ac:dyDescent="0.2">
      <c r="B27" s="861" t="s">
        <v>122</v>
      </c>
      <c r="C27" s="862"/>
      <c r="D27" s="67" t="s">
        <v>38</v>
      </c>
      <c r="E27" s="687">
        <v>34.787999999999997</v>
      </c>
      <c r="F27" s="688"/>
      <c r="G27" s="689">
        <f>10.327899+2.906011</f>
        <v>13.23391</v>
      </c>
      <c r="H27" s="688"/>
      <c r="I27" s="689">
        <f>2.386166+3.501382+8.32159</f>
        <v>14.209137999999999</v>
      </c>
      <c r="J27" s="688"/>
      <c r="K27" s="689">
        <v>25.6782</v>
      </c>
      <c r="L27" s="688"/>
      <c r="M27" s="689">
        <v>6.48977</v>
      </c>
      <c r="N27" s="578"/>
    </row>
    <row r="28" spans="2:14" ht="9.9499999999999993" customHeight="1" x14ac:dyDescent="0.2">
      <c r="B28" s="65"/>
      <c r="C28" s="66"/>
      <c r="D28" s="46"/>
      <c r="E28" s="690"/>
      <c r="F28" s="691"/>
      <c r="G28" s="692"/>
      <c r="H28" s="691"/>
      <c r="I28" s="693"/>
      <c r="J28" s="694" t="s">
        <v>220</v>
      </c>
      <c r="K28" s="692"/>
      <c r="L28" s="691"/>
      <c r="M28" s="692"/>
      <c r="N28" s="642"/>
    </row>
    <row r="29" spans="2:14" ht="5.0999999999999996" customHeight="1" x14ac:dyDescent="0.2">
      <c r="B29" s="329"/>
      <c r="C29" s="329"/>
      <c r="D29" s="16"/>
      <c r="E29" s="672"/>
      <c r="F29" s="672"/>
      <c r="G29" s="672"/>
      <c r="H29" s="672"/>
      <c r="I29" s="671"/>
      <c r="J29" s="671"/>
      <c r="K29" s="672"/>
      <c r="L29" s="672"/>
      <c r="M29" s="672"/>
      <c r="N29" s="695"/>
    </row>
    <row r="30" spans="2:14" ht="18" customHeight="1" x14ac:dyDescent="0.2">
      <c r="C30" s="330"/>
      <c r="D30" s="49"/>
      <c r="E30" s="865" t="s">
        <v>129</v>
      </c>
      <c r="F30" s="866"/>
      <c r="G30" s="866"/>
      <c r="H30" s="866"/>
      <c r="I30" s="866"/>
      <c r="J30" s="866"/>
      <c r="K30" s="866"/>
      <c r="L30" s="866"/>
      <c r="M30" s="866"/>
      <c r="N30" s="867"/>
    </row>
    <row r="31" spans="2:14" ht="15" customHeight="1" x14ac:dyDescent="0.2">
      <c r="C31" s="40"/>
      <c r="D31" s="41"/>
      <c r="E31" s="696">
        <v>2018</v>
      </c>
      <c r="F31" s="697"/>
      <c r="G31" s="674">
        <v>2018</v>
      </c>
      <c r="H31" s="697"/>
      <c r="I31" s="697">
        <v>2018</v>
      </c>
      <c r="J31" s="697"/>
      <c r="K31" s="697">
        <v>2017</v>
      </c>
      <c r="L31" s="697"/>
      <c r="M31" s="697">
        <v>2018</v>
      </c>
      <c r="N31" s="698"/>
    </row>
    <row r="32" spans="2:14" ht="15" customHeight="1" x14ac:dyDescent="0.2">
      <c r="B32" s="288" t="s">
        <v>106</v>
      </c>
      <c r="C32" s="289"/>
      <c r="D32" s="290" t="s">
        <v>124</v>
      </c>
      <c r="E32" s="699">
        <v>23374</v>
      </c>
      <c r="F32" s="700"/>
      <c r="G32" s="699">
        <v>36560</v>
      </c>
      <c r="H32" s="700"/>
      <c r="I32" s="699">
        <v>4166</v>
      </c>
      <c r="J32" s="700"/>
      <c r="K32" s="699">
        <v>63772</v>
      </c>
      <c r="L32" s="700"/>
      <c r="M32" s="699">
        <v>18214</v>
      </c>
      <c r="N32" s="701"/>
    </row>
    <row r="33" spans="2:14" ht="15" customHeight="1" x14ac:dyDescent="0.2">
      <c r="B33" s="281"/>
      <c r="C33" s="872" t="s">
        <v>0</v>
      </c>
      <c r="D33" s="873"/>
      <c r="E33" s="702">
        <v>52.353957008562894</v>
      </c>
      <c r="F33" s="703"/>
      <c r="G33" s="704">
        <v>111.9114014331761</v>
      </c>
      <c r="H33" s="703"/>
      <c r="I33" s="704">
        <v>32.925258241193717</v>
      </c>
      <c r="J33" s="703"/>
      <c r="K33" s="704">
        <v>45.789205373618721</v>
      </c>
      <c r="L33" s="703"/>
      <c r="M33" s="704">
        <v>126.06763659519096</v>
      </c>
      <c r="N33" s="705"/>
    </row>
    <row r="34" spans="2:14" ht="26.25" customHeight="1" x14ac:dyDescent="0.2">
      <c r="B34" s="820" t="s">
        <v>286</v>
      </c>
      <c r="C34" s="820"/>
      <c r="D34" s="820"/>
      <c r="E34" s="820"/>
      <c r="F34" s="820"/>
      <c r="G34" s="820"/>
      <c r="H34" s="820"/>
      <c r="I34" s="820"/>
      <c r="J34" s="820"/>
      <c r="K34" s="820"/>
      <c r="L34" s="820"/>
      <c r="M34" s="820"/>
      <c r="N34" s="820"/>
    </row>
    <row r="35" spans="2:14" ht="12" customHeight="1" x14ac:dyDescent="0.2">
      <c r="B35" s="874" t="s">
        <v>344</v>
      </c>
      <c r="C35" s="875"/>
      <c r="D35" s="875"/>
      <c r="E35" s="875"/>
      <c r="F35" s="875"/>
      <c r="G35" s="875"/>
      <c r="H35" s="875"/>
      <c r="I35" s="875"/>
      <c r="J35" s="875"/>
      <c r="K35" s="875"/>
      <c r="L35" s="875"/>
      <c r="M35" s="875"/>
    </row>
    <row r="36" spans="2:14" ht="12.75" customHeight="1" x14ac:dyDescent="0.2">
      <c r="B36" s="860" t="s">
        <v>218</v>
      </c>
      <c r="C36" s="860"/>
      <c r="D36" s="860"/>
      <c r="E36" s="860"/>
      <c r="F36" s="860"/>
      <c r="G36" s="860"/>
      <c r="H36" s="860"/>
      <c r="I36" s="860"/>
      <c r="J36" s="860"/>
      <c r="K36" s="860"/>
      <c r="L36" s="860"/>
      <c r="M36" s="860"/>
      <c r="N36" s="860"/>
    </row>
    <row r="37" spans="2:14" ht="12.75" customHeight="1" x14ac:dyDescent="0.2">
      <c r="B37" s="218" t="s">
        <v>219</v>
      </c>
      <c r="C37" s="218"/>
      <c r="D37" s="218"/>
      <c r="E37" s="218"/>
      <c r="F37" s="218"/>
      <c r="G37" s="218"/>
      <c r="H37" s="218"/>
      <c r="I37" s="218"/>
      <c r="J37" s="218"/>
      <c r="K37" s="218"/>
      <c r="L37" s="218"/>
      <c r="M37" s="218"/>
      <c r="N37" s="218"/>
    </row>
    <row r="38" spans="2:14" ht="12.75" customHeight="1" x14ac:dyDescent="0.2">
      <c r="B38" s="218" t="s">
        <v>296</v>
      </c>
      <c r="C38" s="218"/>
      <c r="D38" s="218"/>
      <c r="E38" s="218"/>
      <c r="F38" s="218"/>
      <c r="G38" s="218"/>
      <c r="H38" s="218"/>
      <c r="I38" s="218"/>
      <c r="J38" s="218"/>
      <c r="K38" s="218"/>
      <c r="L38" s="218"/>
      <c r="M38" s="218"/>
      <c r="N38" s="218"/>
    </row>
    <row r="39" spans="2:14" ht="12.75" customHeight="1" x14ac:dyDescent="0.2">
      <c r="B39" s="39" t="s">
        <v>297</v>
      </c>
      <c r="C39" s="39"/>
      <c r="D39" s="39"/>
      <c r="E39" s="39"/>
      <c r="F39" s="39"/>
      <c r="G39" s="39"/>
      <c r="H39" s="39"/>
      <c r="I39" s="39"/>
      <c r="J39" s="39"/>
      <c r="K39" s="39"/>
      <c r="L39" s="39"/>
      <c r="M39" s="39"/>
      <c r="N39" s="218"/>
    </row>
    <row r="40" spans="2:14" x14ac:dyDescent="0.2">
      <c r="B40" s="218" t="s">
        <v>298</v>
      </c>
      <c r="C40" s="218"/>
      <c r="D40" s="218"/>
      <c r="E40" s="218"/>
      <c r="F40" s="218"/>
      <c r="G40" s="218"/>
      <c r="H40" s="218"/>
      <c r="I40" s="218"/>
      <c r="J40" s="218"/>
      <c r="K40" s="218"/>
      <c r="L40" s="218"/>
      <c r="M40" s="218"/>
      <c r="N40" s="218"/>
    </row>
    <row r="41" spans="2:14" x14ac:dyDescent="0.2">
      <c r="B41" s="218" t="s">
        <v>299</v>
      </c>
      <c r="C41" s="39"/>
      <c r="D41" s="39"/>
      <c r="E41" s="39"/>
      <c r="F41" s="39"/>
      <c r="G41" s="39"/>
      <c r="H41" s="39"/>
      <c r="I41" s="39"/>
      <c r="J41" s="39"/>
      <c r="K41" s="39"/>
      <c r="L41" s="39"/>
      <c r="M41" s="39"/>
      <c r="N41" s="218"/>
    </row>
    <row r="42" spans="2:14" x14ac:dyDescent="0.2">
      <c r="B42" s="218" t="s">
        <v>300</v>
      </c>
    </row>
    <row r="45" spans="2:14" ht="12.75" x14ac:dyDescent="0.2">
      <c r="C45" s="440"/>
    </row>
    <row r="46" spans="2:14" x14ac:dyDescent="0.2">
      <c r="C46" s="260"/>
    </row>
    <row r="86" ht="11.25" customHeight="1" x14ac:dyDescent="0.2"/>
    <row r="87" ht="11.25" customHeight="1" x14ac:dyDescent="0.2"/>
    <row r="88" ht="11.25" customHeight="1" x14ac:dyDescent="0.2"/>
    <row r="89" ht="11.25" customHeight="1" x14ac:dyDescent="0.2"/>
    <row r="90" ht="11.25" customHeight="1" x14ac:dyDescent="0.2"/>
    <row r="91" ht="15" customHeight="1" x14ac:dyDescent="0.2"/>
    <row r="92" ht="11.25" customHeight="1" x14ac:dyDescent="0.2"/>
    <row r="93" ht="11.25" customHeight="1" x14ac:dyDescent="0.2"/>
    <row r="94" ht="11.25" customHeight="1" x14ac:dyDescent="0.2"/>
    <row r="95"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11" ht="11.25" customHeight="1" x14ac:dyDescent="0.2"/>
    <row r="112" ht="11.25" customHeight="1" x14ac:dyDescent="0.2"/>
    <row r="115" ht="11.25" customHeight="1" x14ac:dyDescent="0.2"/>
    <row r="116" ht="11.25" customHeight="1" x14ac:dyDescent="0.2"/>
  </sheetData>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N34"/>
    <mergeCell ref="B35:M35"/>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U91"/>
  <sheetViews>
    <sheetView zoomScaleNormal="100" workbookViewId="0">
      <selection activeCell="S35" sqref="S35"/>
    </sheetView>
  </sheetViews>
  <sheetFormatPr defaultRowHeight="11.25" x14ac:dyDescent="0.2"/>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 width="9.140625" style="5"/>
    <col min="17" max="17" width="9.140625" style="5" customWidth="1"/>
    <col min="18" max="18" width="8.42578125" style="5" customWidth="1"/>
    <col min="19" max="16384" width="9.140625" style="5"/>
  </cols>
  <sheetData>
    <row r="1" spans="2:14" ht="14.25" customHeight="1" x14ac:dyDescent="0.2">
      <c r="B1" s="878"/>
      <c r="C1" s="878"/>
      <c r="M1" s="35"/>
      <c r="N1" s="13" t="s">
        <v>198</v>
      </c>
    </row>
    <row r="2" spans="2:14" ht="30" customHeight="1" x14ac:dyDescent="0.2">
      <c r="B2" s="769" t="s">
        <v>287</v>
      </c>
      <c r="C2" s="879"/>
      <c r="D2" s="879"/>
      <c r="E2" s="879"/>
      <c r="F2" s="879"/>
      <c r="G2" s="879"/>
      <c r="H2" s="879"/>
      <c r="I2" s="879"/>
      <c r="J2" s="879"/>
      <c r="K2" s="879"/>
      <c r="L2" s="879"/>
      <c r="M2" s="879"/>
      <c r="N2" s="879"/>
    </row>
    <row r="3" spans="2:14" ht="18" customHeight="1" x14ac:dyDescent="0.2">
      <c r="B3" s="774" t="s">
        <v>339</v>
      </c>
      <c r="C3" s="880"/>
      <c r="D3" s="880"/>
      <c r="E3" s="880"/>
      <c r="F3" s="880"/>
      <c r="G3" s="880"/>
      <c r="H3" s="880"/>
      <c r="I3" s="880"/>
      <c r="J3" s="880"/>
      <c r="K3" s="880"/>
      <c r="L3" s="880"/>
      <c r="M3" s="880"/>
      <c r="N3" s="880"/>
    </row>
    <row r="4" spans="2:14" ht="18" customHeight="1" x14ac:dyDescent="0.2">
      <c r="B4" s="336"/>
      <c r="C4" s="336"/>
      <c r="D4" s="336"/>
      <c r="E4" s="126" t="s">
        <v>254</v>
      </c>
      <c r="F4" s="129"/>
      <c r="G4" s="127" t="s">
        <v>376</v>
      </c>
      <c r="H4" s="127"/>
      <c r="I4" s="127" t="s">
        <v>36</v>
      </c>
      <c r="J4" s="127"/>
      <c r="K4" s="127" t="s">
        <v>41</v>
      </c>
      <c r="L4" s="127"/>
      <c r="M4" s="127" t="s">
        <v>40</v>
      </c>
      <c r="N4" s="128"/>
    </row>
    <row r="5" spans="2:14" ht="5.0999999999999996" customHeight="1" x14ac:dyDescent="0.2">
      <c r="B5" s="336"/>
      <c r="C5" s="336"/>
      <c r="D5" s="336"/>
      <c r="E5" s="38"/>
      <c r="F5" s="38"/>
      <c r="G5" s="38"/>
      <c r="H5" s="38"/>
      <c r="I5" s="38"/>
      <c r="J5" s="38"/>
      <c r="K5" s="38"/>
      <c r="L5" s="336"/>
      <c r="M5" s="336"/>
    </row>
    <row r="6" spans="2:14" ht="18" customHeight="1" x14ac:dyDescent="0.2">
      <c r="B6" s="47"/>
      <c r="C6" s="47"/>
      <c r="D6" s="48"/>
      <c r="E6" s="890" t="s">
        <v>64</v>
      </c>
      <c r="F6" s="891"/>
      <c r="G6" s="891"/>
      <c r="H6" s="891"/>
      <c r="I6" s="891"/>
      <c r="J6" s="891"/>
      <c r="K6" s="891"/>
      <c r="L6" s="891"/>
      <c r="M6" s="891"/>
      <c r="N6" s="892"/>
    </row>
    <row r="7" spans="2:14" ht="9.9499999999999993" customHeight="1" x14ac:dyDescent="0.2">
      <c r="B7" s="54"/>
      <c r="C7" s="54"/>
      <c r="D7" s="67"/>
      <c r="E7" s="893" t="s">
        <v>96</v>
      </c>
      <c r="F7" s="894"/>
      <c r="G7" s="894"/>
      <c r="H7" s="894"/>
      <c r="I7" s="894"/>
      <c r="J7" s="894"/>
      <c r="K7" s="894"/>
      <c r="L7" s="894"/>
      <c r="M7" s="894"/>
      <c r="N7" s="895"/>
    </row>
    <row r="8" spans="2:14" ht="15" customHeight="1" x14ac:dyDescent="0.2">
      <c r="B8" s="40"/>
      <c r="C8" s="40"/>
      <c r="D8" s="41"/>
      <c r="E8" s="569">
        <v>2018</v>
      </c>
      <c r="F8" s="570"/>
      <c r="G8" s="571">
        <v>2018</v>
      </c>
      <c r="H8" s="570"/>
      <c r="I8" s="571">
        <v>2017</v>
      </c>
      <c r="J8" s="570"/>
      <c r="K8" s="571">
        <v>2018</v>
      </c>
      <c r="L8" s="570"/>
      <c r="M8" s="571">
        <v>2018</v>
      </c>
      <c r="N8" s="572"/>
    </row>
    <row r="9" spans="2:14" ht="15" customHeight="1" x14ac:dyDescent="0.2">
      <c r="B9" s="868" t="s">
        <v>126</v>
      </c>
      <c r="C9" s="869"/>
      <c r="D9" s="896"/>
      <c r="E9" s="573">
        <v>4243.8</v>
      </c>
      <c r="F9" s="574"/>
      <c r="G9" s="575">
        <v>7804.1</v>
      </c>
      <c r="H9" s="574"/>
      <c r="I9" s="576"/>
      <c r="J9" s="574"/>
      <c r="K9" s="575">
        <v>927.96799999999996</v>
      </c>
      <c r="L9" s="574"/>
      <c r="M9" s="577"/>
      <c r="N9" s="578"/>
    </row>
    <row r="10" spans="2:14" ht="9.9499999999999993" customHeight="1" x14ac:dyDescent="0.2">
      <c r="B10" s="337"/>
      <c r="C10" s="335"/>
      <c r="D10" s="338"/>
      <c r="E10" s="579"/>
      <c r="F10" s="580"/>
      <c r="G10" s="581"/>
      <c r="H10" s="582" t="s">
        <v>93</v>
      </c>
      <c r="I10" s="583"/>
      <c r="J10" s="582"/>
      <c r="K10" s="583"/>
      <c r="L10" s="582" t="s">
        <v>104</v>
      </c>
      <c r="M10" s="583"/>
      <c r="N10" s="578"/>
    </row>
    <row r="11" spans="2:14" ht="15" customHeight="1" x14ac:dyDescent="0.2">
      <c r="B11" s="101" t="s">
        <v>377</v>
      </c>
      <c r="C11" s="114"/>
      <c r="D11" s="115"/>
      <c r="E11" s="584">
        <v>474.6</v>
      </c>
      <c r="F11" s="585"/>
      <c r="G11" s="586">
        <v>624.70000000000005</v>
      </c>
      <c r="H11" s="585"/>
      <c r="I11" s="586">
        <v>69.814999999999998</v>
      </c>
      <c r="J11" s="587"/>
      <c r="K11" s="586"/>
      <c r="L11" s="585"/>
      <c r="M11" s="586">
        <v>122.505</v>
      </c>
      <c r="N11" s="588"/>
    </row>
    <row r="12" spans="2:14" ht="9.9499999999999993" customHeight="1" x14ac:dyDescent="0.2">
      <c r="B12" s="101"/>
      <c r="C12" s="114"/>
      <c r="D12" s="115"/>
      <c r="E12" s="589"/>
      <c r="F12" s="590"/>
      <c r="G12" s="591"/>
      <c r="H12" s="590"/>
      <c r="I12" s="592"/>
      <c r="J12" s="593"/>
      <c r="K12" s="591"/>
      <c r="L12" s="590"/>
      <c r="M12" s="591"/>
      <c r="N12" s="588"/>
    </row>
    <row r="13" spans="2:14" ht="15" customHeight="1" x14ac:dyDescent="0.25">
      <c r="B13" s="116" t="s">
        <v>127</v>
      </c>
      <c r="C13" s="117"/>
      <c r="D13" s="118"/>
      <c r="E13" s="594">
        <v>407.2</v>
      </c>
      <c r="F13" s="595"/>
      <c r="G13" s="596">
        <v>37.5</v>
      </c>
      <c r="H13" s="595"/>
      <c r="I13" s="597">
        <v>437.363</v>
      </c>
      <c r="J13" s="598"/>
      <c r="K13" s="599">
        <v>1414.6579999999999</v>
      </c>
      <c r="L13" s="595"/>
      <c r="M13" s="596">
        <v>129.542</v>
      </c>
      <c r="N13" s="578"/>
    </row>
    <row r="14" spans="2:14" ht="9.9499999999999993" customHeight="1" x14ac:dyDescent="0.2">
      <c r="B14" s="116"/>
      <c r="C14" s="117"/>
      <c r="D14" s="118"/>
      <c r="E14" s="600"/>
      <c r="F14" s="580"/>
      <c r="G14" s="601"/>
      <c r="H14" s="582"/>
      <c r="I14" s="583"/>
      <c r="J14" s="582"/>
      <c r="K14" s="581"/>
      <c r="L14" s="580"/>
      <c r="M14" s="581"/>
      <c r="N14" s="578"/>
    </row>
    <row r="15" spans="2:14" ht="15" customHeight="1" x14ac:dyDescent="0.2">
      <c r="B15" s="101" t="s">
        <v>378</v>
      </c>
      <c r="C15" s="114"/>
      <c r="D15" s="115"/>
      <c r="E15" s="584">
        <v>89.46</v>
      </c>
      <c r="F15" s="585"/>
      <c r="G15" s="586">
        <v>24.6</v>
      </c>
      <c r="H15" s="585"/>
      <c r="I15" s="602"/>
      <c r="J15" s="603"/>
      <c r="K15" s="586"/>
      <c r="L15" s="585"/>
      <c r="M15" s="586">
        <f>44.1+4.3</f>
        <v>48.4</v>
      </c>
      <c r="N15" s="588"/>
    </row>
    <row r="16" spans="2:14" ht="9.9499999999999993" customHeight="1" x14ac:dyDescent="0.2">
      <c r="B16" s="101"/>
      <c r="C16" s="114"/>
      <c r="D16" s="115"/>
      <c r="E16" s="589"/>
      <c r="F16" s="590"/>
      <c r="G16" s="592"/>
      <c r="H16" s="604"/>
      <c r="I16" s="605"/>
      <c r="J16" s="604" t="s">
        <v>107</v>
      </c>
      <c r="K16" s="591"/>
      <c r="L16" s="590"/>
      <c r="M16" s="591"/>
      <c r="N16" s="606" t="s">
        <v>109</v>
      </c>
    </row>
    <row r="17" spans="2:21" ht="15" customHeight="1" x14ac:dyDescent="0.2">
      <c r="B17" s="116" t="s">
        <v>128</v>
      </c>
      <c r="C17" s="117"/>
      <c r="D17" s="118"/>
      <c r="E17" s="607">
        <v>23.4</v>
      </c>
      <c r="F17" s="595"/>
      <c r="G17" s="596">
        <v>0.83699999999999997</v>
      </c>
      <c r="H17" s="595"/>
      <c r="I17" s="608">
        <v>3.2749999999999999</v>
      </c>
      <c r="J17" s="595"/>
      <c r="K17" s="596">
        <v>7.9569999999999999</v>
      </c>
      <c r="L17" s="595"/>
      <c r="M17" s="596">
        <f>0.6+0.09</f>
        <v>0.69</v>
      </c>
      <c r="N17" s="578"/>
    </row>
    <row r="18" spans="2:21" ht="9.9499999999999993" customHeight="1" x14ac:dyDescent="0.2">
      <c r="B18" s="116"/>
      <c r="C18" s="117"/>
      <c r="D18" s="118"/>
      <c r="E18" s="600"/>
      <c r="F18" s="580"/>
      <c r="G18" s="601"/>
      <c r="H18" s="582"/>
      <c r="I18" s="583"/>
      <c r="J18" s="582" t="s">
        <v>125</v>
      </c>
      <c r="K18" s="581"/>
      <c r="L18" s="580"/>
      <c r="M18" s="581"/>
      <c r="N18" s="643" t="s">
        <v>109</v>
      </c>
      <c r="U18" s="217"/>
    </row>
    <row r="19" spans="2:21" ht="15" customHeight="1" x14ac:dyDescent="0.2">
      <c r="B19" s="897" t="s">
        <v>288</v>
      </c>
      <c r="C19" s="898"/>
      <c r="D19" s="899"/>
      <c r="E19" s="584">
        <v>569.29999999999995</v>
      </c>
      <c r="F19" s="603"/>
      <c r="G19" s="609">
        <v>1175.5</v>
      </c>
      <c r="H19" s="587"/>
      <c r="I19" s="586">
        <v>102</v>
      </c>
      <c r="J19" s="585"/>
      <c r="K19" s="586">
        <v>1071.232</v>
      </c>
      <c r="L19" s="585"/>
      <c r="M19" s="586">
        <v>259.39999999999998</v>
      </c>
      <c r="N19" s="588"/>
      <c r="U19" s="217"/>
    </row>
    <row r="20" spans="2:21" ht="9.9499999999999993" customHeight="1" x14ac:dyDescent="0.2">
      <c r="B20" s="119"/>
      <c r="C20" s="120"/>
      <c r="D20" s="120"/>
      <c r="E20" s="610"/>
      <c r="F20" s="611"/>
      <c r="G20" s="612"/>
      <c r="H20" s="613"/>
      <c r="I20" s="614"/>
      <c r="J20" s="611"/>
      <c r="K20" s="614"/>
      <c r="L20" s="611"/>
      <c r="M20" s="614"/>
      <c r="N20" s="606" t="s">
        <v>109</v>
      </c>
    </row>
    <row r="21" spans="2:21" ht="5.0999999999999996" customHeight="1" x14ac:dyDescent="0.2">
      <c r="B21" s="52"/>
      <c r="C21" s="52"/>
      <c r="D21" s="53"/>
      <c r="E21" s="615"/>
      <c r="F21" s="615"/>
      <c r="G21" s="616"/>
      <c r="H21" s="616"/>
      <c r="I21" s="615"/>
      <c r="J21" s="615"/>
      <c r="K21" s="615"/>
      <c r="L21" s="615"/>
      <c r="M21" s="615"/>
      <c r="N21" s="617"/>
    </row>
    <row r="22" spans="2:21" ht="16.5" customHeight="1" x14ac:dyDescent="0.2">
      <c r="B22" s="47"/>
      <c r="C22" s="47"/>
      <c r="D22" s="48"/>
      <c r="E22" s="900" t="s">
        <v>70</v>
      </c>
      <c r="F22" s="901"/>
      <c r="G22" s="901"/>
      <c r="H22" s="901"/>
      <c r="I22" s="901"/>
      <c r="J22" s="901"/>
      <c r="K22" s="901"/>
      <c r="L22" s="901"/>
      <c r="M22" s="901"/>
      <c r="N22" s="902"/>
    </row>
    <row r="23" spans="2:21" ht="9.9499999999999993" customHeight="1" x14ac:dyDescent="0.2">
      <c r="B23" s="54"/>
      <c r="C23" s="336"/>
      <c r="D23" s="49"/>
      <c r="E23" s="884" t="s">
        <v>97</v>
      </c>
      <c r="F23" s="885"/>
      <c r="G23" s="885"/>
      <c r="H23" s="885"/>
      <c r="I23" s="885"/>
      <c r="J23" s="885"/>
      <c r="K23" s="885"/>
      <c r="L23" s="885"/>
      <c r="M23" s="885"/>
      <c r="N23" s="886"/>
    </row>
    <row r="24" spans="2:21" ht="15" customHeight="1" x14ac:dyDescent="0.2">
      <c r="B24" s="336"/>
      <c r="C24" s="336"/>
      <c r="D24" s="49"/>
      <c r="E24" s="569">
        <v>2018</v>
      </c>
      <c r="F24" s="570"/>
      <c r="G24" s="571">
        <v>2018</v>
      </c>
      <c r="H24" s="570"/>
      <c r="I24" s="571">
        <v>2017</v>
      </c>
      <c r="J24" s="570"/>
      <c r="K24" s="571">
        <v>2018</v>
      </c>
      <c r="L24" s="570"/>
      <c r="M24" s="571">
        <v>2018</v>
      </c>
      <c r="N24" s="572"/>
    </row>
    <row r="25" spans="2:21" ht="15" customHeight="1" x14ac:dyDescent="0.2">
      <c r="B25" s="122" t="s">
        <v>76</v>
      </c>
      <c r="C25" s="121"/>
      <c r="D25" s="123"/>
      <c r="E25" s="618">
        <v>1708.9</v>
      </c>
      <c r="F25" s="619"/>
      <c r="G25" s="575">
        <v>2969.5</v>
      </c>
      <c r="H25" s="574"/>
      <c r="I25" s="577">
        <v>210.82900000000001</v>
      </c>
      <c r="J25" s="620"/>
      <c r="K25" s="575">
        <v>7124.9210000000003</v>
      </c>
      <c r="L25" s="574"/>
      <c r="M25" s="577">
        <v>241.17400000000001</v>
      </c>
      <c r="N25" s="578"/>
      <c r="U25" s="217"/>
    </row>
    <row r="26" spans="2:21" ht="9.9499999999999993" customHeight="1" x14ac:dyDescent="0.2">
      <c r="B26" s="50"/>
      <c r="C26" s="51"/>
      <c r="D26" s="113"/>
      <c r="E26" s="579"/>
      <c r="F26" s="621"/>
      <c r="G26" s="622"/>
      <c r="H26" s="580"/>
      <c r="I26" s="581"/>
      <c r="J26" s="595"/>
      <c r="K26" s="581"/>
      <c r="L26" s="580"/>
      <c r="M26" s="601"/>
      <c r="N26" s="578"/>
    </row>
    <row r="27" spans="2:21" ht="15" customHeight="1" x14ac:dyDescent="0.2">
      <c r="B27" s="101" t="s">
        <v>77</v>
      </c>
      <c r="C27" s="114"/>
      <c r="D27" s="124"/>
      <c r="E27" s="584">
        <v>423.3</v>
      </c>
      <c r="F27" s="585"/>
      <c r="G27" s="623">
        <v>2525.1999999999998</v>
      </c>
      <c r="H27" s="585"/>
      <c r="I27" s="586">
        <v>21.663</v>
      </c>
      <c r="J27" s="585"/>
      <c r="K27" s="623">
        <v>2882.0990000000002</v>
      </c>
      <c r="L27" s="585"/>
      <c r="M27" s="623">
        <v>2597.7779999999998</v>
      </c>
      <c r="N27" s="588"/>
      <c r="U27" s="217"/>
    </row>
    <row r="28" spans="2:21" ht="9.9499999999999993" customHeight="1" x14ac:dyDescent="0.2">
      <c r="B28" s="97"/>
      <c r="C28" s="98"/>
      <c r="D28" s="99"/>
      <c r="E28" s="624"/>
      <c r="F28" s="590"/>
      <c r="G28" s="591"/>
      <c r="H28" s="593" t="s">
        <v>148</v>
      </c>
      <c r="I28" s="591"/>
      <c r="J28" s="590"/>
      <c r="K28" s="591"/>
      <c r="L28" s="590"/>
      <c r="M28" s="591"/>
      <c r="N28" s="588"/>
    </row>
    <row r="29" spans="2:21" ht="15" customHeight="1" x14ac:dyDescent="0.2">
      <c r="B29" s="887" t="s">
        <v>108</v>
      </c>
      <c r="C29" s="820"/>
      <c r="D29" s="888"/>
      <c r="E29" s="594">
        <v>135</v>
      </c>
      <c r="F29" s="595"/>
      <c r="G29" s="596">
        <v>463</v>
      </c>
      <c r="H29" s="595"/>
      <c r="I29" s="625"/>
      <c r="J29" s="626"/>
      <c r="K29" s="576"/>
      <c r="L29" s="627"/>
      <c r="M29" s="628">
        <v>32.668999999999997</v>
      </c>
      <c r="N29" s="578"/>
    </row>
    <row r="30" spans="2:21" ht="9.9499999999999993" customHeight="1" x14ac:dyDescent="0.2">
      <c r="B30" s="333"/>
      <c r="C30" s="334"/>
      <c r="D30" s="110"/>
      <c r="E30" s="600"/>
      <c r="F30" s="580"/>
      <c r="G30" s="600"/>
      <c r="H30" s="580"/>
      <c r="I30" s="601"/>
      <c r="J30" s="627"/>
      <c r="K30" s="581"/>
      <c r="L30" s="580"/>
      <c r="M30" s="581"/>
      <c r="N30" s="578"/>
    </row>
    <row r="31" spans="2:21" ht="15" customHeight="1" x14ac:dyDescent="0.2">
      <c r="B31" s="101" t="s">
        <v>98</v>
      </c>
      <c r="C31" s="114"/>
      <c r="D31" s="125"/>
      <c r="E31" s="584">
        <v>104</v>
      </c>
      <c r="F31" s="603"/>
      <c r="G31" s="623">
        <v>1429.8</v>
      </c>
      <c r="H31" s="585"/>
      <c r="I31" s="629"/>
      <c r="J31" s="587"/>
      <c r="K31" s="586">
        <v>530.072</v>
      </c>
      <c r="L31" s="585"/>
      <c r="M31" s="623">
        <v>1331.6220000000001</v>
      </c>
      <c r="N31" s="588"/>
    </row>
    <row r="32" spans="2:21" ht="9.9499999999999993" customHeight="1" x14ac:dyDescent="0.2">
      <c r="B32" s="97"/>
      <c r="C32" s="98"/>
      <c r="D32" s="100"/>
      <c r="E32" s="624"/>
      <c r="F32" s="630"/>
      <c r="G32" s="591"/>
      <c r="H32" s="590"/>
      <c r="I32" s="592"/>
      <c r="J32" s="593"/>
      <c r="K32" s="591"/>
      <c r="L32" s="593" t="s">
        <v>220</v>
      </c>
      <c r="M32" s="591"/>
      <c r="N32" s="588"/>
    </row>
    <row r="33" spans="2:21" ht="15" customHeight="1" x14ac:dyDescent="0.2">
      <c r="B33" s="889" t="s">
        <v>289</v>
      </c>
      <c r="C33" s="889"/>
      <c r="D33" s="889"/>
      <c r="E33" s="599">
        <v>979.2</v>
      </c>
      <c r="F33" s="631"/>
      <c r="G33" s="608">
        <v>253.45099999999999</v>
      </c>
      <c r="H33" s="595"/>
      <c r="I33" s="596">
        <v>180.934</v>
      </c>
      <c r="J33" s="595"/>
      <c r="K33" s="632">
        <v>9905.2000000000007</v>
      </c>
      <c r="L33" s="633"/>
      <c r="M33" s="634">
        <v>28.334</v>
      </c>
      <c r="N33" s="578"/>
      <c r="U33" s="217"/>
    </row>
    <row r="34" spans="2:21" ht="12" customHeight="1" x14ac:dyDescent="0.2">
      <c r="B34" s="65"/>
      <c r="C34" s="66"/>
      <c r="D34" s="111"/>
      <c r="E34" s="635"/>
      <c r="F34" s="636"/>
      <c r="G34" s="637"/>
      <c r="H34" s="638" t="s">
        <v>217</v>
      </c>
      <c r="I34" s="637"/>
      <c r="J34" s="639"/>
      <c r="K34" s="640"/>
      <c r="L34" s="641" t="s">
        <v>247</v>
      </c>
      <c r="M34" s="637"/>
      <c r="N34" s="642"/>
    </row>
    <row r="35" spans="2:21" ht="24.95" customHeight="1" x14ac:dyDescent="0.2">
      <c r="B35" s="820" t="s">
        <v>295</v>
      </c>
      <c r="C35" s="820"/>
      <c r="D35" s="820"/>
      <c r="E35" s="820"/>
      <c r="F35" s="820"/>
      <c r="G35" s="820"/>
      <c r="H35" s="820"/>
      <c r="I35" s="820"/>
      <c r="J35" s="820"/>
      <c r="K35" s="820"/>
      <c r="L35" s="820"/>
      <c r="M35" s="820"/>
    </row>
    <row r="36" spans="2:21" ht="12" customHeight="1" x14ac:dyDescent="0.2">
      <c r="B36" s="31" t="s">
        <v>344</v>
      </c>
      <c r="D36" s="3"/>
      <c r="E36" s="3"/>
      <c r="F36" s="3"/>
      <c r="G36" s="3"/>
      <c r="H36" s="3"/>
      <c r="I36" s="3"/>
      <c r="J36" s="3"/>
      <c r="K36" s="3"/>
      <c r="L36" s="3"/>
      <c r="M36" s="3"/>
    </row>
    <row r="37" spans="2:21" ht="12.75" customHeight="1" x14ac:dyDescent="0.2">
      <c r="B37" s="277" t="s">
        <v>379</v>
      </c>
      <c r="C37" s="276"/>
      <c r="D37" s="276"/>
      <c r="E37" s="276"/>
      <c r="F37" s="276"/>
      <c r="G37" s="276"/>
      <c r="H37" s="276"/>
      <c r="I37" s="276"/>
      <c r="J37" s="276"/>
      <c r="K37" s="201"/>
      <c r="L37" s="201"/>
      <c r="M37" s="201"/>
      <c r="O37" s="368"/>
    </row>
    <row r="38" spans="2:21" ht="12.75" customHeight="1" x14ac:dyDescent="0.2">
      <c r="B38" s="277" t="s">
        <v>346</v>
      </c>
      <c r="C38" s="276"/>
      <c r="D38" s="276"/>
      <c r="E38" s="276"/>
      <c r="F38" s="276"/>
      <c r="G38" s="276"/>
      <c r="H38" s="276"/>
      <c r="I38" s="276"/>
      <c r="J38" s="278"/>
      <c r="K38" s="12"/>
      <c r="L38" s="12"/>
      <c r="M38" s="12"/>
    </row>
    <row r="39" spans="2:21" ht="12.75" customHeight="1" x14ac:dyDescent="0.2">
      <c r="B39" s="218" t="s">
        <v>216</v>
      </c>
      <c r="C39" s="278"/>
      <c r="D39" s="278"/>
      <c r="E39" s="278"/>
      <c r="F39" s="278"/>
      <c r="G39" s="278"/>
      <c r="H39" s="278"/>
      <c r="I39" s="278"/>
      <c r="J39" s="39"/>
      <c r="O39" s="368"/>
    </row>
    <row r="40" spans="2:21" ht="12.75" customHeight="1" x14ac:dyDescent="0.2">
      <c r="B40" s="218" t="s">
        <v>290</v>
      </c>
      <c r="C40" s="278"/>
      <c r="D40" s="278"/>
      <c r="E40" s="278"/>
      <c r="F40" s="278"/>
      <c r="G40" s="278"/>
      <c r="H40" s="278"/>
      <c r="I40" s="278"/>
      <c r="J40" s="39"/>
      <c r="O40" s="368"/>
    </row>
    <row r="41" spans="2:21" ht="12.75" customHeight="1" x14ac:dyDescent="0.2">
      <c r="B41" s="218" t="s">
        <v>291</v>
      </c>
      <c r="C41" s="278"/>
      <c r="D41" s="278"/>
      <c r="E41" s="278"/>
      <c r="F41" s="278"/>
      <c r="G41" s="278"/>
      <c r="H41" s="278"/>
      <c r="I41" s="278"/>
      <c r="J41" s="39"/>
      <c r="O41" s="368"/>
    </row>
    <row r="42" spans="2:21" x14ac:dyDescent="0.2">
      <c r="B42" s="39" t="s">
        <v>292</v>
      </c>
      <c r="C42" s="39"/>
      <c r="D42" s="39"/>
      <c r="E42" s="39"/>
      <c r="F42" s="39"/>
      <c r="G42" s="39"/>
      <c r="H42" s="39"/>
      <c r="I42" s="39"/>
      <c r="J42" s="39"/>
    </row>
    <row r="43" spans="2:21" x14ac:dyDescent="0.2">
      <c r="B43" s="218" t="s">
        <v>293</v>
      </c>
      <c r="C43" s="39"/>
      <c r="D43" s="39"/>
      <c r="E43" s="39"/>
      <c r="F43" s="39"/>
      <c r="G43" s="39"/>
      <c r="H43" s="39"/>
      <c r="I43" s="39"/>
      <c r="J43" s="39"/>
    </row>
    <row r="44" spans="2:21" x14ac:dyDescent="0.2">
      <c r="B44" s="5" t="s">
        <v>301</v>
      </c>
      <c r="C44" s="39"/>
      <c r="D44" s="39"/>
      <c r="E44" s="39"/>
      <c r="F44" s="39"/>
      <c r="G44" s="39"/>
      <c r="H44" s="39"/>
      <c r="I44" s="39"/>
      <c r="J44" s="39"/>
    </row>
    <row r="45" spans="2:21" x14ac:dyDescent="0.2">
      <c r="B45" s="441" t="s">
        <v>294</v>
      </c>
      <c r="C45" s="39"/>
      <c r="D45" s="39"/>
      <c r="E45" s="39"/>
      <c r="F45" s="39"/>
      <c r="G45" s="39"/>
      <c r="H45" s="39"/>
      <c r="I45" s="39"/>
      <c r="J45" s="39"/>
    </row>
    <row r="75" ht="12.75" customHeight="1" x14ac:dyDescent="0.2"/>
    <row r="89" ht="12.75" customHeight="1" x14ac:dyDescent="0.2"/>
    <row r="91" ht="12.75" customHeight="1" x14ac:dyDescent="0.2"/>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37"/>
  <sheetViews>
    <sheetView tabSelected="1" zoomScaleNormal="100" workbookViewId="0">
      <selection activeCell="F8" sqref="F8"/>
    </sheetView>
  </sheetViews>
  <sheetFormatPr defaultRowHeight="12.75" x14ac:dyDescent="0.2"/>
  <cols>
    <col min="1" max="1" width="0.42578125" customWidth="1"/>
    <col min="2" max="2" width="12.7109375" customWidth="1"/>
    <col min="3" max="3" width="1.42578125" customWidth="1"/>
    <col min="4" max="4" width="81.5703125" style="215" customWidth="1"/>
  </cols>
  <sheetData>
    <row r="1" spans="2:4" ht="14.25" customHeight="1" x14ac:dyDescent="0.2">
      <c r="B1" s="130"/>
      <c r="C1" s="130"/>
      <c r="D1" s="214" t="s">
        <v>174</v>
      </c>
    </row>
    <row r="2" spans="2:4" ht="20.100000000000001" customHeight="1" x14ac:dyDescent="0.2">
      <c r="B2" s="760" t="s">
        <v>318</v>
      </c>
      <c r="C2" s="760"/>
      <c r="D2" s="760"/>
    </row>
    <row r="3" spans="2:4" ht="60" customHeight="1" x14ac:dyDescent="0.2">
      <c r="B3" s="131" t="s">
        <v>187</v>
      </c>
      <c r="C3" s="132"/>
      <c r="D3" s="709" t="s">
        <v>309</v>
      </c>
    </row>
    <row r="4" spans="2:4" ht="68.25" customHeight="1" x14ac:dyDescent="0.2">
      <c r="B4" s="131" t="s">
        <v>130</v>
      </c>
      <c r="C4" s="132"/>
      <c r="D4" s="709" t="s">
        <v>310</v>
      </c>
    </row>
    <row r="5" spans="2:4" ht="23.25" customHeight="1" x14ac:dyDescent="0.2">
      <c r="B5" s="766" t="s">
        <v>131</v>
      </c>
      <c r="C5" s="133"/>
      <c r="D5" s="710" t="s">
        <v>311</v>
      </c>
    </row>
    <row r="6" spans="2:4" ht="36.75" customHeight="1" x14ac:dyDescent="0.2">
      <c r="B6" s="767"/>
      <c r="C6" s="134"/>
      <c r="D6" s="711" t="s">
        <v>307</v>
      </c>
    </row>
    <row r="7" spans="2:4" ht="60.75" customHeight="1" x14ac:dyDescent="0.2">
      <c r="B7" s="131" t="s">
        <v>132</v>
      </c>
      <c r="C7" s="134"/>
      <c r="D7" s="712" t="s">
        <v>340</v>
      </c>
    </row>
    <row r="8" spans="2:4" ht="59.25" customHeight="1" x14ac:dyDescent="0.2">
      <c r="B8" s="131" t="s">
        <v>64</v>
      </c>
      <c r="C8" s="133"/>
      <c r="D8" s="712" t="s">
        <v>316</v>
      </c>
    </row>
    <row r="9" spans="2:4" ht="36.75" customHeight="1" x14ac:dyDescent="0.2">
      <c r="B9" s="766" t="s">
        <v>133</v>
      </c>
      <c r="C9" s="135"/>
      <c r="D9" s="713" t="s">
        <v>315</v>
      </c>
    </row>
    <row r="10" spans="2:4" ht="27" customHeight="1" x14ac:dyDescent="0.2">
      <c r="B10" s="768"/>
      <c r="C10" s="136"/>
      <c r="D10" s="714" t="s">
        <v>312</v>
      </c>
    </row>
    <row r="11" spans="2:4" ht="39" customHeight="1" x14ac:dyDescent="0.2">
      <c r="B11" s="767"/>
      <c r="C11" s="137"/>
      <c r="D11" s="715" t="s">
        <v>313</v>
      </c>
    </row>
    <row r="13" spans="2:4" x14ac:dyDescent="0.2">
      <c r="B13" s="5" t="s">
        <v>308</v>
      </c>
    </row>
    <row r="14" spans="2:4" ht="14.25" customHeight="1" x14ac:dyDescent="0.2">
      <c r="B14" s="5" t="s">
        <v>223</v>
      </c>
    </row>
    <row r="15" spans="2:4" x14ac:dyDescent="0.2">
      <c r="B15" s="5" t="s">
        <v>253</v>
      </c>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sheetData>
  <mergeCells count="3">
    <mergeCell ref="B2:D2"/>
    <mergeCell ref="B5:B6"/>
    <mergeCell ref="B9:B11"/>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dimension ref="A1:AL72"/>
  <sheetViews>
    <sheetView topLeftCell="A16" zoomScaleNormal="100" workbookViewId="0">
      <selection activeCell="K31" sqref="K31"/>
    </sheetView>
  </sheetViews>
  <sheetFormatPr defaultRowHeight="12.75" x14ac:dyDescent="0.2"/>
  <cols>
    <col min="1" max="1" width="1.42578125" customWidth="1"/>
    <col min="2" max="2" width="18.8554687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546875" style="29" customWidth="1"/>
    <col min="15" max="15" width="8.7109375" style="30" customWidth="1"/>
    <col min="16" max="21" width="8.7109375" style="5" customWidth="1"/>
    <col min="22" max="26" width="9.140625" style="5" customWidth="1"/>
    <col min="27" max="35" width="9.5703125" style="5" customWidth="1"/>
    <col min="36" max="37" width="9.85546875" style="5" customWidth="1"/>
    <col min="38" max="16384" width="9.140625" style="5"/>
  </cols>
  <sheetData>
    <row r="1" spans="1:22" ht="14.25" customHeight="1" x14ac:dyDescent="0.25">
      <c r="B1" s="68"/>
      <c r="C1" s="24"/>
      <c r="D1" s="24"/>
      <c r="E1" s="24"/>
      <c r="F1" s="12"/>
      <c r="G1" s="12"/>
      <c r="I1" s="13" t="s">
        <v>175</v>
      </c>
      <c r="J1" s="25"/>
      <c r="K1" s="25"/>
      <c r="L1" s="25"/>
      <c r="N1" s="25"/>
      <c r="O1" s="68"/>
      <c r="P1" s="24"/>
      <c r="Q1" s="24"/>
      <c r="R1" s="24"/>
      <c r="S1" s="12"/>
      <c r="T1" s="12"/>
      <c r="V1" s="13"/>
    </row>
    <row r="2" spans="1:22" ht="30" customHeight="1" x14ac:dyDescent="0.2">
      <c r="B2" s="769" t="s">
        <v>331</v>
      </c>
      <c r="C2" s="769"/>
      <c r="D2" s="769"/>
      <c r="E2" s="769"/>
      <c r="F2" s="769"/>
      <c r="G2" s="769"/>
      <c r="H2" s="769"/>
      <c r="I2" s="769"/>
      <c r="J2" s="69"/>
      <c r="K2" s="69"/>
      <c r="L2" s="69"/>
      <c r="M2" s="69"/>
      <c r="N2" s="25"/>
      <c r="O2" s="769"/>
      <c r="P2" s="769"/>
      <c r="Q2" s="769"/>
      <c r="R2" s="769"/>
      <c r="S2" s="769"/>
      <c r="T2" s="769"/>
      <c r="U2" s="769"/>
      <c r="V2" s="769"/>
    </row>
    <row r="3" spans="1:22" ht="12" customHeight="1" x14ac:dyDescent="0.2">
      <c r="B3" s="5"/>
      <c r="I3" s="25"/>
      <c r="J3" s="25"/>
      <c r="K3" s="25"/>
      <c r="L3" s="25"/>
      <c r="M3" s="25"/>
      <c r="N3" s="25"/>
      <c r="O3" s="5"/>
      <c r="V3" s="25"/>
    </row>
    <row r="4" spans="1:22" ht="15" customHeight="1" x14ac:dyDescent="0.2">
      <c r="B4" s="2"/>
      <c r="C4" s="2"/>
      <c r="D4" s="2"/>
      <c r="E4" s="2"/>
      <c r="F4" s="2"/>
      <c r="G4" s="2"/>
      <c r="H4" s="2"/>
      <c r="I4" s="2"/>
      <c r="J4" s="2"/>
      <c r="K4" s="2"/>
      <c r="L4" s="2"/>
      <c r="M4" s="2"/>
      <c r="N4" s="2"/>
      <c r="O4" s="2"/>
      <c r="P4" s="2"/>
      <c r="Q4" s="2"/>
      <c r="R4" s="2"/>
      <c r="S4" s="2"/>
      <c r="T4" s="2"/>
      <c r="U4" s="2"/>
      <c r="V4" s="2"/>
    </row>
    <row r="5" spans="1:22" ht="15" customHeight="1" x14ac:dyDescent="0.2">
      <c r="B5" s="2"/>
      <c r="C5" s="2"/>
      <c r="D5" s="2"/>
      <c r="E5" s="2"/>
      <c r="F5" s="2"/>
      <c r="G5" s="2"/>
      <c r="H5" s="2"/>
      <c r="I5" s="2"/>
      <c r="J5" s="2"/>
      <c r="K5" s="2"/>
      <c r="L5" s="2"/>
      <c r="M5" s="2"/>
      <c r="N5" s="2"/>
      <c r="O5" s="2"/>
      <c r="P5" s="2"/>
      <c r="Q5" s="2"/>
      <c r="R5" s="2"/>
      <c r="S5" s="2"/>
      <c r="T5" s="2"/>
      <c r="U5" s="2"/>
      <c r="V5" s="2"/>
    </row>
    <row r="6" spans="1:22" s="26" customFormat="1" ht="14.25" customHeight="1" x14ac:dyDescent="0.2">
      <c r="A6"/>
      <c r="B6" s="2"/>
      <c r="C6" s="2"/>
      <c r="D6" s="2"/>
      <c r="E6" s="2"/>
      <c r="F6" s="2"/>
      <c r="G6" s="2"/>
      <c r="H6" s="2"/>
      <c r="I6" s="2"/>
      <c r="J6" s="2"/>
      <c r="K6" s="2"/>
      <c r="L6" s="2"/>
      <c r="M6" s="2"/>
      <c r="N6" s="2"/>
      <c r="O6" s="2"/>
      <c r="P6" s="2"/>
      <c r="Q6" s="2"/>
      <c r="R6" s="2"/>
      <c r="S6" s="2"/>
      <c r="T6" s="2"/>
      <c r="U6" s="2"/>
      <c r="V6" s="2"/>
    </row>
    <row r="7" spans="1:22" s="12" customFormat="1" ht="21" customHeight="1" x14ac:dyDescent="0.2">
      <c r="A7"/>
      <c r="B7" s="2"/>
      <c r="C7" s="2"/>
      <c r="D7" s="2"/>
      <c r="E7" s="2"/>
      <c r="F7" s="2"/>
      <c r="G7" s="2"/>
      <c r="H7" s="2"/>
      <c r="I7" s="2"/>
      <c r="J7" s="2"/>
      <c r="K7" s="2"/>
      <c r="L7" s="2"/>
      <c r="M7" s="2"/>
      <c r="N7" s="2"/>
      <c r="O7" s="2"/>
      <c r="P7" s="2"/>
      <c r="Q7" s="2"/>
      <c r="R7" s="2"/>
      <c r="S7" s="2"/>
      <c r="T7" s="2"/>
      <c r="U7" s="2"/>
      <c r="V7" s="2"/>
    </row>
    <row r="8" spans="1:22" s="12" customFormat="1" ht="15.6" customHeight="1" x14ac:dyDescent="0.2">
      <c r="A8"/>
      <c r="B8" s="2"/>
      <c r="C8" s="2"/>
      <c r="D8" s="2"/>
      <c r="E8" s="2"/>
      <c r="F8" s="2"/>
      <c r="G8" s="2"/>
      <c r="H8" s="2"/>
      <c r="I8" s="2"/>
      <c r="J8" s="2"/>
      <c r="K8" s="2"/>
      <c r="L8" s="2"/>
      <c r="M8" s="2"/>
      <c r="N8" s="5"/>
      <c r="O8" s="2"/>
      <c r="P8" s="2"/>
      <c r="Q8" s="2"/>
      <c r="R8" s="2"/>
      <c r="S8" s="2"/>
      <c r="T8" s="2"/>
      <c r="U8" s="2"/>
      <c r="V8" s="2"/>
    </row>
    <row r="9" spans="1:22" s="12" customFormat="1" ht="15.6" customHeight="1" x14ac:dyDescent="0.2">
      <c r="A9"/>
      <c r="B9" s="2"/>
      <c r="C9" s="2"/>
      <c r="D9" s="2"/>
      <c r="E9" s="2"/>
      <c r="F9" s="2"/>
      <c r="G9" s="2"/>
      <c r="H9" s="2"/>
      <c r="I9" s="2"/>
      <c r="J9" s="2"/>
      <c r="K9" s="2"/>
      <c r="L9" s="2"/>
      <c r="M9" s="2"/>
      <c r="N9" s="5"/>
      <c r="O9" s="2"/>
      <c r="P9" s="2"/>
      <c r="Q9" s="2"/>
      <c r="R9" s="2"/>
      <c r="S9" s="2"/>
      <c r="T9" s="2"/>
      <c r="U9" s="2"/>
      <c r="V9" s="2"/>
    </row>
    <row r="10" spans="1:22" s="12" customFormat="1" ht="15.6" customHeight="1" x14ac:dyDescent="0.2">
      <c r="A10"/>
      <c r="B10" s="2"/>
      <c r="C10" s="2"/>
      <c r="D10" s="2"/>
      <c r="E10" s="2"/>
      <c r="F10" s="2"/>
      <c r="G10" s="2"/>
      <c r="H10" s="2"/>
      <c r="I10" s="2"/>
      <c r="J10" s="2"/>
      <c r="K10" s="2"/>
      <c r="L10" s="2"/>
      <c r="M10" s="2"/>
      <c r="N10" s="5"/>
      <c r="O10" s="2"/>
      <c r="P10" s="2"/>
      <c r="Q10" s="2"/>
      <c r="R10" s="2"/>
      <c r="S10" s="2"/>
      <c r="T10" s="2"/>
      <c r="U10" s="2"/>
      <c r="V10" s="2"/>
    </row>
    <row r="11" spans="1:22" s="12" customFormat="1" ht="15.6" customHeight="1" x14ac:dyDescent="0.2">
      <c r="A11"/>
      <c r="B11" s="2"/>
      <c r="C11" s="2"/>
      <c r="D11" s="2"/>
      <c r="E11" s="2"/>
      <c r="F11" s="2"/>
      <c r="G11" s="2"/>
      <c r="H11" s="2"/>
      <c r="I11" s="2"/>
      <c r="J11" s="2"/>
      <c r="K11" s="2"/>
      <c r="L11" s="2"/>
      <c r="M11" s="2"/>
      <c r="N11" s="5"/>
      <c r="O11" s="2"/>
      <c r="P11" s="2"/>
      <c r="Q11" s="2"/>
      <c r="R11" s="2"/>
      <c r="S11" s="2"/>
      <c r="T11" s="2"/>
      <c r="U11" s="2"/>
      <c r="V11" s="2"/>
    </row>
    <row r="12" spans="1:22" s="12" customFormat="1" ht="17.45" customHeight="1" x14ac:dyDescent="0.2">
      <c r="A12"/>
      <c r="B12" s="2"/>
      <c r="C12" s="2"/>
      <c r="D12" s="2"/>
      <c r="E12" s="2"/>
      <c r="F12" s="2"/>
      <c r="G12" s="2"/>
      <c r="H12" s="2"/>
      <c r="I12" s="2"/>
      <c r="J12" s="2"/>
      <c r="K12" s="2"/>
      <c r="L12" s="2"/>
      <c r="M12" s="2"/>
      <c r="N12" s="5"/>
      <c r="O12" s="2"/>
      <c r="P12" s="2"/>
      <c r="Q12" s="2"/>
      <c r="R12" s="2"/>
      <c r="S12" s="2"/>
      <c r="T12" s="2"/>
      <c r="U12" s="2"/>
      <c r="V12" s="2"/>
    </row>
    <row r="13" spans="1:22" s="12" customFormat="1" ht="13.9" customHeight="1" x14ac:dyDescent="0.2">
      <c r="A13"/>
      <c r="B13" s="2"/>
      <c r="C13" s="2"/>
      <c r="D13" s="2"/>
      <c r="E13" s="2"/>
      <c r="F13" s="2"/>
      <c r="G13" s="2"/>
      <c r="H13" s="2"/>
      <c r="I13" s="2"/>
      <c r="J13" s="2"/>
      <c r="K13" s="2"/>
      <c r="L13" s="2"/>
      <c r="M13" s="2"/>
      <c r="N13" s="5"/>
      <c r="O13" s="2"/>
      <c r="P13" s="2"/>
      <c r="Q13" s="2"/>
      <c r="R13" s="2"/>
      <c r="S13" s="2"/>
      <c r="T13" s="2"/>
      <c r="U13" s="2"/>
      <c r="V13" s="2"/>
    </row>
    <row r="14" spans="1:22" s="12" customFormat="1" ht="13.9" customHeight="1" x14ac:dyDescent="0.2">
      <c r="A14"/>
      <c r="B14" s="2"/>
      <c r="C14" s="2"/>
      <c r="D14" s="2"/>
      <c r="E14" s="2"/>
      <c r="F14" s="2"/>
      <c r="G14" s="2"/>
      <c r="H14" s="2"/>
      <c r="I14" s="2"/>
      <c r="J14" s="2"/>
      <c r="K14" s="2"/>
      <c r="L14" s="2"/>
      <c r="M14" s="2"/>
      <c r="N14" s="5"/>
      <c r="O14" s="2"/>
      <c r="P14" s="2"/>
      <c r="Q14" s="2"/>
      <c r="R14" s="2"/>
      <c r="S14" s="2"/>
      <c r="T14" s="2"/>
      <c r="U14" s="2"/>
      <c r="V14" s="2"/>
    </row>
    <row r="15" spans="1:22" s="12" customFormat="1" ht="13.9" customHeight="1" x14ac:dyDescent="0.2">
      <c r="A15"/>
      <c r="B15" s="2"/>
      <c r="C15" s="2"/>
      <c r="D15" s="2"/>
      <c r="E15" s="2"/>
      <c r="F15" s="2"/>
      <c r="G15" s="2"/>
      <c r="H15" s="2"/>
      <c r="I15" s="2"/>
      <c r="J15" s="2"/>
      <c r="K15" s="2"/>
      <c r="L15" s="2"/>
      <c r="M15" s="2"/>
      <c r="N15" s="5"/>
      <c r="O15" s="2"/>
      <c r="P15" s="2"/>
      <c r="Q15" s="2"/>
      <c r="R15" s="2"/>
      <c r="S15" s="2"/>
      <c r="T15" s="2"/>
      <c r="U15" s="2"/>
      <c r="V15" s="2"/>
    </row>
    <row r="16" spans="1:22" s="12" customFormat="1" ht="13.9" customHeight="1" x14ac:dyDescent="0.2">
      <c r="A16"/>
      <c r="B16" s="2"/>
      <c r="C16" s="2"/>
      <c r="D16" s="2"/>
      <c r="E16" s="2"/>
      <c r="F16" s="2"/>
      <c r="G16" s="2"/>
      <c r="H16" s="2"/>
      <c r="I16" s="2"/>
      <c r="J16" s="2"/>
      <c r="K16" s="2"/>
      <c r="L16" s="2"/>
      <c r="M16" s="2"/>
      <c r="N16" s="5"/>
      <c r="O16" s="2"/>
      <c r="P16" s="2"/>
      <c r="Q16" s="2"/>
      <c r="R16" s="2"/>
      <c r="S16" s="2"/>
      <c r="T16" s="2"/>
      <c r="U16" s="2"/>
      <c r="V16" s="2"/>
    </row>
    <row r="17" spans="1:25" s="12" customFormat="1" ht="13.9" customHeight="1" x14ac:dyDescent="0.2">
      <c r="A17"/>
      <c r="B17" s="2"/>
      <c r="C17" s="2"/>
      <c r="D17" s="2"/>
      <c r="E17" s="2"/>
      <c r="F17" s="2"/>
      <c r="G17" s="2"/>
      <c r="H17" s="2"/>
      <c r="I17" s="2"/>
      <c r="J17" s="2"/>
      <c r="K17" s="2"/>
      <c r="L17" s="2"/>
      <c r="M17" s="2"/>
      <c r="N17" s="5"/>
      <c r="O17" s="2"/>
      <c r="P17" s="2"/>
      <c r="Q17" s="2"/>
      <c r="R17" s="2"/>
      <c r="S17" s="2"/>
      <c r="T17" s="2"/>
      <c r="U17" s="2"/>
      <c r="V17" s="2"/>
    </row>
    <row r="18" spans="1:25" s="12" customFormat="1" ht="13.9" customHeight="1" x14ac:dyDescent="0.2">
      <c r="A18"/>
      <c r="B18" s="2"/>
      <c r="C18" s="2"/>
      <c r="D18" s="2"/>
      <c r="E18" s="2"/>
      <c r="F18" s="2"/>
      <c r="G18" s="2"/>
      <c r="H18" s="2"/>
      <c r="I18" s="2"/>
      <c r="J18" s="2"/>
      <c r="K18" s="2"/>
      <c r="L18" s="2"/>
      <c r="M18" s="2"/>
      <c r="N18" s="5"/>
      <c r="O18" s="2"/>
      <c r="P18" s="2"/>
      <c r="Q18" s="2"/>
      <c r="R18" s="2"/>
      <c r="S18" s="2"/>
      <c r="T18" s="2"/>
      <c r="U18" s="2"/>
      <c r="V18" s="2"/>
    </row>
    <row r="19" spans="1:25" s="12" customFormat="1" ht="13.9" customHeight="1" x14ac:dyDescent="0.2">
      <c r="A19"/>
      <c r="B19" s="2"/>
      <c r="C19" s="2"/>
      <c r="D19" s="2"/>
      <c r="E19" s="2"/>
      <c r="F19" s="2"/>
      <c r="G19" s="2"/>
      <c r="H19" s="2"/>
      <c r="I19" s="2"/>
      <c r="J19" s="2"/>
      <c r="K19" s="2"/>
      <c r="L19" s="2"/>
      <c r="M19" s="2"/>
      <c r="N19" s="5"/>
      <c r="O19" s="2"/>
      <c r="P19" s="2"/>
      <c r="Q19" s="2"/>
      <c r="R19" s="2"/>
      <c r="S19" s="2"/>
      <c r="T19" s="2"/>
      <c r="U19" s="2"/>
      <c r="V19" s="2"/>
    </row>
    <row r="20" spans="1:25" s="12" customFormat="1" ht="13.9" customHeight="1" x14ac:dyDescent="0.2">
      <c r="A20"/>
      <c r="B20" s="2"/>
      <c r="C20" s="2"/>
      <c r="D20" s="2"/>
      <c r="E20" s="2"/>
      <c r="F20" s="2"/>
      <c r="G20" s="2"/>
      <c r="H20" s="2"/>
      <c r="I20" s="2"/>
      <c r="J20" s="2"/>
      <c r="K20" s="2"/>
      <c r="L20" s="2"/>
      <c r="M20" s="2"/>
      <c r="N20" s="5"/>
      <c r="O20" s="2"/>
      <c r="P20" s="2"/>
      <c r="Q20" s="2"/>
      <c r="R20" s="2"/>
      <c r="S20" s="2"/>
      <c r="T20" s="2"/>
      <c r="U20" s="2"/>
      <c r="V20" s="2"/>
    </row>
    <row r="21" spans="1:25" s="12" customFormat="1" ht="13.9" customHeight="1" x14ac:dyDescent="0.2">
      <c r="A21"/>
      <c r="B21" s="2"/>
      <c r="C21" s="2"/>
      <c r="D21" s="2"/>
      <c r="E21" s="2"/>
      <c r="F21" s="2"/>
      <c r="G21" s="2"/>
      <c r="H21" s="2"/>
      <c r="I21" s="2"/>
      <c r="J21" s="2"/>
      <c r="K21" s="2"/>
      <c r="L21" s="2"/>
      <c r="M21" s="2"/>
      <c r="N21" s="5"/>
      <c r="O21" s="2"/>
      <c r="P21" s="2"/>
      <c r="Q21" s="2"/>
      <c r="R21" s="2"/>
      <c r="S21" s="2"/>
      <c r="T21" s="2"/>
      <c r="U21" s="2"/>
      <c r="V21" s="2"/>
    </row>
    <row r="22" spans="1:25" s="12" customFormat="1" ht="13.9" customHeight="1" x14ac:dyDescent="0.2">
      <c r="A22"/>
      <c r="B22" s="2"/>
      <c r="C22" s="2"/>
      <c r="D22" s="2"/>
      <c r="E22" s="2"/>
      <c r="F22" s="2"/>
      <c r="G22" s="2"/>
      <c r="H22" s="2"/>
      <c r="I22" s="2"/>
      <c r="J22" s="2"/>
      <c r="K22" s="2"/>
      <c r="L22" s="2"/>
      <c r="M22" s="2"/>
      <c r="N22" s="2"/>
      <c r="O22" s="2"/>
      <c r="P22" s="2"/>
      <c r="Q22" s="2"/>
      <c r="R22" s="2"/>
      <c r="S22" s="2"/>
      <c r="T22" s="2"/>
      <c r="U22" s="2"/>
      <c r="V22" s="2"/>
    </row>
    <row r="23" spans="1:25" s="12" customFormat="1" ht="13.9" customHeight="1" x14ac:dyDescent="0.2">
      <c r="A23"/>
      <c r="B23" s="2"/>
      <c r="C23" s="2"/>
      <c r="D23" s="2"/>
      <c r="E23" s="2"/>
      <c r="F23" s="2"/>
      <c r="G23" s="2"/>
      <c r="H23" s="2"/>
      <c r="I23" s="2"/>
      <c r="J23" s="2"/>
      <c r="K23" s="2"/>
      <c r="L23" s="2"/>
      <c r="M23" s="2"/>
      <c r="N23" s="2"/>
      <c r="O23" s="2"/>
      <c r="P23" s="2"/>
      <c r="Q23" s="2"/>
      <c r="R23" s="2"/>
      <c r="S23" s="2"/>
      <c r="T23" s="2"/>
      <c r="U23" s="2"/>
      <c r="V23" s="2"/>
    </row>
    <row r="24" spans="1:25" s="12" customFormat="1" ht="26.25" customHeight="1" x14ac:dyDescent="0.2">
      <c r="A24"/>
      <c r="B24" s="2"/>
      <c r="C24" s="2"/>
      <c r="D24" s="2"/>
      <c r="E24" s="2"/>
      <c r="F24" s="2"/>
      <c r="G24" s="2"/>
      <c r="H24" s="2"/>
      <c r="I24" s="2"/>
      <c r="J24" s="2"/>
      <c r="K24" s="2"/>
      <c r="L24" s="2"/>
      <c r="M24" s="2"/>
      <c r="N24" s="2"/>
      <c r="O24" s="2"/>
      <c r="P24" s="2"/>
      <c r="Q24" s="2"/>
      <c r="R24" s="2"/>
      <c r="S24" s="2"/>
      <c r="T24" s="2"/>
      <c r="U24" s="2"/>
      <c r="V24" s="2"/>
    </row>
    <row r="25" spans="1:25" s="12" customFormat="1" ht="26.25" customHeight="1" x14ac:dyDescent="0.2">
      <c r="A25"/>
      <c r="B25" s="2"/>
      <c r="C25" s="2"/>
      <c r="D25" s="2"/>
      <c r="E25" s="2"/>
      <c r="F25" s="2"/>
      <c r="G25" s="2"/>
      <c r="H25" s="2"/>
      <c r="I25" s="2"/>
      <c r="J25" s="2"/>
      <c r="K25" s="2"/>
      <c r="L25" s="2"/>
      <c r="M25" s="2"/>
      <c r="N25" s="2"/>
      <c r="O25" s="2"/>
      <c r="P25" s="2"/>
      <c r="Q25" s="2"/>
      <c r="R25" s="2"/>
      <c r="S25" s="2"/>
      <c r="T25" s="2"/>
      <c r="U25" s="2"/>
      <c r="V25" s="2"/>
    </row>
    <row r="26" spans="1:25" s="12" customFormat="1" ht="17.25" customHeight="1" x14ac:dyDescent="0.2">
      <c r="A26"/>
      <c r="B26" s="3" t="s">
        <v>280</v>
      </c>
      <c r="C26" s="2"/>
      <c r="D26" s="2"/>
      <c r="E26" s="2"/>
      <c r="F26" s="2"/>
      <c r="G26" s="2"/>
      <c r="H26" s="2"/>
      <c r="I26" s="2"/>
      <c r="J26" s="2"/>
      <c r="K26" s="2"/>
      <c r="L26" s="532"/>
      <c r="M26" s="2"/>
      <c r="N26" s="2"/>
      <c r="O26" s="2"/>
      <c r="P26" s="2"/>
      <c r="Q26" s="2"/>
      <c r="R26" s="2"/>
      <c r="S26" s="2"/>
      <c r="T26" s="2"/>
      <c r="U26" s="2"/>
      <c r="V26" s="2"/>
    </row>
    <row r="27" spans="1:25" s="12" customFormat="1" ht="17.25" customHeight="1" x14ac:dyDescent="0.2">
      <c r="A27"/>
      <c r="B27" s="3"/>
      <c r="C27" s="2"/>
      <c r="D27" s="2"/>
      <c r="E27" s="2"/>
      <c r="F27" s="2"/>
      <c r="G27" s="2"/>
      <c r="H27" s="2"/>
      <c r="I27" s="2"/>
      <c r="J27" s="2"/>
      <c r="K27" s="2"/>
      <c r="L27" s="2"/>
      <c r="M27" s="2"/>
      <c r="N27" s="2"/>
      <c r="O27" s="2"/>
      <c r="P27" s="2"/>
      <c r="Q27" s="2"/>
      <c r="R27" s="2"/>
      <c r="S27" s="2"/>
      <c r="T27" s="2"/>
      <c r="U27" s="2"/>
      <c r="V27" s="2"/>
    </row>
    <row r="28" spans="1:25" ht="16.5" customHeight="1" x14ac:dyDescent="0.2">
      <c r="B28" s="275" t="s">
        <v>341</v>
      </c>
      <c r="C28" s="27"/>
      <c r="D28" s="27"/>
      <c r="E28" s="27"/>
      <c r="F28" s="27"/>
      <c r="G28" s="27"/>
      <c r="H28" s="27"/>
      <c r="I28" s="2"/>
      <c r="J28" s="2"/>
      <c r="K28" s="2"/>
      <c r="L28" s="2"/>
      <c r="M28" s="2"/>
      <c r="N28" s="2"/>
      <c r="O28" s="4"/>
      <c r="P28" s="27"/>
      <c r="Q28" s="27"/>
      <c r="R28" s="27"/>
      <c r="S28" s="27"/>
      <c r="T28" s="27"/>
      <c r="U28" s="27"/>
      <c r="V28" s="2"/>
    </row>
    <row r="29" spans="1:25" ht="12.75" customHeight="1" x14ac:dyDescent="0.2">
      <c r="B29" s="770" t="s">
        <v>361</v>
      </c>
      <c r="C29" s="770"/>
      <c r="D29" s="770"/>
      <c r="E29" s="770"/>
      <c r="F29" s="770"/>
      <c r="G29" s="770"/>
      <c r="H29" s="770"/>
      <c r="I29" s="770"/>
      <c r="J29" s="71"/>
      <c r="K29" s="71"/>
      <c r="L29" s="71"/>
      <c r="M29" s="71"/>
      <c r="N29" s="28"/>
      <c r="O29" s="770"/>
      <c r="P29" s="770"/>
      <c r="Q29" s="770"/>
      <c r="R29" s="770"/>
      <c r="S29" s="770"/>
      <c r="T29" s="770"/>
      <c r="U29" s="770"/>
      <c r="V29" s="770"/>
    </row>
    <row r="30" spans="1:25" ht="12.75" customHeight="1" x14ac:dyDescent="0.2">
      <c r="B30" s="771" t="s">
        <v>135</v>
      </c>
      <c r="C30" s="771"/>
      <c r="D30" s="771"/>
      <c r="E30" s="771"/>
      <c r="F30" s="771"/>
      <c r="G30" s="771"/>
      <c r="H30" s="771"/>
      <c r="I30" s="771"/>
      <c r="J30" s="70"/>
      <c r="K30" s="70"/>
      <c r="L30" s="70"/>
      <c r="M30" s="70"/>
      <c r="N30" s="71"/>
      <c r="O30" s="71"/>
      <c r="P30" s="71"/>
      <c r="Q30" s="71"/>
      <c r="R30" s="71"/>
      <c r="S30" s="71"/>
      <c r="T30" s="71"/>
      <c r="U30" s="71"/>
      <c r="V30" s="71"/>
      <c r="W30" s="71"/>
      <c r="X30" s="71"/>
      <c r="Y30" s="71"/>
    </row>
    <row r="31" spans="1:25" ht="12.75" customHeight="1" x14ac:dyDescent="0.2">
      <c r="B31" s="772" t="s">
        <v>215</v>
      </c>
      <c r="C31" s="773"/>
      <c r="D31" s="773"/>
      <c r="E31" s="773"/>
      <c r="F31" s="773"/>
      <c r="G31" s="773"/>
      <c r="H31" s="773"/>
      <c r="I31" s="195"/>
      <c r="N31" s="71"/>
      <c r="O31" s="71"/>
      <c r="P31" s="71"/>
      <c r="Q31" s="71"/>
      <c r="R31" s="71"/>
      <c r="S31" s="71"/>
      <c r="T31" s="71"/>
      <c r="U31" s="71"/>
      <c r="V31" s="71"/>
      <c r="W31" s="71"/>
      <c r="X31" s="71"/>
      <c r="Y31" s="71"/>
    </row>
    <row r="32" spans="1:25" ht="16.5" customHeight="1" x14ac:dyDescent="0.2">
      <c r="B32" s="292"/>
      <c r="C32" s="292"/>
      <c r="D32" s="292"/>
      <c r="E32" s="292"/>
      <c r="F32" s="292"/>
      <c r="G32" s="292"/>
      <c r="H32" s="292"/>
      <c r="N32" s="71"/>
      <c r="O32" s="71"/>
      <c r="P32" s="71"/>
      <c r="Q32" s="71"/>
      <c r="R32" s="71"/>
      <c r="S32" s="71"/>
      <c r="T32" s="71"/>
      <c r="U32" s="71"/>
      <c r="V32" s="71"/>
      <c r="W32" s="71"/>
      <c r="X32" s="71"/>
      <c r="Y32" s="71"/>
    </row>
    <row r="33" spans="2:38" ht="18" customHeight="1" x14ac:dyDescent="0.2">
      <c r="B33" s="774" t="s">
        <v>277</v>
      </c>
      <c r="C33" s="774"/>
      <c r="D33" s="774"/>
      <c r="E33" s="774"/>
      <c r="F33" s="774"/>
      <c r="G33" s="774"/>
      <c r="H33" s="774"/>
      <c r="I33" s="774"/>
      <c r="J33" s="69"/>
      <c r="N33" s="71"/>
      <c r="O33" s="71"/>
      <c r="P33" s="71"/>
      <c r="Q33" s="71"/>
      <c r="R33" s="71"/>
      <c r="S33" s="71"/>
      <c r="T33" s="71"/>
      <c r="U33" s="71"/>
      <c r="V33" s="71"/>
      <c r="W33" s="71"/>
      <c r="X33" s="71"/>
      <c r="Y33" s="71"/>
    </row>
    <row r="34" spans="2:38" ht="32.25" customHeight="1" x14ac:dyDescent="0.2">
      <c r="B34" s="442" t="s">
        <v>221</v>
      </c>
      <c r="C34" s="198"/>
      <c r="D34" s="262" t="s">
        <v>281</v>
      </c>
      <c r="E34" s="196">
        <v>1.7132441825029598E-2</v>
      </c>
      <c r="F34" s="262" t="s">
        <v>282</v>
      </c>
      <c r="G34" s="196">
        <v>1.2815199232566243E-2</v>
      </c>
      <c r="H34" s="263" t="s">
        <v>283</v>
      </c>
      <c r="I34" s="197">
        <v>2.1455569007446718E-2</v>
      </c>
      <c r="N34" s="71"/>
      <c r="O34" s="71"/>
      <c r="P34" s="71"/>
      <c r="Q34" s="71"/>
      <c r="R34" s="71"/>
      <c r="S34" s="71"/>
      <c r="T34" s="71"/>
      <c r="U34" s="71"/>
      <c r="V34" s="71"/>
      <c r="W34" s="71"/>
      <c r="X34" s="71"/>
      <c r="Y34" s="71"/>
    </row>
    <row r="35" spans="2:38" ht="17.100000000000001" customHeight="1" x14ac:dyDescent="0.2">
      <c r="B35" s="76" t="s">
        <v>64</v>
      </c>
      <c r="C35" s="203"/>
      <c r="D35" s="777" t="s">
        <v>281</v>
      </c>
      <c r="E35" s="779">
        <v>1.1966052512291325E-2</v>
      </c>
      <c r="F35" s="777" t="s">
        <v>282</v>
      </c>
      <c r="G35" s="775">
        <v>8.5329667472791026E-3</v>
      </c>
      <c r="H35" s="777" t="s">
        <v>283</v>
      </c>
      <c r="I35" s="775">
        <v>1.3320758654900899E-2</v>
      </c>
      <c r="L35" s="73"/>
      <c r="M35" s="73"/>
      <c r="N35" s="71"/>
      <c r="O35" s="71"/>
      <c r="P35" s="71"/>
      <c r="Q35" s="71"/>
      <c r="R35" s="71"/>
      <c r="S35" s="71"/>
      <c r="T35" s="71"/>
      <c r="U35" s="71"/>
      <c r="V35" s="71"/>
      <c r="W35" s="71"/>
      <c r="X35" s="71"/>
      <c r="Y35" s="71"/>
    </row>
    <row r="36" spans="2:38" ht="14.25" customHeight="1" x14ac:dyDescent="0.2">
      <c r="B36" s="74" t="s">
        <v>34</v>
      </c>
      <c r="C36" s="204"/>
      <c r="D36" s="783"/>
      <c r="E36" s="780"/>
      <c r="F36" s="784"/>
      <c r="G36" s="776"/>
      <c r="H36" s="785"/>
      <c r="I36" s="776"/>
      <c r="N36" s="5"/>
      <c r="O36" s="5"/>
    </row>
    <row r="37" spans="2:38" ht="17.100000000000001" customHeight="1" x14ac:dyDescent="0.2">
      <c r="B37" s="76" t="s">
        <v>70</v>
      </c>
      <c r="C37" s="203"/>
      <c r="D37" s="777" t="s">
        <v>281</v>
      </c>
      <c r="E37" s="779">
        <v>1.4631056449084578E-2</v>
      </c>
      <c r="F37" s="777" t="s">
        <v>282</v>
      </c>
      <c r="G37" s="775">
        <v>9.9478312481473541E-3</v>
      </c>
      <c r="H37" s="777" t="s">
        <v>283</v>
      </c>
      <c r="I37" s="775">
        <v>1.7659486760421172E-2</v>
      </c>
      <c r="N37" s="5"/>
      <c r="O37" s="5"/>
    </row>
    <row r="38" spans="2:38" ht="17.100000000000001" customHeight="1" x14ac:dyDescent="0.2">
      <c r="B38" s="75" t="s">
        <v>35</v>
      </c>
      <c r="C38" s="205"/>
      <c r="D38" s="778"/>
      <c r="E38" s="780"/>
      <c r="F38" s="781"/>
      <c r="G38" s="780"/>
      <c r="H38" s="782"/>
      <c r="I38" s="780"/>
      <c r="N38" s="5"/>
      <c r="O38" s="5"/>
    </row>
    <row r="39" spans="2:38" ht="40.5" customHeight="1" x14ac:dyDescent="0.2">
      <c r="B39" s="59"/>
      <c r="C39" s="59"/>
      <c r="D39" s="59"/>
      <c r="E39" s="59"/>
      <c r="F39" s="59"/>
      <c r="G39" s="59"/>
      <c r="H39" s="59"/>
      <c r="N39" s="5"/>
      <c r="O39" s="5"/>
    </row>
    <row r="40" spans="2:38" ht="40.5" customHeight="1" x14ac:dyDescent="0.2">
      <c r="B40" s="59"/>
      <c r="C40" s="59"/>
      <c r="D40" s="59"/>
      <c r="E40" s="59"/>
      <c r="F40" s="59"/>
      <c r="G40" s="59"/>
      <c r="H40" s="59"/>
      <c r="N40" s="5"/>
      <c r="O40" s="5"/>
    </row>
    <row r="42" spans="2:38" x14ac:dyDescent="0.2">
      <c r="K42" s="738" t="s">
        <v>254</v>
      </c>
    </row>
    <row r="43" spans="2:38" ht="22.5" customHeight="1" x14ac:dyDescent="0.2">
      <c r="K43" s="32"/>
      <c r="L43" s="139">
        <v>1995</v>
      </c>
      <c r="M43" s="139">
        <v>1996</v>
      </c>
      <c r="N43" s="139">
        <v>1997</v>
      </c>
      <c r="O43" s="139">
        <v>1998</v>
      </c>
      <c r="P43" s="139">
        <v>1999</v>
      </c>
      <c r="Q43" s="139">
        <v>2000</v>
      </c>
      <c r="R43" s="139">
        <v>2001</v>
      </c>
      <c r="S43" s="139">
        <v>2002</v>
      </c>
      <c r="T43" s="139">
        <v>2003</v>
      </c>
      <c r="U43" s="139">
        <v>2004</v>
      </c>
      <c r="V43" s="139">
        <v>2005</v>
      </c>
      <c r="W43" s="139">
        <v>2006</v>
      </c>
      <c r="X43" s="139">
        <v>2007</v>
      </c>
      <c r="Y43" s="139">
        <v>2008</v>
      </c>
      <c r="Z43" s="139">
        <v>2009</v>
      </c>
      <c r="AA43" s="139">
        <v>2010</v>
      </c>
      <c r="AB43" s="139">
        <v>2011</v>
      </c>
      <c r="AC43" s="139">
        <v>2012</v>
      </c>
      <c r="AD43" s="139">
        <v>2013</v>
      </c>
      <c r="AE43" s="139">
        <v>2014</v>
      </c>
      <c r="AF43" s="139">
        <v>2015</v>
      </c>
      <c r="AG43" s="139">
        <v>2016</v>
      </c>
      <c r="AH43" s="139">
        <v>2017</v>
      </c>
      <c r="AI43" s="139">
        <v>2018</v>
      </c>
      <c r="AJ43" s="294" t="s">
        <v>278</v>
      </c>
      <c r="AK43" s="294" t="s">
        <v>284</v>
      </c>
      <c r="AL43" s="294" t="s">
        <v>279</v>
      </c>
    </row>
    <row r="44" spans="2:38" x14ac:dyDescent="0.2">
      <c r="K44" s="39" t="s">
        <v>167</v>
      </c>
      <c r="L44" s="210">
        <v>7643430.2999999998</v>
      </c>
      <c r="M44" s="210">
        <v>7778333.2000000002</v>
      </c>
      <c r="N44" s="210">
        <v>7985195.5999999996</v>
      </c>
      <c r="O44" s="210">
        <v>8224996.0999999996</v>
      </c>
      <c r="P44" s="210">
        <v>8467794</v>
      </c>
      <c r="Q44" s="210">
        <v>8795056.3000000007</v>
      </c>
      <c r="R44" s="210">
        <v>8983119.5</v>
      </c>
      <c r="S44" s="210">
        <v>9077861.5999999996</v>
      </c>
      <c r="T44" s="210">
        <v>9155584.8000000007</v>
      </c>
      <c r="U44" s="210">
        <v>9387386.5</v>
      </c>
      <c r="V44" s="210">
        <v>9563490.8000000007</v>
      </c>
      <c r="W44" s="210">
        <v>9894431.5999999996</v>
      </c>
      <c r="X44" s="210">
        <v>10204559.9</v>
      </c>
      <c r="Y44" s="210">
        <v>10269630.699999999</v>
      </c>
      <c r="Z44" s="210">
        <v>9827193.8000000007</v>
      </c>
      <c r="AA44" s="210">
        <v>10041629.5</v>
      </c>
      <c r="AB44" s="210">
        <v>10226795.300000001</v>
      </c>
      <c r="AC44" s="210">
        <v>10151057.800000001</v>
      </c>
      <c r="AD44" s="210">
        <v>10146412.699999999</v>
      </c>
      <c r="AE44" s="210">
        <v>10306959.300000001</v>
      </c>
      <c r="AF44" s="210">
        <v>10549536.699999999</v>
      </c>
      <c r="AG44" s="210">
        <v>10762656.6</v>
      </c>
      <c r="AH44" s="210">
        <v>11059907.1</v>
      </c>
      <c r="AI44" s="210">
        <v>11297203.699999999</v>
      </c>
      <c r="AJ44" s="138">
        <f>(POWER((AI44/L44), 1/23) -1)</f>
        <v>1.7132441825029598E-2</v>
      </c>
      <c r="AK44" s="138">
        <f>(POWER((AI44/R44), 1/18) -1)</f>
        <v>1.2815199232566243E-2</v>
      </c>
      <c r="AL44" s="138">
        <f>AI44/AH44-1</f>
        <v>2.1455569007446718E-2</v>
      </c>
    </row>
    <row r="45" spans="2:38" x14ac:dyDescent="0.2">
      <c r="K45" s="5" t="s">
        <v>34</v>
      </c>
      <c r="L45" s="169">
        <v>4499.941771596712</v>
      </c>
      <c r="M45" s="169">
        <v>4583.5026888555703</v>
      </c>
      <c r="N45" s="170">
        <v>4673.4696419749234</v>
      </c>
      <c r="O45" s="171">
        <v>4786.9074098671708</v>
      </c>
      <c r="P45" s="169">
        <v>4911.555160411107</v>
      </c>
      <c r="Q45" s="169">
        <v>5000.5262219763081</v>
      </c>
      <c r="R45" s="169">
        <v>5076.9375653619873</v>
      </c>
      <c r="S45" s="169">
        <v>5118.7237765731506</v>
      </c>
      <c r="T45" s="169">
        <v>5169.3071191442559</v>
      </c>
      <c r="U45" s="169">
        <v>5257.0782676981707</v>
      </c>
      <c r="V45" s="169">
        <v>5250.4742712064754</v>
      </c>
      <c r="W45" s="169">
        <v>5311.5555370965103</v>
      </c>
      <c r="X45" s="169">
        <v>5384.9723473032336</v>
      </c>
      <c r="Y45" s="169">
        <v>5418.6569532364892</v>
      </c>
      <c r="Z45" s="169">
        <v>5434.9437311953188</v>
      </c>
      <c r="AA45" s="169">
        <v>5409.8779729912048</v>
      </c>
      <c r="AB45" s="169">
        <v>5419.6891168385155</v>
      </c>
      <c r="AC45" s="169">
        <v>5313.5016943514274</v>
      </c>
      <c r="AD45" s="169">
        <v>5376.5175805916897</v>
      </c>
      <c r="AE45" s="169">
        <v>5452.0441936481348</v>
      </c>
      <c r="AF45" s="169">
        <v>5589.4012423679478</v>
      </c>
      <c r="AG45" s="169">
        <v>5749.8505165543502</v>
      </c>
      <c r="AH45" s="169">
        <v>5838.1690143766382</v>
      </c>
      <c r="AI45" s="169">
        <v>5915.9378548036702</v>
      </c>
      <c r="AJ45" s="138">
        <f>(POWER((AI45/L45), 1/23) -1)</f>
        <v>1.1966052512291325E-2</v>
      </c>
      <c r="AK45" s="138">
        <f>(POWER((AI45/R45), 1/18) -1)</f>
        <v>8.5329667472791026E-3</v>
      </c>
      <c r="AL45" s="138">
        <f>AI45/AH45-1</f>
        <v>1.3320758654900899E-2</v>
      </c>
    </row>
    <row r="46" spans="2:38" x14ac:dyDescent="0.2">
      <c r="K46" s="5" t="s">
        <v>35</v>
      </c>
      <c r="L46" s="169">
        <v>2400.4902216990545</v>
      </c>
      <c r="M46" s="169">
        <v>2423.4754562641378</v>
      </c>
      <c r="N46" s="170">
        <v>2512.6645968942776</v>
      </c>
      <c r="O46" s="171">
        <v>2588.1725016377504</v>
      </c>
      <c r="P46" s="169">
        <v>2647.7730049271263</v>
      </c>
      <c r="Q46" s="169">
        <v>2752.7081482790586</v>
      </c>
      <c r="R46" s="169">
        <v>2796.5444190165094</v>
      </c>
      <c r="S46" s="169">
        <v>2853.6783496520075</v>
      </c>
      <c r="T46" s="169">
        <v>2870.4830454085272</v>
      </c>
      <c r="U46" s="169">
        <v>3075.4310745013754</v>
      </c>
      <c r="V46" s="169">
        <v>3088.027783492857</v>
      </c>
      <c r="W46" s="169">
        <v>3156.7464995969267</v>
      </c>
      <c r="X46" s="169">
        <v>3226.160125686125</v>
      </c>
      <c r="Y46" s="169">
        <v>3187.638086724151</v>
      </c>
      <c r="Z46" s="169">
        <v>2865.265397363481</v>
      </c>
      <c r="AA46" s="169">
        <v>3025.6074278893029</v>
      </c>
      <c r="AB46" s="169">
        <v>3034.5951197674403</v>
      </c>
      <c r="AC46" s="169">
        <v>2952.0502860002684</v>
      </c>
      <c r="AD46" s="169">
        <v>3006.3676475077104</v>
      </c>
      <c r="AE46" s="169">
        <v>3041.7447460635685</v>
      </c>
      <c r="AF46" s="169">
        <v>3072.2044980234155</v>
      </c>
      <c r="AG46" s="169">
        <v>3192.5926117435993</v>
      </c>
      <c r="AH46" s="169">
        <v>3294.4652916266159</v>
      </c>
      <c r="AI46" s="169">
        <v>3352.643857826763</v>
      </c>
      <c r="AJ46" s="138">
        <f>(POWER((AI46/L46), 1/23) -1)</f>
        <v>1.4631056449084578E-2</v>
      </c>
      <c r="AK46" s="138">
        <f t="shared" ref="AK46" si="0">(POWER((AI46/R46), 1/18) -1)</f>
        <v>1.0126750134885842E-2</v>
      </c>
      <c r="AL46" s="138">
        <f t="shared" ref="AL46" si="1">AI46/AH46-1</f>
        <v>1.7659486760421172E-2</v>
      </c>
    </row>
    <row r="47" spans="2:38" x14ac:dyDescent="0.2">
      <c r="K47" s="5" t="s">
        <v>246</v>
      </c>
      <c r="L47" s="166"/>
      <c r="M47" s="166"/>
      <c r="N47" s="167"/>
      <c r="O47" s="168"/>
      <c r="P47" s="166"/>
      <c r="Q47" s="166"/>
      <c r="R47" s="166"/>
      <c r="S47" s="166"/>
      <c r="T47" s="166"/>
      <c r="U47" s="166"/>
      <c r="V47" s="166"/>
      <c r="W47" s="166"/>
      <c r="X47" s="166"/>
      <c r="Y47" s="166"/>
      <c r="Z47" s="166"/>
    </row>
    <row r="49" spans="10:35" x14ac:dyDescent="0.2">
      <c r="L49" s="293">
        <v>1995</v>
      </c>
      <c r="M49" s="293">
        <v>1996</v>
      </c>
      <c r="N49" s="293">
        <v>1997</v>
      </c>
      <c r="O49" s="293">
        <v>1998</v>
      </c>
      <c r="P49" s="293">
        <v>1999</v>
      </c>
      <c r="Q49" s="293">
        <v>2000</v>
      </c>
      <c r="R49" s="293">
        <v>2001</v>
      </c>
      <c r="S49" s="293">
        <v>2002</v>
      </c>
      <c r="T49" s="293">
        <v>2003</v>
      </c>
      <c r="U49" s="293">
        <v>2004</v>
      </c>
      <c r="V49" s="293">
        <v>2005</v>
      </c>
      <c r="W49" s="293">
        <v>2006</v>
      </c>
      <c r="X49" s="293">
        <v>2007</v>
      </c>
      <c r="Y49" s="293">
        <v>2008</v>
      </c>
      <c r="Z49" s="293">
        <v>2009</v>
      </c>
      <c r="AA49" s="293">
        <v>2010</v>
      </c>
      <c r="AB49" s="293">
        <v>2011</v>
      </c>
      <c r="AC49" s="293">
        <v>2012</v>
      </c>
      <c r="AD49" s="293">
        <v>2013</v>
      </c>
      <c r="AE49" s="293">
        <v>2014</v>
      </c>
      <c r="AF49" s="293">
        <v>2015</v>
      </c>
      <c r="AG49" s="293">
        <v>2016</v>
      </c>
      <c r="AH49" s="531">
        <v>2017</v>
      </c>
      <c r="AI49" s="531">
        <v>2018</v>
      </c>
    </row>
    <row r="50" spans="10:35" ht="22.5" x14ac:dyDescent="0.2">
      <c r="K50" s="140" t="s">
        <v>71</v>
      </c>
      <c r="L50" s="72">
        <v>100</v>
      </c>
      <c r="M50" s="72">
        <v>101.8569333004771</v>
      </c>
      <c r="N50" s="72">
        <v>103.85622479547416</v>
      </c>
      <c r="O50" s="72">
        <v>106.37709670115655</v>
      </c>
      <c r="P50" s="72">
        <v>109.1470825558781</v>
      </c>
      <c r="Q50" s="72">
        <v>111.12424284107956</v>
      </c>
      <c r="R50" s="72">
        <v>112.82229466628276</v>
      </c>
      <c r="S50" s="72">
        <v>113.75088915332512</v>
      </c>
      <c r="T50" s="72">
        <v>114.87497797799355</v>
      </c>
      <c r="U50" s="72">
        <v>116.82547318457421</v>
      </c>
      <c r="V50" s="72">
        <v>116.6787158079926</v>
      </c>
      <c r="W50" s="72">
        <v>118.0360948362186</v>
      </c>
      <c r="X50" s="72">
        <v>119.66760061858503</v>
      </c>
      <c r="Y50" s="72">
        <v>120.41615710315715</v>
      </c>
      <c r="Z50" s="72">
        <v>120.7780901855279</v>
      </c>
      <c r="AA50" s="72">
        <v>120.22106612885393</v>
      </c>
      <c r="AB50" s="72">
        <v>120.43909436889112</v>
      </c>
      <c r="AC50" s="72">
        <v>118.07934333483699</v>
      </c>
      <c r="AD50" s="72">
        <v>119.47971448270413</v>
      </c>
      <c r="AE50" s="72">
        <v>121.15810537951891</v>
      </c>
      <c r="AF50" s="72">
        <v>124.21052373716968</v>
      </c>
      <c r="AG50" s="72">
        <v>127.77610930094622</v>
      </c>
      <c r="AH50" s="72">
        <v>129.73876798199288</v>
      </c>
      <c r="AI50" s="72">
        <v>131.4669867984652</v>
      </c>
    </row>
    <row r="51" spans="10:35" ht="22.5" x14ac:dyDescent="0.2">
      <c r="K51" s="140" t="s">
        <v>72</v>
      </c>
      <c r="L51" s="72">
        <v>100</v>
      </c>
      <c r="M51" s="72">
        <v>100.95752252424568</v>
      </c>
      <c r="N51" s="72">
        <v>104.67297780183527</v>
      </c>
      <c r="O51" s="72">
        <v>107.81849799854029</v>
      </c>
      <c r="P51" s="72">
        <v>110.30134515828382</v>
      </c>
      <c r="Q51" s="72">
        <v>114.67274989900629</v>
      </c>
      <c r="R51" s="72">
        <v>116.49888817448003</v>
      </c>
      <c r="S51" s="72">
        <v>118.87898246184851</v>
      </c>
      <c r="T51" s="72">
        <v>119.5790351262841</v>
      </c>
      <c r="U51" s="72">
        <v>128.11679242436577</v>
      </c>
      <c r="V51" s="72">
        <v>128.64154811291701</v>
      </c>
      <c r="W51" s="72">
        <v>131.5042432192287</v>
      </c>
      <c r="X51" s="72">
        <v>134.39588699522656</v>
      </c>
      <c r="Y51" s="72">
        <v>132.7911298246388</v>
      </c>
      <c r="Z51" s="72">
        <v>119.3616775216631</v>
      </c>
      <c r="AA51" s="72">
        <v>126.04123110102877</v>
      </c>
      <c r="AB51" s="72">
        <v>126.4156417858503</v>
      </c>
      <c r="AC51" s="72">
        <v>122.97697609077628</v>
      </c>
      <c r="AD51" s="72">
        <v>125.23973729748498</v>
      </c>
      <c r="AE51" s="72">
        <v>126.71348204495654</v>
      </c>
      <c r="AF51" s="72">
        <v>127.98237919290189</v>
      </c>
      <c r="AG51" s="72">
        <v>132.99752620878826</v>
      </c>
      <c r="AH51" s="72">
        <v>137.24135436364369</v>
      </c>
      <c r="AI51" s="72">
        <v>139.66496624401074</v>
      </c>
    </row>
    <row r="52" spans="10:35" ht="33.75" x14ac:dyDescent="0.2">
      <c r="K52" s="140" t="s">
        <v>222</v>
      </c>
      <c r="L52" s="72">
        <v>100</v>
      </c>
      <c r="M52" s="72">
        <v>101.7649523146695</v>
      </c>
      <c r="N52" s="72">
        <v>104.47136019543477</v>
      </c>
      <c r="O52" s="72">
        <v>107.60870155380367</v>
      </c>
      <c r="P52" s="72">
        <v>110.7852582890695</v>
      </c>
      <c r="Q52" s="72">
        <v>115.06687383542965</v>
      </c>
      <c r="R52" s="72">
        <v>117.52732931966423</v>
      </c>
      <c r="S52" s="72">
        <v>118.76685262636595</v>
      </c>
      <c r="T52" s="72">
        <v>119.78371543467861</v>
      </c>
      <c r="U52" s="72">
        <v>122.81640744470451</v>
      </c>
      <c r="V52" s="72">
        <v>125.12040307347345</v>
      </c>
      <c r="W52" s="72">
        <v>129.45014491726315</v>
      </c>
      <c r="X52" s="72">
        <v>133.50759409685466</v>
      </c>
      <c r="Y52" s="72">
        <v>134.35892389834441</v>
      </c>
      <c r="Z52" s="72">
        <v>128.57046397086921</v>
      </c>
      <c r="AA52" s="72">
        <v>131.37595432773162</v>
      </c>
      <c r="AB52" s="72">
        <v>133.79850274817056</v>
      </c>
      <c r="AC52" s="72">
        <v>132.8076191131095</v>
      </c>
      <c r="AD52" s="72">
        <v>132.74684666124318</v>
      </c>
      <c r="AE52" s="72">
        <v>134.84729886265859</v>
      </c>
      <c r="AF52" s="72">
        <v>138.02097076753614</v>
      </c>
      <c r="AG52" s="72">
        <v>140.80924634061228</v>
      </c>
      <c r="AH52" s="72">
        <v>144.69821357565073</v>
      </c>
      <c r="AI52" s="72">
        <v>147.80279608227735</v>
      </c>
    </row>
    <row r="53" spans="10:35" x14ac:dyDescent="0.2">
      <c r="N53" s="5"/>
      <c r="O53" s="5"/>
    </row>
    <row r="54" spans="10:35" ht="12.75" customHeight="1" x14ac:dyDescent="0.2"/>
    <row r="55" spans="10:35" ht="11.25" customHeight="1" x14ac:dyDescent="0.2">
      <c r="L55" s="411"/>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row>
    <row r="57" spans="10:35" x14ac:dyDescent="0.2">
      <c r="N57" s="5"/>
      <c r="O57" s="5"/>
    </row>
    <row r="58" spans="10:35" x14ac:dyDescent="0.2">
      <c r="N58" s="5"/>
      <c r="O58" s="5"/>
    </row>
    <row r="59" spans="10:35" x14ac:dyDescent="0.2">
      <c r="J59"/>
      <c r="K59"/>
      <c r="N59" s="5"/>
      <c r="O59" s="5"/>
    </row>
    <row r="60" spans="10:35" x14ac:dyDescent="0.2">
      <c r="J60"/>
      <c r="K60"/>
      <c r="N60" s="5"/>
      <c r="O60" s="5"/>
    </row>
    <row r="61" spans="10:35" x14ac:dyDescent="0.2">
      <c r="J61"/>
      <c r="K61"/>
      <c r="N61" s="5"/>
      <c r="O61" s="5"/>
    </row>
    <row r="62" spans="10:35" x14ac:dyDescent="0.2">
      <c r="J62"/>
      <c r="K62"/>
      <c r="N62" s="5"/>
      <c r="O62" s="5"/>
    </row>
    <row r="63" spans="10:35" x14ac:dyDescent="0.2">
      <c r="J63"/>
      <c r="K63"/>
      <c r="N63" s="5"/>
      <c r="O63" s="5"/>
    </row>
    <row r="64" spans="10:35" x14ac:dyDescent="0.2">
      <c r="J64"/>
      <c r="K64"/>
      <c r="N64" s="5"/>
      <c r="O64" s="5"/>
    </row>
    <row r="65" spans="10:15" x14ac:dyDescent="0.2">
      <c r="J65"/>
      <c r="K65"/>
      <c r="N65" s="5"/>
      <c r="O65" s="5"/>
    </row>
    <row r="66" spans="10:15" x14ac:dyDescent="0.2">
      <c r="J66"/>
      <c r="K66"/>
      <c r="N66" s="5"/>
      <c r="O66" s="5"/>
    </row>
    <row r="67" spans="10:15" x14ac:dyDescent="0.2">
      <c r="J67"/>
      <c r="K67"/>
      <c r="N67" s="5"/>
      <c r="O67" s="5"/>
    </row>
    <row r="68" spans="10:15" x14ac:dyDescent="0.2">
      <c r="N68" s="5"/>
      <c r="O68" s="5"/>
    </row>
    <row r="69" spans="10:15" x14ac:dyDescent="0.2">
      <c r="N69" s="5"/>
      <c r="O69" s="5"/>
    </row>
    <row r="70" spans="10:15" x14ac:dyDescent="0.2">
      <c r="N70" s="5"/>
      <c r="O70" s="5"/>
    </row>
    <row r="71" spans="10:15" x14ac:dyDescent="0.2">
      <c r="N71" s="5"/>
      <c r="O71" s="5"/>
    </row>
    <row r="72" spans="10:15" x14ac:dyDescent="0.2">
      <c r="N72" s="5"/>
      <c r="O72" s="5"/>
    </row>
  </sheetData>
  <mergeCells count="19">
    <mergeCell ref="B31:H31"/>
    <mergeCell ref="B33:I33"/>
    <mergeCell ref="I35:I36"/>
    <mergeCell ref="D37:D38"/>
    <mergeCell ref="E37:E38"/>
    <mergeCell ref="F37:F38"/>
    <mergeCell ref="G37:G38"/>
    <mergeCell ref="H37:H38"/>
    <mergeCell ref="I37:I38"/>
    <mergeCell ref="D35:D36"/>
    <mergeCell ref="E35:E36"/>
    <mergeCell ref="F35:F36"/>
    <mergeCell ref="G35:G36"/>
    <mergeCell ref="H35:H36"/>
    <mergeCell ref="O2:V2"/>
    <mergeCell ref="O29:V29"/>
    <mergeCell ref="B2:I2"/>
    <mergeCell ref="B29:I29"/>
    <mergeCell ref="B30:I30"/>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1"/>
  <sheetViews>
    <sheetView topLeftCell="A13" zoomScale="85" zoomScaleNormal="85" workbookViewId="0">
      <selection activeCell="G39" sqref="G39:G41"/>
    </sheetView>
  </sheetViews>
  <sheetFormatPr defaultRowHeight="12.75" x14ac:dyDescent="0.2"/>
  <cols>
    <col min="1" max="1" width="3.7109375" customWidth="1"/>
    <col min="2" max="2" width="4" customWidth="1"/>
    <col min="3" max="6" width="12.7109375" customWidth="1"/>
    <col min="7" max="7" width="4" customWidth="1"/>
  </cols>
  <sheetData>
    <row r="1" spans="1:10" ht="15.75" x14ac:dyDescent="0.2">
      <c r="B1" s="790"/>
      <c r="C1" s="790"/>
      <c r="D1" s="1"/>
      <c r="G1" s="13" t="s">
        <v>176</v>
      </c>
    </row>
    <row r="2" spans="1:10" ht="18" x14ac:dyDescent="0.2">
      <c r="B2" s="796" t="s">
        <v>65</v>
      </c>
      <c r="C2" s="796"/>
      <c r="D2" s="796"/>
      <c r="E2" s="796"/>
      <c r="F2" s="796"/>
      <c r="G2" s="796"/>
      <c r="H2" s="20"/>
      <c r="I2" s="20"/>
      <c r="J2" s="20"/>
    </row>
    <row r="3" spans="1:10" ht="18" x14ac:dyDescent="0.2">
      <c r="B3" s="797" t="s">
        <v>332</v>
      </c>
      <c r="C3" s="797"/>
      <c r="D3" s="797"/>
      <c r="E3" s="797"/>
      <c r="F3" s="797"/>
      <c r="G3" s="797"/>
      <c r="H3" s="20"/>
      <c r="I3" s="20"/>
      <c r="J3" s="20"/>
    </row>
    <row r="4" spans="1:10" ht="12.75" customHeight="1" x14ac:dyDescent="0.2">
      <c r="B4" s="6"/>
      <c r="C4" s="791" t="s">
        <v>45</v>
      </c>
      <c r="D4" s="792"/>
      <c r="E4" s="793"/>
      <c r="F4" s="794" t="s">
        <v>99</v>
      </c>
    </row>
    <row r="5" spans="1:10" ht="22.5" x14ac:dyDescent="0.2">
      <c r="B5" s="6"/>
      <c r="C5" s="102" t="s">
        <v>66</v>
      </c>
      <c r="D5" s="103" t="s">
        <v>67</v>
      </c>
      <c r="E5" s="104" t="s">
        <v>68</v>
      </c>
      <c r="F5" s="795"/>
    </row>
    <row r="6" spans="1:10" ht="15.75" customHeight="1" x14ac:dyDescent="0.2">
      <c r="A6" s="8"/>
      <c r="B6" s="9" t="s">
        <v>20</v>
      </c>
      <c r="C6" s="311" t="s">
        <v>62</v>
      </c>
      <c r="D6" s="445" t="s">
        <v>362</v>
      </c>
      <c r="E6" s="312">
        <v>120</v>
      </c>
      <c r="F6" s="313">
        <v>0.5</v>
      </c>
      <c r="G6" s="9" t="s">
        <v>20</v>
      </c>
      <c r="H6" s="261"/>
    </row>
    <row r="7" spans="1:10" ht="18.75" customHeight="1" x14ac:dyDescent="0.2">
      <c r="A7" s="8"/>
      <c r="B7" s="84" t="s">
        <v>3</v>
      </c>
      <c r="C7" s="308">
        <v>50</v>
      </c>
      <c r="D7" s="307" t="s">
        <v>363</v>
      </c>
      <c r="E7" s="309">
        <v>100</v>
      </c>
      <c r="F7" s="304">
        <v>0.5</v>
      </c>
      <c r="G7" s="84" t="s">
        <v>3</v>
      </c>
      <c r="H7" s="261"/>
    </row>
    <row r="8" spans="1:10" x14ac:dyDescent="0.2">
      <c r="A8" s="8"/>
      <c r="B8" s="10" t="s">
        <v>5</v>
      </c>
      <c r="C8" s="314">
        <v>50</v>
      </c>
      <c r="D8" s="306" t="s">
        <v>364</v>
      </c>
      <c r="E8" s="305">
        <v>130</v>
      </c>
      <c r="F8" s="315">
        <v>0</v>
      </c>
      <c r="G8" s="10" t="s">
        <v>5</v>
      </c>
      <c r="H8" s="261"/>
    </row>
    <row r="9" spans="1:10" x14ac:dyDescent="0.2">
      <c r="A9" s="8"/>
      <c r="B9" s="84" t="s">
        <v>16</v>
      </c>
      <c r="C9" s="308">
        <v>50</v>
      </c>
      <c r="D9" s="307">
        <v>80</v>
      </c>
      <c r="E9" s="303" t="s">
        <v>203</v>
      </c>
      <c r="F9" s="295">
        <v>0.5</v>
      </c>
      <c r="G9" s="84" t="s">
        <v>16</v>
      </c>
      <c r="H9" s="447"/>
    </row>
    <row r="10" spans="1:10" x14ac:dyDescent="0.2">
      <c r="A10" s="8"/>
      <c r="B10" s="10" t="s">
        <v>21</v>
      </c>
      <c r="C10" s="316">
        <v>50</v>
      </c>
      <c r="D10" s="306">
        <v>100</v>
      </c>
      <c r="E10" s="317" t="s">
        <v>69</v>
      </c>
      <c r="F10" s="67">
        <v>0.5</v>
      </c>
      <c r="G10" s="10" t="s">
        <v>21</v>
      </c>
      <c r="H10" s="447"/>
    </row>
    <row r="11" spans="1:10" ht="14.25" customHeight="1" x14ac:dyDescent="0.2">
      <c r="A11" s="8"/>
      <c r="B11" s="84" t="s">
        <v>6</v>
      </c>
      <c r="C11" s="308">
        <v>50</v>
      </c>
      <c r="D11" s="318" t="s">
        <v>225</v>
      </c>
      <c r="E11" s="303" t="s">
        <v>33</v>
      </c>
      <c r="F11" s="295">
        <v>0.2</v>
      </c>
      <c r="G11" s="84" t="s">
        <v>6</v>
      </c>
      <c r="H11" s="447"/>
    </row>
    <row r="12" spans="1:10" x14ac:dyDescent="0.2">
      <c r="A12" s="8"/>
      <c r="B12" s="10" t="s">
        <v>24</v>
      </c>
      <c r="C12" s="314">
        <v>50</v>
      </c>
      <c r="D12" s="444" t="s">
        <v>365</v>
      </c>
      <c r="E12" s="305">
        <v>120</v>
      </c>
      <c r="F12" s="67">
        <v>0.5</v>
      </c>
      <c r="G12" s="10" t="s">
        <v>24</v>
      </c>
      <c r="H12" s="447"/>
    </row>
    <row r="13" spans="1:10" x14ac:dyDescent="0.2">
      <c r="A13" s="8"/>
      <c r="B13" s="84" t="s">
        <v>17</v>
      </c>
      <c r="C13" s="308">
        <v>50</v>
      </c>
      <c r="D13" s="318" t="s">
        <v>364</v>
      </c>
      <c r="E13" s="309">
        <v>130</v>
      </c>
      <c r="F13" s="295">
        <v>0.5</v>
      </c>
      <c r="G13" s="84" t="s">
        <v>17</v>
      </c>
      <c r="H13" s="447"/>
    </row>
    <row r="14" spans="1:10" x14ac:dyDescent="0.2">
      <c r="A14" s="8"/>
      <c r="B14" s="10" t="s">
        <v>22</v>
      </c>
      <c r="C14" s="314">
        <v>50</v>
      </c>
      <c r="D14" s="444">
        <v>90</v>
      </c>
      <c r="E14" s="305">
        <v>120</v>
      </c>
      <c r="F14" s="67">
        <v>0.5</v>
      </c>
      <c r="G14" s="10" t="s">
        <v>22</v>
      </c>
      <c r="H14" s="447"/>
    </row>
    <row r="15" spans="1:10" ht="18.75" customHeight="1" x14ac:dyDescent="0.2">
      <c r="A15" s="8"/>
      <c r="B15" s="84" t="s">
        <v>23</v>
      </c>
      <c r="C15" s="308">
        <v>50</v>
      </c>
      <c r="D15" s="318" t="s">
        <v>366</v>
      </c>
      <c r="E15" s="303" t="s">
        <v>203</v>
      </c>
      <c r="F15" s="295">
        <v>0.5</v>
      </c>
      <c r="G15" s="84" t="s">
        <v>23</v>
      </c>
      <c r="H15" s="447"/>
    </row>
    <row r="16" spans="1:10" ht="17.25" customHeight="1" x14ac:dyDescent="0.2">
      <c r="A16" s="8"/>
      <c r="B16" s="10" t="s">
        <v>44</v>
      </c>
      <c r="C16" s="314">
        <v>50</v>
      </c>
      <c r="D16" s="444" t="s">
        <v>225</v>
      </c>
      <c r="E16" s="317">
        <v>130</v>
      </c>
      <c r="F16" s="67">
        <v>0.5</v>
      </c>
      <c r="G16" s="10" t="s">
        <v>44</v>
      </c>
      <c r="H16" s="447"/>
      <c r="I16" s="447"/>
    </row>
    <row r="17" spans="1:16" x14ac:dyDescent="0.2">
      <c r="A17" s="8"/>
      <c r="B17" s="84" t="s">
        <v>25</v>
      </c>
      <c r="C17" s="308">
        <v>50</v>
      </c>
      <c r="D17" s="318" t="s">
        <v>225</v>
      </c>
      <c r="E17" s="309">
        <v>130</v>
      </c>
      <c r="F17" s="295">
        <v>0.5</v>
      </c>
      <c r="G17" s="84" t="s">
        <v>25</v>
      </c>
      <c r="H17" s="447"/>
    </row>
    <row r="18" spans="1:16" x14ac:dyDescent="0.2">
      <c r="A18" s="8"/>
      <c r="B18" s="10" t="s">
        <v>4</v>
      </c>
      <c r="C18" s="314" t="s">
        <v>367</v>
      </c>
      <c r="D18" s="306">
        <v>80</v>
      </c>
      <c r="E18" s="317">
        <v>100</v>
      </c>
      <c r="F18" s="67">
        <v>0.5</v>
      </c>
      <c r="G18" s="10" t="s">
        <v>4</v>
      </c>
      <c r="H18" s="447"/>
    </row>
    <row r="19" spans="1:16" x14ac:dyDescent="0.2">
      <c r="A19" s="8"/>
      <c r="B19" s="84" t="s">
        <v>8</v>
      </c>
      <c r="C19" s="308">
        <v>50</v>
      </c>
      <c r="D19" s="318">
        <v>90</v>
      </c>
      <c r="E19" s="303" t="s">
        <v>33</v>
      </c>
      <c r="F19" s="295">
        <v>0.5</v>
      </c>
      <c r="G19" s="84" t="s">
        <v>8</v>
      </c>
      <c r="H19" s="447"/>
    </row>
    <row r="20" spans="1:16" x14ac:dyDescent="0.2">
      <c r="A20" s="8"/>
      <c r="B20" s="10" t="s">
        <v>9</v>
      </c>
      <c r="C20" s="314">
        <v>50</v>
      </c>
      <c r="D20" s="444" t="s">
        <v>368</v>
      </c>
      <c r="E20" s="317" t="s">
        <v>370</v>
      </c>
      <c r="F20" s="67">
        <v>0.4</v>
      </c>
      <c r="G20" s="10" t="s">
        <v>9</v>
      </c>
      <c r="H20" s="447"/>
    </row>
    <row r="21" spans="1:16" ht="21.75" customHeight="1" x14ac:dyDescent="0.2">
      <c r="A21" s="8"/>
      <c r="B21" s="84" t="s">
        <v>26</v>
      </c>
      <c r="C21" s="308">
        <v>50</v>
      </c>
      <c r="D21" s="307">
        <v>90</v>
      </c>
      <c r="E21" s="303" t="s">
        <v>203</v>
      </c>
      <c r="F21" s="304">
        <v>0.5</v>
      </c>
      <c r="G21" s="84" t="s">
        <v>26</v>
      </c>
      <c r="H21" s="447"/>
    </row>
    <row r="22" spans="1:16" x14ac:dyDescent="0.2">
      <c r="A22" s="8"/>
      <c r="B22" s="10" t="s">
        <v>7</v>
      </c>
      <c r="C22" s="314">
        <v>50</v>
      </c>
      <c r="D22" s="444" t="s">
        <v>364</v>
      </c>
      <c r="E22" s="317">
        <v>130</v>
      </c>
      <c r="F22" s="315">
        <v>0</v>
      </c>
      <c r="G22" s="10" t="s">
        <v>7</v>
      </c>
      <c r="H22" s="447"/>
    </row>
    <row r="23" spans="1:16" x14ac:dyDescent="0.2">
      <c r="A23" s="8"/>
      <c r="B23" s="85" t="s">
        <v>10</v>
      </c>
      <c r="C23" s="319" t="s">
        <v>62</v>
      </c>
      <c r="D23" s="318" t="s">
        <v>229</v>
      </c>
      <c r="E23" s="309" t="s">
        <v>33</v>
      </c>
      <c r="F23" s="295">
        <v>0.8</v>
      </c>
      <c r="G23" s="85" t="s">
        <v>10</v>
      </c>
      <c r="H23" s="447"/>
    </row>
    <row r="24" spans="1:16" x14ac:dyDescent="0.2">
      <c r="A24" s="8"/>
      <c r="B24" s="10" t="s">
        <v>18</v>
      </c>
      <c r="C24" s="314">
        <v>50</v>
      </c>
      <c r="D24" s="444" t="s">
        <v>365</v>
      </c>
      <c r="E24" s="305" t="s">
        <v>371</v>
      </c>
      <c r="F24" s="67">
        <v>0.5</v>
      </c>
      <c r="G24" s="10" t="s">
        <v>18</v>
      </c>
      <c r="H24" s="447"/>
    </row>
    <row r="25" spans="1:16" x14ac:dyDescent="0.2">
      <c r="A25" s="8"/>
      <c r="B25" s="84" t="s">
        <v>27</v>
      </c>
      <c r="C25" s="319">
        <v>50</v>
      </c>
      <c r="D25" s="307">
        <v>100</v>
      </c>
      <c r="E25" s="309">
        <v>130</v>
      </c>
      <c r="F25" s="295">
        <v>0.5</v>
      </c>
      <c r="G25" s="84" t="s">
        <v>27</v>
      </c>
      <c r="H25" s="447"/>
    </row>
    <row r="26" spans="1:16" x14ac:dyDescent="0.2">
      <c r="A26" s="8"/>
      <c r="B26" s="10" t="s">
        <v>11</v>
      </c>
      <c r="C26" s="316" t="s">
        <v>374</v>
      </c>
      <c r="D26" s="444" t="s">
        <v>369</v>
      </c>
      <c r="E26" s="305" t="s">
        <v>372</v>
      </c>
      <c r="F26" s="67">
        <v>0.2</v>
      </c>
      <c r="G26" s="10" t="s">
        <v>11</v>
      </c>
      <c r="H26" s="447"/>
    </row>
    <row r="27" spans="1:16" ht="18" customHeight="1" x14ac:dyDescent="0.2">
      <c r="A27" s="8"/>
      <c r="B27" s="84" t="s">
        <v>28</v>
      </c>
      <c r="C27" s="308">
        <v>50</v>
      </c>
      <c r="D27" s="318" t="s">
        <v>369</v>
      </c>
      <c r="E27" s="309">
        <v>120</v>
      </c>
      <c r="F27" s="304">
        <v>0.5</v>
      </c>
      <c r="G27" s="84" t="s">
        <v>28</v>
      </c>
      <c r="H27" s="447"/>
    </row>
    <row r="28" spans="1:16" x14ac:dyDescent="0.2">
      <c r="A28" s="8"/>
      <c r="B28" s="10" t="s">
        <v>12</v>
      </c>
      <c r="C28" s="316">
        <v>50</v>
      </c>
      <c r="D28" s="444" t="s">
        <v>369</v>
      </c>
      <c r="E28" s="305">
        <v>130</v>
      </c>
      <c r="F28" s="315">
        <v>0</v>
      </c>
      <c r="G28" s="10" t="s">
        <v>12</v>
      </c>
      <c r="H28" s="447"/>
    </row>
    <row r="29" spans="1:16" x14ac:dyDescent="0.2">
      <c r="A29" s="8"/>
      <c r="B29" s="84" t="s">
        <v>14</v>
      </c>
      <c r="C29" s="319" t="s">
        <v>62</v>
      </c>
      <c r="D29" s="318" t="s">
        <v>364</v>
      </c>
      <c r="E29" s="309">
        <v>130</v>
      </c>
      <c r="F29" s="304">
        <v>0.5</v>
      </c>
      <c r="G29" s="84" t="s">
        <v>14</v>
      </c>
      <c r="H29" s="447"/>
    </row>
    <row r="30" spans="1:16" x14ac:dyDescent="0.2">
      <c r="A30" s="8"/>
      <c r="B30" s="10" t="s">
        <v>13</v>
      </c>
      <c r="C30" s="314">
        <v>50</v>
      </c>
      <c r="D30" s="306">
        <v>90</v>
      </c>
      <c r="E30" s="305">
        <v>130</v>
      </c>
      <c r="F30" s="315">
        <v>0</v>
      </c>
      <c r="G30" s="10" t="s">
        <v>13</v>
      </c>
      <c r="H30" s="447"/>
    </row>
    <row r="31" spans="1:16" x14ac:dyDescent="0.2">
      <c r="A31" s="8"/>
      <c r="B31" s="84" t="s">
        <v>29</v>
      </c>
      <c r="C31" s="308">
        <v>50</v>
      </c>
      <c r="D31" s="307">
        <v>80</v>
      </c>
      <c r="E31" s="303" t="s">
        <v>373</v>
      </c>
      <c r="F31" s="449">
        <v>0.22</v>
      </c>
      <c r="G31" s="84" t="s">
        <v>29</v>
      </c>
      <c r="H31" s="447"/>
    </row>
    <row r="32" spans="1:16" ht="14.25" customHeight="1" x14ac:dyDescent="0.2">
      <c r="A32" s="8"/>
      <c r="B32" s="11" t="s">
        <v>30</v>
      </c>
      <c r="C32" s="561">
        <v>50</v>
      </c>
      <c r="D32" s="559">
        <v>70</v>
      </c>
      <c r="E32" s="562">
        <v>110</v>
      </c>
      <c r="F32" s="560">
        <v>0.2</v>
      </c>
      <c r="G32" s="10" t="s">
        <v>30</v>
      </c>
      <c r="H32" s="447"/>
      <c r="P32" s="2"/>
    </row>
    <row r="33" spans="1:16" x14ac:dyDescent="0.2">
      <c r="A33" s="8"/>
      <c r="B33" s="726" t="s">
        <v>19</v>
      </c>
      <c r="C33" s="741" t="s">
        <v>230</v>
      </c>
      <c r="D33" s="742" t="s">
        <v>262</v>
      </c>
      <c r="E33" s="743">
        <v>112</v>
      </c>
      <c r="F33" s="744">
        <v>0.8</v>
      </c>
      <c r="G33" s="726" t="s">
        <v>19</v>
      </c>
      <c r="H33" s="447"/>
    </row>
    <row r="34" spans="1:16" x14ac:dyDescent="0.2">
      <c r="A34" s="8"/>
      <c r="B34" s="10" t="s">
        <v>211</v>
      </c>
      <c r="C34" s="314">
        <v>50</v>
      </c>
      <c r="D34" s="444" t="s">
        <v>365</v>
      </c>
      <c r="E34" s="305">
        <v>130</v>
      </c>
      <c r="F34" s="315">
        <v>0.5</v>
      </c>
      <c r="G34" s="10" t="s">
        <v>211</v>
      </c>
      <c r="J34" s="2"/>
      <c r="K34" s="2"/>
      <c r="L34" s="2"/>
      <c r="M34" s="2"/>
      <c r="N34" s="2"/>
      <c r="O34" s="2"/>
      <c r="P34" s="2"/>
    </row>
    <row r="35" spans="1:16" x14ac:dyDescent="0.2">
      <c r="A35" s="8"/>
      <c r="B35" s="253" t="s">
        <v>100</v>
      </c>
      <c r="C35" s="745">
        <v>50</v>
      </c>
      <c r="D35" s="446" t="s">
        <v>365</v>
      </c>
      <c r="E35" s="343">
        <v>120</v>
      </c>
      <c r="F35" s="746">
        <v>0.5</v>
      </c>
      <c r="G35" s="253" t="s">
        <v>100</v>
      </c>
      <c r="J35" s="2"/>
      <c r="K35" s="2"/>
      <c r="L35" s="2"/>
      <c r="M35" s="2"/>
      <c r="N35" s="2"/>
      <c r="O35" s="2"/>
      <c r="P35" s="2"/>
    </row>
    <row r="36" spans="1:16" x14ac:dyDescent="0.2">
      <c r="A36" s="748"/>
      <c r="B36" s="740" t="s">
        <v>214</v>
      </c>
      <c r="C36" s="444">
        <v>40</v>
      </c>
      <c r="D36" s="444" t="s">
        <v>363</v>
      </c>
      <c r="E36" s="306">
        <v>110</v>
      </c>
      <c r="F36" s="401">
        <v>0.1</v>
      </c>
      <c r="G36" s="10" t="s">
        <v>214</v>
      </c>
      <c r="J36" s="2"/>
      <c r="K36" s="2"/>
      <c r="L36" s="2"/>
      <c r="M36" s="2"/>
      <c r="N36" s="2"/>
      <c r="O36" s="2"/>
      <c r="P36" s="2"/>
    </row>
    <row r="37" spans="1:16" x14ac:dyDescent="0.2">
      <c r="A37" s="748"/>
      <c r="B37" s="747" t="s">
        <v>212</v>
      </c>
      <c r="C37" s="399">
        <v>50</v>
      </c>
      <c r="D37" s="446" t="s">
        <v>365</v>
      </c>
      <c r="E37" s="400">
        <v>120</v>
      </c>
      <c r="F37" s="304">
        <v>0.2</v>
      </c>
      <c r="G37" s="253" t="s">
        <v>212</v>
      </c>
      <c r="J37" s="2"/>
      <c r="K37" s="2"/>
      <c r="L37" s="2"/>
      <c r="M37" s="2"/>
      <c r="N37" s="2"/>
      <c r="O37" s="2"/>
      <c r="P37" s="2"/>
    </row>
    <row r="38" spans="1:16" x14ac:dyDescent="0.2">
      <c r="A38" s="8"/>
      <c r="B38" s="398" t="s">
        <v>15</v>
      </c>
      <c r="C38" s="320">
        <v>50</v>
      </c>
      <c r="D38" s="559" t="s">
        <v>364</v>
      </c>
      <c r="E38" s="310">
        <v>120</v>
      </c>
      <c r="F38" s="560">
        <v>0.5</v>
      </c>
      <c r="G38" s="727" t="s">
        <v>15</v>
      </c>
      <c r="J38" s="2"/>
      <c r="K38" s="2"/>
      <c r="L38" s="2"/>
      <c r="M38" s="2"/>
      <c r="N38" s="2"/>
      <c r="O38" s="2"/>
      <c r="P38" s="2"/>
    </row>
    <row r="39" spans="1:16" x14ac:dyDescent="0.2">
      <c r="A39" s="8"/>
      <c r="B39" s="9" t="s">
        <v>1</v>
      </c>
      <c r="C39" s="446">
        <v>50</v>
      </c>
      <c r="D39" s="446" t="s">
        <v>363</v>
      </c>
      <c r="E39" s="563" t="s">
        <v>33</v>
      </c>
      <c r="F39" s="563">
        <v>0.5</v>
      </c>
      <c r="G39" s="754" t="s">
        <v>1</v>
      </c>
      <c r="J39" s="2"/>
      <c r="K39" s="2"/>
      <c r="L39" s="2"/>
      <c r="M39" s="2"/>
      <c r="N39" s="2"/>
      <c r="O39" s="2"/>
      <c r="P39" s="2"/>
    </row>
    <row r="40" spans="1:16" ht="20.25" customHeight="1" x14ac:dyDescent="0.2">
      <c r="A40" s="8"/>
      <c r="B40" s="253" t="s">
        <v>31</v>
      </c>
      <c r="C40" s="306">
        <v>50</v>
      </c>
      <c r="D40" s="306">
        <v>80</v>
      </c>
      <c r="E40" s="305" t="s">
        <v>231</v>
      </c>
      <c r="F40" s="305">
        <v>0.2</v>
      </c>
      <c r="G40" s="755" t="s">
        <v>31</v>
      </c>
    </row>
    <row r="41" spans="1:16" x14ac:dyDescent="0.2">
      <c r="A41" s="8"/>
      <c r="B41" s="11" t="s">
        <v>2</v>
      </c>
      <c r="C41" s="556">
        <v>50</v>
      </c>
      <c r="D41" s="557" t="s">
        <v>365</v>
      </c>
      <c r="E41" s="558">
        <v>120</v>
      </c>
      <c r="F41" s="558">
        <v>0.5</v>
      </c>
      <c r="G41" s="756" t="s">
        <v>2</v>
      </c>
    </row>
    <row r="42" spans="1:16" x14ac:dyDescent="0.2">
      <c r="B42" s="275" t="s">
        <v>375</v>
      </c>
      <c r="F42" s="521"/>
    </row>
    <row r="43" spans="1:16" x14ac:dyDescent="0.2">
      <c r="B43" s="275" t="s">
        <v>341</v>
      </c>
      <c r="C43" s="21"/>
      <c r="D43" s="21"/>
      <c r="E43" s="21"/>
      <c r="F43" s="21"/>
      <c r="G43" s="21"/>
      <c r="H43" s="21"/>
      <c r="I43" s="21"/>
      <c r="J43" s="22"/>
    </row>
    <row r="44" spans="1:16" ht="36.75" customHeight="1" x14ac:dyDescent="0.2">
      <c r="B44" s="787" t="s">
        <v>134</v>
      </c>
      <c r="C44" s="787"/>
      <c r="D44" s="787"/>
      <c r="E44" s="787"/>
      <c r="F44" s="787"/>
      <c r="G44" s="787"/>
      <c r="H44" s="14"/>
      <c r="I44" s="14"/>
      <c r="J44" s="14"/>
    </row>
    <row r="45" spans="1:16" ht="63.75" customHeight="1" x14ac:dyDescent="0.2">
      <c r="B45" s="770" t="s">
        <v>228</v>
      </c>
      <c r="C45" s="786"/>
      <c r="D45" s="786"/>
      <c r="E45" s="786"/>
      <c r="F45" s="786"/>
      <c r="G45" s="786"/>
      <c r="H45" s="14"/>
      <c r="I45" s="14"/>
      <c r="J45" s="14"/>
    </row>
    <row r="46" spans="1:16" x14ac:dyDescent="0.2">
      <c r="B46" s="789" t="s">
        <v>39</v>
      </c>
      <c r="C46" s="789"/>
      <c r="D46" s="789"/>
      <c r="E46" s="789"/>
      <c r="F46" s="789"/>
      <c r="G46" s="23"/>
      <c r="H46" s="23"/>
      <c r="I46" s="23"/>
      <c r="J46" s="23"/>
    </row>
    <row r="47" spans="1:16" x14ac:dyDescent="0.2">
      <c r="B47" s="788" t="s">
        <v>226</v>
      </c>
      <c r="C47" s="787"/>
      <c r="D47" s="787"/>
      <c r="E47" s="787"/>
      <c r="F47" s="787"/>
      <c r="G47" s="787"/>
      <c r="H47" s="454"/>
      <c r="I47" s="454"/>
      <c r="J47" s="454"/>
    </row>
    <row r="48" spans="1:16" ht="24.75" customHeight="1" x14ac:dyDescent="0.2">
      <c r="B48" s="787" t="s">
        <v>149</v>
      </c>
      <c r="C48" s="787"/>
      <c r="D48" s="787"/>
      <c r="E48" s="787"/>
      <c r="F48" s="787"/>
      <c r="G48" s="787"/>
    </row>
    <row r="49" spans="2:7" ht="23.25" customHeight="1" x14ac:dyDescent="0.2">
      <c r="B49" s="788" t="s">
        <v>227</v>
      </c>
      <c r="C49" s="787"/>
      <c r="D49" s="787"/>
      <c r="E49" s="787"/>
      <c r="F49" s="787"/>
      <c r="G49" s="787"/>
    </row>
    <row r="50" spans="2:7" x14ac:dyDescent="0.2">
      <c r="B50" s="789" t="s">
        <v>154</v>
      </c>
      <c r="C50" s="789"/>
      <c r="D50" s="789"/>
      <c r="E50" s="789"/>
      <c r="F50" s="789"/>
    </row>
    <row r="51" spans="2:7" ht="26.25" customHeight="1" x14ac:dyDescent="0.2">
      <c r="B51" s="786" t="s">
        <v>155</v>
      </c>
      <c r="C51" s="786"/>
      <c r="D51" s="786"/>
      <c r="E51" s="786"/>
      <c r="F51" s="786"/>
      <c r="G51" s="786"/>
    </row>
  </sheetData>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8"/>
  <sheetViews>
    <sheetView topLeftCell="A22" zoomScaleNormal="100" workbookViewId="0">
      <selection activeCell="P44" sqref="P44"/>
    </sheetView>
  </sheetViews>
  <sheetFormatPr defaultRowHeight="12.75" x14ac:dyDescent="0.2"/>
  <cols>
    <col min="1" max="1" width="3.7109375" customWidth="1"/>
    <col min="2" max="2" width="5.140625" customWidth="1"/>
    <col min="3" max="4" width="8.7109375" customWidth="1"/>
    <col min="5" max="9" width="10.7109375" customWidth="1"/>
    <col min="10" max="10" width="4" customWidth="1"/>
  </cols>
  <sheetData>
    <row r="1" spans="1:14" ht="14.25" customHeight="1" x14ac:dyDescent="0.2">
      <c r="B1" s="202"/>
      <c r="C1" s="202"/>
      <c r="D1" s="202"/>
      <c r="E1" s="202"/>
      <c r="F1" s="1"/>
      <c r="J1" s="13" t="s">
        <v>177</v>
      </c>
    </row>
    <row r="2" spans="1:14" ht="30" customHeight="1" x14ac:dyDescent="0.2">
      <c r="B2" s="796" t="s">
        <v>65</v>
      </c>
      <c r="C2" s="796"/>
      <c r="D2" s="796"/>
      <c r="E2" s="796"/>
      <c r="F2" s="796"/>
      <c r="G2" s="796"/>
      <c r="H2" s="796"/>
      <c r="I2" s="796"/>
      <c r="J2" s="796"/>
      <c r="K2" s="20"/>
      <c r="L2" s="20"/>
      <c r="M2" s="20"/>
    </row>
    <row r="3" spans="1:14" ht="15" customHeight="1" x14ac:dyDescent="0.2">
      <c r="B3" s="797" t="s">
        <v>333</v>
      </c>
      <c r="C3" s="797"/>
      <c r="D3" s="797"/>
      <c r="E3" s="797"/>
      <c r="F3" s="797"/>
      <c r="G3" s="797"/>
      <c r="H3" s="797"/>
      <c r="I3" s="797"/>
      <c r="J3" s="17"/>
      <c r="K3" s="17"/>
      <c r="L3" s="17"/>
      <c r="M3" s="17"/>
    </row>
    <row r="4" spans="1:14" ht="12.75" customHeight="1" x14ac:dyDescent="0.2">
      <c r="B4" s="17"/>
      <c r="C4" s="17"/>
      <c r="D4" s="17"/>
      <c r="E4" s="17"/>
      <c r="F4" s="17"/>
      <c r="G4" s="17"/>
      <c r="H4" s="17"/>
      <c r="I4" s="63" t="s">
        <v>49</v>
      </c>
      <c r="J4" s="17"/>
      <c r="K4" s="17"/>
      <c r="L4" s="17"/>
      <c r="M4" s="17"/>
      <c r="N4" s="448"/>
    </row>
    <row r="5" spans="1:14" ht="24" customHeight="1" x14ac:dyDescent="0.2">
      <c r="B5" s="6"/>
      <c r="C5" s="798" t="s">
        <v>156</v>
      </c>
      <c r="D5" s="798" t="s">
        <v>157</v>
      </c>
      <c r="E5" s="791" t="s">
        <v>48</v>
      </c>
      <c r="F5" s="793"/>
      <c r="G5" s="791" t="s">
        <v>46</v>
      </c>
      <c r="H5" s="793"/>
      <c r="I5" s="79" t="s">
        <v>47</v>
      </c>
    </row>
    <row r="6" spans="1:14" ht="20.25" customHeight="1" x14ac:dyDescent="0.2">
      <c r="B6" s="6"/>
      <c r="C6" s="799"/>
      <c r="D6" s="799"/>
      <c r="E6" s="105" t="s">
        <v>50</v>
      </c>
      <c r="F6" s="106" t="s">
        <v>51</v>
      </c>
      <c r="G6" s="107" t="s">
        <v>52</v>
      </c>
      <c r="H6" s="108" t="s">
        <v>53</v>
      </c>
      <c r="I6" s="80" t="s">
        <v>53</v>
      </c>
    </row>
    <row r="7" spans="1:14" ht="12.75" customHeight="1" x14ac:dyDescent="0.2">
      <c r="A7" s="8"/>
      <c r="B7" s="9" t="s">
        <v>20</v>
      </c>
      <c r="C7" s="173">
        <v>10</v>
      </c>
      <c r="D7" s="173">
        <v>12</v>
      </c>
      <c r="E7" s="77">
        <v>19</v>
      </c>
      <c r="F7" s="78">
        <v>26</v>
      </c>
      <c r="G7" s="77">
        <v>39</v>
      </c>
      <c r="H7" s="78">
        <v>44</v>
      </c>
      <c r="I7" s="455" t="s">
        <v>58</v>
      </c>
      <c r="J7" s="9" t="s">
        <v>20</v>
      </c>
    </row>
    <row r="8" spans="1:14" ht="12.75" customHeight="1" x14ac:dyDescent="0.2">
      <c r="A8" s="8"/>
      <c r="B8" s="84" t="s">
        <v>3</v>
      </c>
      <c r="C8" s="174">
        <v>10</v>
      </c>
      <c r="D8" s="174">
        <v>11.5</v>
      </c>
      <c r="E8" s="87" t="s">
        <v>54</v>
      </c>
      <c r="F8" s="88" t="s">
        <v>159</v>
      </c>
      <c r="G8" s="87">
        <v>36</v>
      </c>
      <c r="H8" s="88">
        <v>40</v>
      </c>
      <c r="I8" s="89">
        <v>40</v>
      </c>
      <c r="J8" s="84" t="s">
        <v>3</v>
      </c>
    </row>
    <row r="9" spans="1:14" ht="12.75" customHeight="1" x14ac:dyDescent="0.2">
      <c r="A9" s="8"/>
      <c r="B9" s="10" t="s">
        <v>5</v>
      </c>
      <c r="C9" s="175">
        <v>10</v>
      </c>
      <c r="D9" s="175">
        <v>11.5</v>
      </c>
      <c r="E9" s="60">
        <v>18</v>
      </c>
      <c r="F9" s="61" t="s">
        <v>159</v>
      </c>
      <c r="G9" s="300" t="s">
        <v>263</v>
      </c>
      <c r="H9" s="299" t="s">
        <v>230</v>
      </c>
      <c r="I9" s="344" t="s">
        <v>230</v>
      </c>
      <c r="J9" s="10" t="s">
        <v>5</v>
      </c>
    </row>
    <row r="10" spans="1:14" ht="12.75" customHeight="1" x14ac:dyDescent="0.2">
      <c r="A10" s="8"/>
      <c r="B10" s="84" t="s">
        <v>16</v>
      </c>
      <c r="C10" s="174">
        <v>10</v>
      </c>
      <c r="D10" s="174">
        <v>11.5</v>
      </c>
      <c r="E10" s="87" t="s">
        <v>54</v>
      </c>
      <c r="F10" s="88" t="s">
        <v>264</v>
      </c>
      <c r="G10" s="87" t="s">
        <v>63</v>
      </c>
      <c r="H10" s="298" t="s">
        <v>158</v>
      </c>
      <c r="I10" s="298" t="s">
        <v>158</v>
      </c>
      <c r="J10" s="84" t="s">
        <v>16</v>
      </c>
    </row>
    <row r="11" spans="1:14" ht="12.75" customHeight="1" x14ac:dyDescent="0.2">
      <c r="A11" s="8"/>
      <c r="B11" s="10" t="s">
        <v>21</v>
      </c>
      <c r="C11" s="175">
        <v>10</v>
      </c>
      <c r="D11" s="175">
        <v>11.5</v>
      </c>
      <c r="E11" s="300" t="s">
        <v>265</v>
      </c>
      <c r="F11" s="299" t="s">
        <v>266</v>
      </c>
      <c r="G11" s="60" t="s">
        <v>56</v>
      </c>
      <c r="H11" s="61" t="s">
        <v>57</v>
      </c>
      <c r="I11" s="62" t="s">
        <v>57</v>
      </c>
      <c r="J11" s="10" t="s">
        <v>21</v>
      </c>
    </row>
    <row r="12" spans="1:14" ht="12.75" customHeight="1" x14ac:dyDescent="0.2">
      <c r="A12" s="8"/>
      <c r="B12" s="84" t="s">
        <v>6</v>
      </c>
      <c r="C12" s="174">
        <v>10</v>
      </c>
      <c r="D12" s="174">
        <v>11.5</v>
      </c>
      <c r="E12" s="87" t="s">
        <v>54</v>
      </c>
      <c r="F12" s="88" t="s">
        <v>159</v>
      </c>
      <c r="G12" s="296" t="s">
        <v>234</v>
      </c>
      <c r="H12" s="298" t="s">
        <v>235</v>
      </c>
      <c r="I12" s="297" t="s">
        <v>57</v>
      </c>
      <c r="J12" s="84" t="s">
        <v>6</v>
      </c>
    </row>
    <row r="13" spans="1:14" ht="12.75" customHeight="1" x14ac:dyDescent="0.2">
      <c r="A13" s="8"/>
      <c r="B13" s="10" t="s">
        <v>24</v>
      </c>
      <c r="C13" s="175">
        <v>10</v>
      </c>
      <c r="D13" s="175">
        <v>11.5</v>
      </c>
      <c r="E13" s="60" t="s">
        <v>54</v>
      </c>
      <c r="F13" s="299" t="s">
        <v>55</v>
      </c>
      <c r="G13" s="60" t="s">
        <v>56</v>
      </c>
      <c r="H13" s="299" t="s">
        <v>267</v>
      </c>
      <c r="I13" s="344" t="s">
        <v>58</v>
      </c>
      <c r="J13" s="10" t="s">
        <v>24</v>
      </c>
    </row>
    <row r="14" spans="1:14" ht="12.75" customHeight="1" x14ac:dyDescent="0.2">
      <c r="A14" s="8"/>
      <c r="B14" s="84" t="s">
        <v>17</v>
      </c>
      <c r="C14" s="456" t="s">
        <v>347</v>
      </c>
      <c r="D14" s="174">
        <v>13</v>
      </c>
      <c r="E14" s="87" t="s">
        <v>60</v>
      </c>
      <c r="F14" s="88" t="s">
        <v>55</v>
      </c>
      <c r="G14" s="302" t="s">
        <v>353</v>
      </c>
      <c r="H14" s="298" t="s">
        <v>349</v>
      </c>
      <c r="I14" s="297" t="s">
        <v>349</v>
      </c>
      <c r="J14" s="84" t="s">
        <v>17</v>
      </c>
    </row>
    <row r="15" spans="1:14" ht="12.75" customHeight="1" x14ac:dyDescent="0.2">
      <c r="A15" s="8"/>
      <c r="B15" s="10" t="s">
        <v>22</v>
      </c>
      <c r="C15" s="175">
        <v>10</v>
      </c>
      <c r="D15" s="175">
        <v>11.5</v>
      </c>
      <c r="E15" s="60" t="s">
        <v>54</v>
      </c>
      <c r="F15" s="299" t="s">
        <v>352</v>
      </c>
      <c r="G15" s="300" t="s">
        <v>354</v>
      </c>
      <c r="H15" s="61" t="s">
        <v>57</v>
      </c>
      <c r="I15" s="344" t="s">
        <v>350</v>
      </c>
      <c r="J15" s="10" t="s">
        <v>22</v>
      </c>
    </row>
    <row r="16" spans="1:14" ht="12.75" customHeight="1" x14ac:dyDescent="0.2">
      <c r="A16" s="8"/>
      <c r="B16" s="84" t="s">
        <v>23</v>
      </c>
      <c r="C16" s="457" t="s">
        <v>348</v>
      </c>
      <c r="D16" s="457" t="s">
        <v>348</v>
      </c>
      <c r="E16" s="87">
        <v>19</v>
      </c>
      <c r="F16" s="91">
        <v>26</v>
      </c>
      <c r="G16" s="90">
        <v>38</v>
      </c>
      <c r="H16" s="298" t="s">
        <v>350</v>
      </c>
      <c r="I16" s="297" t="s">
        <v>350</v>
      </c>
      <c r="J16" s="84" t="s">
        <v>23</v>
      </c>
    </row>
    <row r="17" spans="1:13" ht="12.75" customHeight="1" x14ac:dyDescent="0.2">
      <c r="A17" s="8"/>
      <c r="B17" s="10" t="s">
        <v>44</v>
      </c>
      <c r="C17" s="175">
        <v>10</v>
      </c>
      <c r="D17" s="175">
        <v>11.5</v>
      </c>
      <c r="E17" s="60" t="s">
        <v>54</v>
      </c>
      <c r="F17" s="299" t="s">
        <v>159</v>
      </c>
      <c r="G17" s="60" t="s">
        <v>56</v>
      </c>
      <c r="H17" s="61" t="s">
        <v>57</v>
      </c>
      <c r="I17" s="344" t="s">
        <v>350</v>
      </c>
      <c r="J17" s="10" t="s">
        <v>44</v>
      </c>
    </row>
    <row r="18" spans="1:13" ht="12.75" customHeight="1" x14ac:dyDescent="0.2">
      <c r="A18" s="8"/>
      <c r="B18" s="84" t="s">
        <v>25</v>
      </c>
      <c r="C18" s="174">
        <v>12</v>
      </c>
      <c r="D18" s="301">
        <v>12</v>
      </c>
      <c r="E18" s="302" t="s">
        <v>54</v>
      </c>
      <c r="F18" s="298" t="s">
        <v>159</v>
      </c>
      <c r="G18" s="302" t="s">
        <v>57</v>
      </c>
      <c r="H18" s="298" t="s">
        <v>58</v>
      </c>
      <c r="I18" s="297" t="s">
        <v>58</v>
      </c>
      <c r="J18" s="84" t="s">
        <v>25</v>
      </c>
    </row>
    <row r="19" spans="1:13" ht="12.75" customHeight="1" x14ac:dyDescent="0.2">
      <c r="A19" s="8"/>
      <c r="B19" s="10" t="s">
        <v>4</v>
      </c>
      <c r="C19" s="175">
        <v>10</v>
      </c>
      <c r="D19" s="175" t="s">
        <v>201</v>
      </c>
      <c r="E19" s="60" t="s">
        <v>54</v>
      </c>
      <c r="F19" s="61" t="s">
        <v>59</v>
      </c>
      <c r="G19" s="60" t="s">
        <v>56</v>
      </c>
      <c r="H19" s="61" t="s">
        <v>57</v>
      </c>
      <c r="I19" s="344" t="s">
        <v>350</v>
      </c>
      <c r="J19" s="10" t="s">
        <v>4</v>
      </c>
    </row>
    <row r="20" spans="1:13" ht="12.75" customHeight="1" x14ac:dyDescent="0.2">
      <c r="A20" s="8"/>
      <c r="B20" s="84" t="s">
        <v>8</v>
      </c>
      <c r="C20" s="174">
        <v>10</v>
      </c>
      <c r="D20" s="174">
        <v>11.5</v>
      </c>
      <c r="E20" s="87" t="s">
        <v>54</v>
      </c>
      <c r="F20" s="298" t="s">
        <v>352</v>
      </c>
      <c r="G20" s="302" t="s">
        <v>56</v>
      </c>
      <c r="H20" s="88" t="s">
        <v>57</v>
      </c>
      <c r="I20" s="297" t="s">
        <v>350</v>
      </c>
      <c r="J20" s="84" t="s">
        <v>8</v>
      </c>
    </row>
    <row r="21" spans="1:13" ht="12.75" customHeight="1" x14ac:dyDescent="0.2">
      <c r="A21" s="8"/>
      <c r="B21" s="10" t="s">
        <v>9</v>
      </c>
      <c r="C21" s="175">
        <v>10</v>
      </c>
      <c r="D21" s="175">
        <v>11.5</v>
      </c>
      <c r="E21" s="60" t="s">
        <v>54</v>
      </c>
      <c r="F21" s="299" t="s">
        <v>352</v>
      </c>
      <c r="G21" s="60" t="s">
        <v>56</v>
      </c>
      <c r="H21" s="61" t="s">
        <v>57</v>
      </c>
      <c r="I21" s="344" t="s">
        <v>350</v>
      </c>
      <c r="J21" s="10" t="s">
        <v>9</v>
      </c>
    </row>
    <row r="22" spans="1:13" ht="12.75" customHeight="1" x14ac:dyDescent="0.2">
      <c r="A22" s="8"/>
      <c r="B22" s="84" t="s">
        <v>26</v>
      </c>
      <c r="C22" s="174">
        <v>10</v>
      </c>
      <c r="D22" s="174">
        <v>12</v>
      </c>
      <c r="E22" s="87" t="s">
        <v>60</v>
      </c>
      <c r="F22" s="88" t="s">
        <v>55</v>
      </c>
      <c r="G22" s="87" t="s">
        <v>58</v>
      </c>
      <c r="H22" s="88" t="s">
        <v>58</v>
      </c>
      <c r="I22" s="89" t="s">
        <v>58</v>
      </c>
      <c r="J22" s="84" t="s">
        <v>26</v>
      </c>
    </row>
    <row r="23" spans="1:13" ht="12.75" customHeight="1" x14ac:dyDescent="0.2">
      <c r="A23" s="8"/>
      <c r="B23" s="10" t="s">
        <v>7</v>
      </c>
      <c r="C23" s="175">
        <v>10</v>
      </c>
      <c r="D23" s="175">
        <v>11.5</v>
      </c>
      <c r="E23" s="60" t="s">
        <v>54</v>
      </c>
      <c r="F23" s="61" t="s">
        <v>59</v>
      </c>
      <c r="G23" s="300" t="s">
        <v>56</v>
      </c>
      <c r="H23" s="61" t="s">
        <v>57</v>
      </c>
      <c r="I23" s="344" t="s">
        <v>350</v>
      </c>
      <c r="J23" s="10" t="s">
        <v>7</v>
      </c>
    </row>
    <row r="24" spans="1:13" ht="12.75" customHeight="1" x14ac:dyDescent="0.2">
      <c r="A24" s="8"/>
      <c r="B24" s="85" t="s">
        <v>10</v>
      </c>
      <c r="C24" s="174">
        <v>10</v>
      </c>
      <c r="D24" s="174">
        <v>11.5</v>
      </c>
      <c r="E24" s="87" t="s">
        <v>54</v>
      </c>
      <c r="F24" s="88" t="s">
        <v>59</v>
      </c>
      <c r="G24" s="87" t="s">
        <v>56</v>
      </c>
      <c r="H24" s="88" t="s">
        <v>57</v>
      </c>
      <c r="I24" s="297" t="s">
        <v>350</v>
      </c>
      <c r="J24" s="85" t="s">
        <v>10</v>
      </c>
    </row>
    <row r="25" spans="1:13" ht="12.75" customHeight="1" x14ac:dyDescent="0.2">
      <c r="A25" s="8"/>
      <c r="B25" s="10" t="s">
        <v>237</v>
      </c>
      <c r="C25" s="175">
        <v>10</v>
      </c>
      <c r="D25" s="175">
        <v>11.5</v>
      </c>
      <c r="E25" s="60" t="s">
        <v>61</v>
      </c>
      <c r="F25" s="299" t="s">
        <v>358</v>
      </c>
      <c r="G25" s="60" t="s">
        <v>57</v>
      </c>
      <c r="H25" s="61" t="s">
        <v>62</v>
      </c>
      <c r="I25" s="62" t="s">
        <v>62</v>
      </c>
      <c r="J25" s="10" t="s">
        <v>18</v>
      </c>
    </row>
    <row r="26" spans="1:13" ht="12.75" customHeight="1" x14ac:dyDescent="0.2">
      <c r="A26" s="8"/>
      <c r="B26" s="84" t="s">
        <v>27</v>
      </c>
      <c r="C26" s="174">
        <v>10</v>
      </c>
      <c r="D26" s="174">
        <v>11.5</v>
      </c>
      <c r="E26" s="87">
        <v>18</v>
      </c>
      <c r="F26" s="88" t="s">
        <v>55</v>
      </c>
      <c r="G26" s="87">
        <v>36</v>
      </c>
      <c r="H26" s="298" t="s">
        <v>350</v>
      </c>
      <c r="I26" s="297" t="s">
        <v>350</v>
      </c>
      <c r="J26" s="84" t="s">
        <v>27</v>
      </c>
    </row>
    <row r="27" spans="1:13" ht="12.75" customHeight="1" x14ac:dyDescent="0.2">
      <c r="A27" s="8"/>
      <c r="B27" s="10" t="s">
        <v>11</v>
      </c>
      <c r="C27" s="175">
        <v>10</v>
      </c>
      <c r="D27" s="175">
        <v>11.5</v>
      </c>
      <c r="E27" s="60" t="s">
        <v>54</v>
      </c>
      <c r="F27" s="61" t="s">
        <v>159</v>
      </c>
      <c r="G27" s="60" t="s">
        <v>56</v>
      </c>
      <c r="H27" s="61" t="s">
        <v>57</v>
      </c>
      <c r="I27" s="62" t="s">
        <v>57</v>
      </c>
      <c r="J27" s="10" t="s">
        <v>11</v>
      </c>
      <c r="M27" s="2"/>
    </row>
    <row r="28" spans="1:13" ht="12.75" customHeight="1" x14ac:dyDescent="0.2">
      <c r="A28" s="8"/>
      <c r="B28" s="84" t="s">
        <v>28</v>
      </c>
      <c r="C28" s="456" t="s">
        <v>270</v>
      </c>
      <c r="D28" s="174">
        <v>12</v>
      </c>
      <c r="E28" s="87" t="s">
        <v>60</v>
      </c>
      <c r="F28" s="298" t="s">
        <v>55</v>
      </c>
      <c r="G28" s="302" t="s">
        <v>224</v>
      </c>
      <c r="H28" s="298" t="s">
        <v>269</v>
      </c>
      <c r="I28" s="297" t="s">
        <v>355</v>
      </c>
      <c r="J28" s="84" t="s">
        <v>28</v>
      </c>
    </row>
    <row r="29" spans="1:13" ht="12.75" customHeight="1" x14ac:dyDescent="0.2">
      <c r="A29" s="8"/>
      <c r="B29" s="10" t="s">
        <v>12</v>
      </c>
      <c r="C29" s="175">
        <v>10</v>
      </c>
      <c r="D29" s="175">
        <v>11.5</v>
      </c>
      <c r="E29" s="60" t="s">
        <v>54</v>
      </c>
      <c r="F29" s="299" t="s">
        <v>352</v>
      </c>
      <c r="G29" s="60" t="s">
        <v>56</v>
      </c>
      <c r="H29" s="61" t="s">
        <v>57</v>
      </c>
      <c r="I29" s="344" t="s">
        <v>350</v>
      </c>
      <c r="J29" s="10" t="s">
        <v>12</v>
      </c>
    </row>
    <row r="30" spans="1:13" ht="12.75" customHeight="1" x14ac:dyDescent="0.2">
      <c r="A30" s="8"/>
      <c r="B30" s="84" t="s">
        <v>14</v>
      </c>
      <c r="C30" s="174">
        <v>10</v>
      </c>
      <c r="D30" s="174">
        <v>11.5</v>
      </c>
      <c r="E30" s="87" t="s">
        <v>54</v>
      </c>
      <c r="F30" s="298" t="s">
        <v>352</v>
      </c>
      <c r="G30" s="87" t="s">
        <v>56</v>
      </c>
      <c r="H30" s="88" t="s">
        <v>57</v>
      </c>
      <c r="I30" s="297" t="s">
        <v>350</v>
      </c>
      <c r="J30" s="84" t="s">
        <v>14</v>
      </c>
    </row>
    <row r="31" spans="1:13" ht="12.75" customHeight="1" x14ac:dyDescent="0.2">
      <c r="A31" s="8"/>
      <c r="B31" s="10" t="s">
        <v>13</v>
      </c>
      <c r="C31" s="175">
        <v>10</v>
      </c>
      <c r="D31" s="175">
        <v>11.5</v>
      </c>
      <c r="E31" s="60" t="s">
        <v>54</v>
      </c>
      <c r="F31" s="61" t="s">
        <v>159</v>
      </c>
      <c r="G31" s="60" t="s">
        <v>56</v>
      </c>
      <c r="H31" s="61" t="s">
        <v>57</v>
      </c>
      <c r="I31" s="62" t="s">
        <v>57</v>
      </c>
      <c r="J31" s="10" t="s">
        <v>13</v>
      </c>
    </row>
    <row r="32" spans="1:13" ht="12.75" customHeight="1" x14ac:dyDescent="0.2">
      <c r="A32" s="8"/>
      <c r="B32" s="84" t="s">
        <v>239</v>
      </c>
      <c r="C32" s="174">
        <v>10</v>
      </c>
      <c r="D32" s="174">
        <v>11.5</v>
      </c>
      <c r="E32" s="87">
        <v>18</v>
      </c>
      <c r="F32" s="298" t="s">
        <v>271</v>
      </c>
      <c r="G32" s="87" t="s">
        <v>56</v>
      </c>
      <c r="H32" s="298" t="s">
        <v>272</v>
      </c>
      <c r="I32" s="297" t="s">
        <v>272</v>
      </c>
      <c r="J32" s="85" t="s">
        <v>29</v>
      </c>
    </row>
    <row r="33" spans="1:16" ht="12.75" customHeight="1" x14ac:dyDescent="0.2">
      <c r="A33" s="8"/>
      <c r="B33" s="10" t="s">
        <v>30</v>
      </c>
      <c r="C33" s="175">
        <v>10</v>
      </c>
      <c r="D33" s="175">
        <v>11.5</v>
      </c>
      <c r="E33" s="60" t="s">
        <v>54</v>
      </c>
      <c r="F33" s="299" t="s">
        <v>351</v>
      </c>
      <c r="G33" s="60" t="s">
        <v>63</v>
      </c>
      <c r="H33" s="299" t="s">
        <v>273</v>
      </c>
      <c r="I33" s="344" t="s">
        <v>58</v>
      </c>
      <c r="J33" s="10" t="s">
        <v>30</v>
      </c>
    </row>
    <row r="34" spans="1:16" x14ac:dyDescent="0.2">
      <c r="A34" s="8"/>
      <c r="B34" s="86" t="s">
        <v>19</v>
      </c>
      <c r="C34" s="177">
        <v>10</v>
      </c>
      <c r="D34" s="177">
        <v>11.5</v>
      </c>
      <c r="E34" s="92" t="s">
        <v>54</v>
      </c>
      <c r="F34" s="450" t="s">
        <v>55</v>
      </c>
      <c r="G34" s="92" t="s">
        <v>56</v>
      </c>
      <c r="H34" s="450" t="s">
        <v>350</v>
      </c>
      <c r="I34" s="451" t="s">
        <v>356</v>
      </c>
      <c r="J34" s="86" t="s">
        <v>19</v>
      </c>
    </row>
    <row r="35" spans="1:16" ht="12.75" customHeight="1" x14ac:dyDescent="0.2">
      <c r="A35" s="8"/>
      <c r="B35" s="10" t="s">
        <v>211</v>
      </c>
      <c r="C35" s="175">
        <v>10</v>
      </c>
      <c r="D35" s="175">
        <v>11.5</v>
      </c>
      <c r="E35" s="300" t="s">
        <v>54</v>
      </c>
      <c r="F35" s="299" t="s">
        <v>159</v>
      </c>
      <c r="G35" s="300" t="s">
        <v>56</v>
      </c>
      <c r="H35" s="299" t="s">
        <v>57</v>
      </c>
      <c r="I35" s="344" t="s">
        <v>350</v>
      </c>
      <c r="J35" s="10" t="s">
        <v>211</v>
      </c>
    </row>
    <row r="36" spans="1:16" ht="12.75" customHeight="1" x14ac:dyDescent="0.2">
      <c r="A36" s="8"/>
      <c r="B36" s="749" t="s">
        <v>100</v>
      </c>
      <c r="C36" s="404">
        <v>10</v>
      </c>
      <c r="D36" s="404">
        <v>11.5</v>
      </c>
      <c r="E36" s="408" t="s">
        <v>54</v>
      </c>
      <c r="F36" s="406" t="s">
        <v>59</v>
      </c>
      <c r="G36" s="405" t="s">
        <v>357</v>
      </c>
      <c r="H36" s="409" t="s">
        <v>57</v>
      </c>
      <c r="I36" s="410" t="s">
        <v>57</v>
      </c>
      <c r="J36" s="749" t="s">
        <v>100</v>
      </c>
    </row>
    <row r="37" spans="1:16" ht="12.75" customHeight="1" x14ac:dyDescent="0.2">
      <c r="A37" s="8"/>
      <c r="B37" s="10" t="s">
        <v>214</v>
      </c>
      <c r="C37" s="175">
        <v>10</v>
      </c>
      <c r="D37" s="401">
        <v>11.5</v>
      </c>
      <c r="E37" s="300" t="s">
        <v>54</v>
      </c>
      <c r="F37" s="299" t="s">
        <v>159</v>
      </c>
      <c r="G37" s="300" t="s">
        <v>56</v>
      </c>
      <c r="H37" s="299" t="s">
        <v>57</v>
      </c>
      <c r="I37" s="344" t="s">
        <v>58</v>
      </c>
      <c r="J37" s="10" t="s">
        <v>214</v>
      </c>
    </row>
    <row r="38" spans="1:16" ht="12.75" customHeight="1" x14ac:dyDescent="0.2">
      <c r="A38" s="8"/>
      <c r="B38" s="253" t="s">
        <v>212</v>
      </c>
      <c r="C38" s="404">
        <v>10</v>
      </c>
      <c r="D38" s="404">
        <v>11.5</v>
      </c>
      <c r="E38" s="405" t="s">
        <v>54</v>
      </c>
      <c r="F38" s="406" t="s">
        <v>352</v>
      </c>
      <c r="G38" s="405" t="s">
        <v>354</v>
      </c>
      <c r="H38" s="406" t="s">
        <v>57</v>
      </c>
      <c r="I38" s="407" t="s">
        <v>350</v>
      </c>
      <c r="J38" s="253" t="s">
        <v>212</v>
      </c>
    </row>
    <row r="39" spans="1:16" ht="12.75" customHeight="1" x14ac:dyDescent="0.2">
      <c r="A39" s="8"/>
      <c r="B39" s="11" t="s">
        <v>15</v>
      </c>
      <c r="C39" s="176">
        <v>10</v>
      </c>
      <c r="D39" s="176">
        <v>11.5</v>
      </c>
      <c r="E39" s="402" t="s">
        <v>54</v>
      </c>
      <c r="F39" s="453" t="s">
        <v>352</v>
      </c>
      <c r="G39" s="452" t="s">
        <v>359</v>
      </c>
      <c r="H39" s="453" t="s">
        <v>243</v>
      </c>
      <c r="I39" s="459" t="s">
        <v>350</v>
      </c>
      <c r="J39" s="11" t="s">
        <v>15</v>
      </c>
    </row>
    <row r="40" spans="1:16" ht="12.75" customHeight="1" x14ac:dyDescent="0.2">
      <c r="A40" s="8"/>
      <c r="B40" s="253" t="s">
        <v>1</v>
      </c>
      <c r="C40" s="404">
        <v>10</v>
      </c>
      <c r="D40" s="404">
        <v>11.5</v>
      </c>
      <c r="E40" s="408" t="s">
        <v>54</v>
      </c>
      <c r="F40" s="409" t="s">
        <v>159</v>
      </c>
      <c r="G40" s="408" t="s">
        <v>56</v>
      </c>
      <c r="H40" s="409" t="s">
        <v>57</v>
      </c>
      <c r="I40" s="410" t="s">
        <v>58</v>
      </c>
      <c r="J40" s="253" t="s">
        <v>1</v>
      </c>
    </row>
    <row r="41" spans="1:16" ht="12.75" customHeight="1" x14ac:dyDescent="0.2">
      <c r="A41" s="8"/>
      <c r="B41" s="10" t="s">
        <v>43</v>
      </c>
      <c r="C41" s="750">
        <v>10</v>
      </c>
      <c r="D41" s="751">
        <v>11.5</v>
      </c>
      <c r="E41" s="752" t="s">
        <v>54</v>
      </c>
      <c r="F41" s="299" t="s">
        <v>159</v>
      </c>
      <c r="G41" s="752" t="s">
        <v>56</v>
      </c>
      <c r="H41" s="61" t="s">
        <v>57</v>
      </c>
      <c r="I41" s="61" t="s">
        <v>57</v>
      </c>
      <c r="J41" s="10" t="s">
        <v>43</v>
      </c>
      <c r="O41" s="2"/>
    </row>
    <row r="42" spans="1:16" ht="12.75" customHeight="1" x14ac:dyDescent="0.2">
      <c r="A42" s="8"/>
      <c r="B42" s="253" t="s">
        <v>238</v>
      </c>
      <c r="C42" s="404">
        <v>10</v>
      </c>
      <c r="D42" s="404">
        <v>11.5</v>
      </c>
      <c r="E42" s="408" t="s">
        <v>60</v>
      </c>
      <c r="F42" s="409" t="s">
        <v>55</v>
      </c>
      <c r="G42" s="405" t="s">
        <v>244</v>
      </c>
      <c r="H42" s="406" t="s">
        <v>360</v>
      </c>
      <c r="I42" s="407" t="s">
        <v>360</v>
      </c>
      <c r="J42" s="253" t="s">
        <v>31</v>
      </c>
      <c r="O42" s="2"/>
    </row>
    <row r="43" spans="1:16" ht="12.75" customHeight="1" x14ac:dyDescent="0.2">
      <c r="A43" s="8"/>
      <c r="B43" s="11" t="s">
        <v>2</v>
      </c>
      <c r="C43" s="176">
        <v>10</v>
      </c>
      <c r="D43" s="176">
        <v>11.5</v>
      </c>
      <c r="E43" s="402" t="s">
        <v>54</v>
      </c>
      <c r="F43" s="403" t="s">
        <v>159</v>
      </c>
      <c r="G43" s="402" t="s">
        <v>56</v>
      </c>
      <c r="H43" s="403" t="s">
        <v>57</v>
      </c>
      <c r="I43" s="753" t="s">
        <v>57</v>
      </c>
      <c r="J43" s="11" t="s">
        <v>2</v>
      </c>
      <c r="O43" s="2"/>
    </row>
    <row r="44" spans="1:16" ht="15" customHeight="1" x14ac:dyDescent="0.2">
      <c r="B44" s="275" t="s">
        <v>202</v>
      </c>
      <c r="C44" s="4"/>
      <c r="D44" s="4"/>
      <c r="O44" s="2"/>
      <c r="P44" s="2"/>
    </row>
    <row r="45" spans="1:16" ht="12.75" customHeight="1" x14ac:dyDescent="0.2">
      <c r="B45" s="275" t="s">
        <v>341</v>
      </c>
      <c r="C45" s="4"/>
      <c r="D45" s="4"/>
      <c r="E45" s="21"/>
      <c r="F45" s="21"/>
      <c r="G45" s="21"/>
      <c r="H45" s="21"/>
      <c r="I45" s="21"/>
      <c r="J45" s="21"/>
      <c r="K45" s="21"/>
      <c r="L45" s="21"/>
      <c r="M45" s="22"/>
      <c r="N45" s="21"/>
      <c r="O45" s="2"/>
    </row>
    <row r="46" spans="1:16" ht="69.75" customHeight="1" x14ac:dyDescent="0.2">
      <c r="B46" s="770" t="s">
        <v>236</v>
      </c>
      <c r="C46" s="786"/>
      <c r="D46" s="786"/>
      <c r="E46" s="786"/>
      <c r="F46" s="786"/>
      <c r="G46" s="786"/>
      <c r="H46" s="786"/>
      <c r="I46" s="786"/>
      <c r="J46" s="786"/>
      <c r="K46" s="14"/>
      <c r="L46" s="14"/>
      <c r="M46" s="14"/>
      <c r="N46" s="14"/>
      <c r="O46" s="2"/>
    </row>
    <row r="47" spans="1:16" ht="12.75" customHeight="1" x14ac:dyDescent="0.2">
      <c r="B47" s="195" t="s">
        <v>232</v>
      </c>
      <c r="C47" s="195"/>
      <c r="D47" s="206"/>
      <c r="E47" s="206"/>
      <c r="F47" s="206"/>
      <c r="G47" s="206"/>
      <c r="H47" s="206"/>
      <c r="I47" s="206"/>
      <c r="J47" s="206"/>
      <c r="O47" s="2"/>
    </row>
    <row r="48" spans="1:16" ht="12.75" customHeight="1" x14ac:dyDescent="0.2">
      <c r="B48" s="195" t="s">
        <v>233</v>
      </c>
      <c r="C48" s="195"/>
      <c r="D48" s="206"/>
      <c r="E48" s="206"/>
      <c r="F48" s="206"/>
      <c r="G48" s="206"/>
      <c r="H48" s="206"/>
      <c r="I48" s="206"/>
      <c r="J48" s="206"/>
    </row>
    <row r="49" spans="2:19" ht="12.75" customHeight="1" x14ac:dyDescent="0.2">
      <c r="B49" s="195" t="s">
        <v>240</v>
      </c>
      <c r="C49" s="195"/>
      <c r="D49" s="206"/>
      <c r="E49" s="206"/>
      <c r="F49" s="206"/>
      <c r="G49" s="206"/>
      <c r="H49" s="206"/>
      <c r="I49" s="206"/>
      <c r="J49" s="206"/>
    </row>
    <row r="50" spans="2:19" ht="12.75" customHeight="1" x14ac:dyDescent="0.2">
      <c r="B50" s="458" t="s">
        <v>241</v>
      </c>
      <c r="C50" s="195"/>
      <c r="D50" s="206"/>
      <c r="E50" s="206"/>
      <c r="F50" s="206"/>
      <c r="G50" s="206"/>
      <c r="H50" s="206"/>
      <c r="I50" s="206"/>
      <c r="J50" s="206"/>
      <c r="S50" s="2"/>
    </row>
    <row r="51" spans="2:19" ht="12.75" customHeight="1" x14ac:dyDescent="0.2">
      <c r="B51" s="458" t="s">
        <v>242</v>
      </c>
      <c r="C51" s="195"/>
      <c r="D51" s="206"/>
      <c r="E51" s="206"/>
      <c r="F51" s="206"/>
      <c r="G51" s="206"/>
      <c r="H51" s="206"/>
      <c r="I51" s="206"/>
      <c r="J51" s="206"/>
    </row>
    <row r="52" spans="2:19" ht="12.75" customHeight="1" x14ac:dyDescent="0.2">
      <c r="B52" s="195" t="s">
        <v>268</v>
      </c>
      <c r="C52" s="206"/>
      <c r="D52" s="206"/>
      <c r="E52" s="206"/>
      <c r="F52" s="206"/>
      <c r="G52" s="206"/>
      <c r="H52" s="206"/>
      <c r="I52" s="206"/>
      <c r="J52" s="206"/>
    </row>
    <row r="53" spans="2:19" ht="12.75" customHeight="1" x14ac:dyDescent="0.2">
      <c r="B53" s="195" t="s">
        <v>274</v>
      </c>
      <c r="C53" s="206"/>
      <c r="D53" s="206"/>
      <c r="E53" s="206"/>
      <c r="F53" s="206"/>
      <c r="G53" s="206"/>
      <c r="H53" s="206"/>
      <c r="I53" s="206"/>
      <c r="J53" s="206"/>
    </row>
    <row r="54" spans="2:19" ht="12.75" customHeight="1" x14ac:dyDescent="0.2">
      <c r="B54" s="195"/>
      <c r="C54" s="206"/>
      <c r="D54" s="206"/>
      <c r="E54" s="206"/>
      <c r="F54" s="206"/>
      <c r="G54" s="206"/>
      <c r="H54" s="206"/>
      <c r="I54" s="206"/>
      <c r="J54" s="206"/>
    </row>
    <row r="55" spans="2:19" ht="12.75" customHeight="1" x14ac:dyDescent="0.2">
      <c r="B55" s="195"/>
      <c r="C55" s="206"/>
      <c r="D55" s="206"/>
      <c r="E55" s="206"/>
      <c r="F55" s="206"/>
      <c r="G55" s="206"/>
      <c r="H55" s="206"/>
      <c r="I55" s="206"/>
      <c r="J55" s="206"/>
    </row>
    <row r="56" spans="2:19" ht="12.75" customHeight="1" x14ac:dyDescent="0.2">
      <c r="B56" s="195"/>
      <c r="C56" s="206"/>
      <c r="D56" s="206"/>
      <c r="E56" s="206"/>
      <c r="F56" s="206"/>
      <c r="G56" s="206"/>
      <c r="H56" s="206"/>
      <c r="I56" s="206"/>
      <c r="J56" s="206"/>
    </row>
    <row r="57" spans="2:19" x14ac:dyDescent="0.2">
      <c r="B57" s="195"/>
    </row>
    <row r="58" spans="2:19" x14ac:dyDescent="0.2">
      <c r="B58" s="195"/>
    </row>
  </sheetData>
  <mergeCells count="7">
    <mergeCell ref="B46:J46"/>
    <mergeCell ref="B2:J2"/>
    <mergeCell ref="B3:I3"/>
    <mergeCell ref="C5:C6"/>
    <mergeCell ref="D5:D6"/>
    <mergeCell ref="E5:F5"/>
    <mergeCell ref="G5:H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4"/>
  <sheetViews>
    <sheetView topLeftCell="A13" zoomScaleNormal="100" workbookViewId="0">
      <selection activeCell="B37" sqref="B37"/>
    </sheetView>
  </sheetViews>
  <sheetFormatPr defaultRowHeight="12.75" x14ac:dyDescent="0.2"/>
  <cols>
    <col min="2" max="2" width="6.140625" customWidth="1"/>
  </cols>
  <sheetData>
    <row r="1" spans="1:15" ht="14.25" customHeight="1" x14ac:dyDescent="0.2">
      <c r="D1" s="172"/>
      <c r="E1" s="172"/>
      <c r="F1" s="172"/>
      <c r="G1" s="172"/>
      <c r="H1" s="172"/>
      <c r="I1" s="172"/>
      <c r="J1" s="172"/>
      <c r="K1" s="172"/>
      <c r="L1" s="15" t="s">
        <v>178</v>
      </c>
    </row>
    <row r="2" spans="1:15" ht="30" customHeight="1" x14ac:dyDescent="0.2">
      <c r="B2" s="796" t="s">
        <v>334</v>
      </c>
      <c r="C2" s="796"/>
      <c r="D2" s="796"/>
      <c r="E2" s="796"/>
      <c r="F2" s="796"/>
      <c r="G2" s="796"/>
      <c r="H2" s="796"/>
      <c r="I2" s="796"/>
      <c r="J2" s="796"/>
      <c r="K2" s="796"/>
      <c r="L2" s="213"/>
    </row>
    <row r="3" spans="1:15" ht="18" customHeight="1" x14ac:dyDescent="0.2">
      <c r="B3" s="796">
        <v>2017</v>
      </c>
      <c r="C3" s="796"/>
      <c r="D3" s="796"/>
      <c r="E3" s="796"/>
      <c r="F3" s="796"/>
      <c r="G3" s="796"/>
      <c r="H3" s="796"/>
      <c r="I3" s="796"/>
      <c r="J3" s="796"/>
      <c r="K3" s="796"/>
      <c r="L3" s="796"/>
    </row>
    <row r="4" spans="1:15" ht="23.25" customHeight="1" x14ac:dyDescent="0.2">
      <c r="B4" s="2"/>
      <c r="C4" s="801" t="s">
        <v>80</v>
      </c>
      <c r="D4" s="274" t="s">
        <v>76</v>
      </c>
      <c r="E4" s="274" t="s">
        <v>76</v>
      </c>
      <c r="F4" s="804" t="s">
        <v>185</v>
      </c>
      <c r="G4" s="807" t="s">
        <v>136</v>
      </c>
      <c r="H4" s="807" t="s">
        <v>86</v>
      </c>
      <c r="I4" s="807" t="s">
        <v>84</v>
      </c>
      <c r="J4" s="807" t="s">
        <v>85</v>
      </c>
      <c r="K4" s="807" t="s">
        <v>204</v>
      </c>
      <c r="L4" s="810" t="s">
        <v>189</v>
      </c>
      <c r="M4" s="208"/>
    </row>
    <row r="5" spans="1:15" ht="12.75" customHeight="1" x14ac:dyDescent="0.2">
      <c r="A5" s="208"/>
      <c r="B5" s="2"/>
      <c r="C5" s="802"/>
      <c r="D5" s="813" t="s">
        <v>186</v>
      </c>
      <c r="E5" s="815" t="s">
        <v>200</v>
      </c>
      <c r="F5" s="805"/>
      <c r="G5" s="808"/>
      <c r="H5" s="808"/>
      <c r="I5" s="808"/>
      <c r="J5" s="808"/>
      <c r="K5" s="808"/>
      <c r="L5" s="811"/>
    </row>
    <row r="6" spans="1:15" ht="25.5" customHeight="1" x14ac:dyDescent="0.2">
      <c r="B6" s="2"/>
      <c r="C6" s="803"/>
      <c r="D6" s="814"/>
      <c r="E6" s="816"/>
      <c r="F6" s="806"/>
      <c r="G6" s="809"/>
      <c r="H6" s="809"/>
      <c r="I6" s="809"/>
      <c r="J6" s="809"/>
      <c r="K6" s="809"/>
      <c r="L6" s="812"/>
    </row>
    <row r="7" spans="1:15" ht="16.5" customHeight="1" x14ac:dyDescent="0.2">
      <c r="B7" s="476" t="s">
        <v>254</v>
      </c>
      <c r="C7" s="522">
        <v>10126.934999999999</v>
      </c>
      <c r="D7" s="509">
        <v>3066.7510000000002</v>
      </c>
      <c r="E7" s="522">
        <v>2029.9580000000001</v>
      </c>
      <c r="F7" s="522">
        <v>427.46199999999999</v>
      </c>
      <c r="G7" s="509">
        <v>25.193999999999999</v>
      </c>
      <c r="H7" s="522">
        <v>42.994</v>
      </c>
      <c r="I7" s="522">
        <v>165.63399999999999</v>
      </c>
      <c r="J7" s="522">
        <v>284.49299999999999</v>
      </c>
      <c r="K7" s="509">
        <v>2490</v>
      </c>
      <c r="L7" s="509">
        <v>1594.4459999999999</v>
      </c>
      <c r="M7" s="509" t="s">
        <v>254</v>
      </c>
      <c r="N7" s="208"/>
    </row>
    <row r="8" spans="1:15" ht="12.75" customHeight="1" x14ac:dyDescent="0.2">
      <c r="B8" s="476" t="s">
        <v>213</v>
      </c>
      <c r="C8" s="522">
        <v>11471.284</v>
      </c>
      <c r="D8" s="513">
        <v>3333.5949999999998</v>
      </c>
      <c r="E8" s="522">
        <v>2258.3420000000001</v>
      </c>
      <c r="F8" s="534">
        <v>506.69400000000002</v>
      </c>
      <c r="G8" s="509">
        <v>26.896000000000001</v>
      </c>
      <c r="H8" s="522">
        <v>44.256</v>
      </c>
      <c r="I8" s="522">
        <v>178.125</v>
      </c>
      <c r="J8" s="522">
        <v>365.57799999999997</v>
      </c>
      <c r="K8" s="522">
        <v>2917.232</v>
      </c>
      <c r="L8" s="509">
        <v>1840.5630000000001</v>
      </c>
      <c r="M8" s="476" t="s">
        <v>213</v>
      </c>
      <c r="N8" s="208"/>
      <c r="O8" s="208"/>
    </row>
    <row r="9" spans="1:15" ht="12.75" customHeight="1" x14ac:dyDescent="0.2">
      <c r="B9" s="10" t="s">
        <v>20</v>
      </c>
      <c r="C9" s="514">
        <v>214.084</v>
      </c>
      <c r="D9" s="517">
        <v>59.715000000000003</v>
      </c>
      <c r="E9" s="519">
        <v>19.532</v>
      </c>
      <c r="F9" s="517">
        <v>33.198</v>
      </c>
      <c r="G9" s="517">
        <v>0.95899999999999996</v>
      </c>
      <c r="H9" s="526">
        <v>0.53400000000000003</v>
      </c>
      <c r="I9" s="526">
        <v>1.153</v>
      </c>
      <c r="J9" s="517">
        <v>6.2850000000000001</v>
      </c>
      <c r="K9" s="517">
        <v>58.106999999999999</v>
      </c>
      <c r="L9" s="510">
        <v>34.600999999999999</v>
      </c>
      <c r="M9" s="10" t="s">
        <v>20</v>
      </c>
    </row>
    <row r="10" spans="1:15" ht="12.75" customHeight="1" x14ac:dyDescent="0.2">
      <c r="B10" s="253" t="s">
        <v>3</v>
      </c>
      <c r="C10" s="515">
        <v>172.614</v>
      </c>
      <c r="D10" s="518">
        <v>72.225999999999999</v>
      </c>
      <c r="E10" s="518">
        <v>31.594000000000001</v>
      </c>
      <c r="F10" s="524">
        <v>11.289</v>
      </c>
      <c r="G10" s="524">
        <v>0.35</v>
      </c>
      <c r="H10" s="524">
        <v>0.60099999999999998</v>
      </c>
      <c r="I10" s="524">
        <v>0.80400000000000005</v>
      </c>
      <c r="J10" s="518">
        <v>2.0739999999999998</v>
      </c>
      <c r="K10" s="518">
        <v>33.311999999999998</v>
      </c>
      <c r="L10" s="511">
        <v>20.364000000000001</v>
      </c>
      <c r="M10" s="253" t="s">
        <v>3</v>
      </c>
    </row>
    <row r="11" spans="1:15" ht="12.75" customHeight="1" x14ac:dyDescent="0.2">
      <c r="B11" s="10" t="s">
        <v>5</v>
      </c>
      <c r="C11" s="514">
        <v>287.99799999999999</v>
      </c>
      <c r="D11" s="519">
        <v>129.56700000000001</v>
      </c>
      <c r="E11" s="519">
        <v>38.680999999999997</v>
      </c>
      <c r="F11" s="523">
        <v>26.696999999999999</v>
      </c>
      <c r="G11" s="523">
        <v>0.29599999999999999</v>
      </c>
      <c r="H11" s="519">
        <v>0.61299999999999999</v>
      </c>
      <c r="I11" s="523">
        <v>5.0000000000000001E-3</v>
      </c>
      <c r="J11" s="519">
        <v>2.5099999999999998</v>
      </c>
      <c r="K11" s="519">
        <v>50.081000000000003</v>
      </c>
      <c r="L11" s="510">
        <v>39.548000000000002</v>
      </c>
      <c r="M11" s="10" t="s">
        <v>5</v>
      </c>
    </row>
    <row r="12" spans="1:15" ht="12.75" customHeight="1" x14ac:dyDescent="0.2">
      <c r="B12" s="253" t="s">
        <v>16</v>
      </c>
      <c r="C12" s="515">
        <v>146.19300000000001</v>
      </c>
      <c r="D12" s="518">
        <v>31.138999999999999</v>
      </c>
      <c r="E12" s="518">
        <v>26.222000000000001</v>
      </c>
      <c r="F12" s="524">
        <v>5.4390000000000001</v>
      </c>
      <c r="G12" s="524">
        <v>0.88</v>
      </c>
      <c r="H12" s="518">
        <v>0.157</v>
      </c>
      <c r="I12" s="518">
        <v>17.701000000000001</v>
      </c>
      <c r="J12" s="518">
        <v>5.2969999999999997</v>
      </c>
      <c r="K12" s="518">
        <v>30.321999999999999</v>
      </c>
      <c r="L12" s="511">
        <v>29.036000000000001</v>
      </c>
      <c r="M12" s="253" t="s">
        <v>16</v>
      </c>
    </row>
    <row r="13" spans="1:15" ht="12.75" customHeight="1" x14ac:dyDescent="0.2">
      <c r="B13" s="10" t="s">
        <v>21</v>
      </c>
      <c r="C13" s="514">
        <v>2414.951</v>
      </c>
      <c r="D13" s="519">
        <v>459.97399999999999</v>
      </c>
      <c r="E13" s="519">
        <v>465.35399999999998</v>
      </c>
      <c r="F13" s="523">
        <v>46.112000000000002</v>
      </c>
      <c r="G13" s="519">
        <v>3.3330000000000002</v>
      </c>
      <c r="H13" s="519">
        <v>10.314</v>
      </c>
      <c r="I13" s="519">
        <v>18.356999999999999</v>
      </c>
      <c r="J13" s="519">
        <v>62.756999999999998</v>
      </c>
      <c r="K13" s="519">
        <v>776.56100000000004</v>
      </c>
      <c r="L13" s="510">
        <v>572.18600000000004</v>
      </c>
      <c r="M13" s="10" t="s">
        <v>21</v>
      </c>
    </row>
    <row r="14" spans="1:15" ht="12.75" customHeight="1" x14ac:dyDescent="0.2">
      <c r="B14" s="253" t="s">
        <v>6</v>
      </c>
      <c r="C14" s="515">
        <v>40.954000000000001</v>
      </c>
      <c r="D14" s="518">
        <v>16.251999999999999</v>
      </c>
      <c r="E14" s="524">
        <v>3.669</v>
      </c>
      <c r="F14" s="524">
        <v>0.998</v>
      </c>
      <c r="G14" s="518">
        <v>0</v>
      </c>
      <c r="H14" s="524">
        <v>1</v>
      </c>
      <c r="I14" s="524">
        <v>2</v>
      </c>
      <c r="J14" s="524">
        <v>0.86699999999999999</v>
      </c>
      <c r="K14" s="518">
        <v>12.743</v>
      </c>
      <c r="L14" s="511">
        <v>3.4249999999999998</v>
      </c>
      <c r="M14" s="253" t="s">
        <v>6</v>
      </c>
    </row>
    <row r="15" spans="1:15" ht="12.75" customHeight="1" x14ac:dyDescent="0.2">
      <c r="B15" s="10" t="s">
        <v>24</v>
      </c>
      <c r="C15" s="514">
        <v>100.629</v>
      </c>
      <c r="D15" s="523">
        <v>22.431000000000001</v>
      </c>
      <c r="E15" s="519">
        <v>29.251000000000001</v>
      </c>
      <c r="F15" s="523">
        <v>4.0309999999999997</v>
      </c>
      <c r="G15" s="523">
        <v>0.18</v>
      </c>
      <c r="H15" s="523">
        <v>0.41499999999999998</v>
      </c>
      <c r="I15" s="523">
        <v>0.64300000000000002</v>
      </c>
      <c r="J15" s="523">
        <v>8.1430000000000007</v>
      </c>
      <c r="K15" s="519">
        <v>17.765999999999998</v>
      </c>
      <c r="L15" s="510">
        <v>17.768999999999998</v>
      </c>
      <c r="M15" s="10" t="s">
        <v>24</v>
      </c>
    </row>
    <row r="16" spans="1:15" ht="12.75" customHeight="1" x14ac:dyDescent="0.2">
      <c r="B16" s="253" t="s">
        <v>17</v>
      </c>
      <c r="C16" s="540">
        <v>174.33699999999999</v>
      </c>
      <c r="D16" s="518">
        <v>33.093000000000004</v>
      </c>
      <c r="E16" s="518">
        <v>60.161000000000001</v>
      </c>
      <c r="F16" s="518">
        <v>0.68</v>
      </c>
      <c r="G16" s="518">
        <v>0.25600000000000001</v>
      </c>
      <c r="H16" s="518">
        <v>0</v>
      </c>
      <c r="I16" s="518">
        <v>16.132000000000001</v>
      </c>
      <c r="J16" s="518">
        <v>3.7810000000000001</v>
      </c>
      <c r="K16" s="518">
        <v>45.151000000000003</v>
      </c>
      <c r="L16" s="511">
        <v>15.083</v>
      </c>
      <c r="M16" s="253" t="s">
        <v>17</v>
      </c>
    </row>
    <row r="17" spans="2:13" ht="12.75" customHeight="1" x14ac:dyDescent="0.2">
      <c r="B17" s="10" t="s">
        <v>22</v>
      </c>
      <c r="C17" s="514">
        <v>889.93200000000002</v>
      </c>
      <c r="D17" s="519">
        <v>330.14299999999997</v>
      </c>
      <c r="E17" s="529">
        <v>186.13399999999999</v>
      </c>
      <c r="F17" s="530">
        <v>15.41</v>
      </c>
      <c r="G17" s="529">
        <v>1.56</v>
      </c>
      <c r="H17" s="519">
        <v>0.57299999999999995</v>
      </c>
      <c r="I17" s="519">
        <v>7.2880000000000003</v>
      </c>
      <c r="J17" s="519">
        <v>29.847000000000001</v>
      </c>
      <c r="K17" s="519">
        <v>229.94200000000001</v>
      </c>
      <c r="L17" s="510">
        <v>89.034999999999997</v>
      </c>
      <c r="M17" s="10" t="s">
        <v>22</v>
      </c>
    </row>
    <row r="18" spans="2:13" ht="12.75" customHeight="1" x14ac:dyDescent="0.2">
      <c r="B18" s="253" t="s">
        <v>23</v>
      </c>
      <c r="C18" s="515">
        <v>1380.653</v>
      </c>
      <c r="D18" s="518">
        <v>366.92599999999999</v>
      </c>
      <c r="E18" s="524">
        <v>396.51499999999999</v>
      </c>
      <c r="F18" s="524">
        <v>82.84</v>
      </c>
      <c r="G18" s="518">
        <v>1.3919999999999999</v>
      </c>
      <c r="H18" s="518">
        <v>3.794</v>
      </c>
      <c r="I18" s="518">
        <v>13.215</v>
      </c>
      <c r="J18" s="524">
        <v>66.215999999999994</v>
      </c>
      <c r="K18" s="518">
        <v>218.375</v>
      </c>
      <c r="L18" s="527">
        <v>231.38</v>
      </c>
      <c r="M18" s="253" t="s">
        <v>23</v>
      </c>
    </row>
    <row r="19" spans="2:13" ht="12.75" customHeight="1" x14ac:dyDescent="0.2">
      <c r="B19" s="10" t="s">
        <v>44</v>
      </c>
      <c r="C19" s="514">
        <v>84.483999999999995</v>
      </c>
      <c r="D19" s="519">
        <v>22.931999999999999</v>
      </c>
      <c r="E19" s="519">
        <v>20.143999999999998</v>
      </c>
      <c r="F19" s="519">
        <v>3.8180000000000001</v>
      </c>
      <c r="G19" s="519">
        <v>0.65600000000000003</v>
      </c>
      <c r="H19" s="519">
        <v>5.1999999999999998E-2</v>
      </c>
      <c r="I19" s="519">
        <v>4.3330000000000002</v>
      </c>
      <c r="J19" s="519">
        <v>1.0840000000000001</v>
      </c>
      <c r="K19" s="519">
        <v>21.102</v>
      </c>
      <c r="L19" s="510">
        <v>10.363</v>
      </c>
      <c r="M19" s="10" t="s">
        <v>44</v>
      </c>
    </row>
    <row r="20" spans="2:13" ht="12.75" customHeight="1" x14ac:dyDescent="0.2">
      <c r="B20" s="253" t="s">
        <v>25</v>
      </c>
      <c r="C20" s="515">
        <v>1144.4880000000001</v>
      </c>
      <c r="D20" s="518">
        <v>337.935</v>
      </c>
      <c r="E20" s="518">
        <v>165.32599999999999</v>
      </c>
      <c r="F20" s="518">
        <v>44.927</v>
      </c>
      <c r="G20" s="518">
        <v>2.3090000000000002</v>
      </c>
      <c r="H20" s="518">
        <v>3.0659999999999998</v>
      </c>
      <c r="I20" s="518">
        <v>48.860999999999997</v>
      </c>
      <c r="J20" s="518">
        <v>19.486000000000001</v>
      </c>
      <c r="K20" s="518">
        <v>368.88900000000001</v>
      </c>
      <c r="L20" s="511">
        <v>153.68899999999999</v>
      </c>
      <c r="M20" s="253" t="s">
        <v>25</v>
      </c>
    </row>
    <row r="21" spans="2:13" ht="12.75" customHeight="1" x14ac:dyDescent="0.2">
      <c r="B21" s="10" t="s">
        <v>4</v>
      </c>
      <c r="C21" s="514">
        <v>18.684000000000001</v>
      </c>
      <c r="D21" s="519">
        <v>1.9930000000000001</v>
      </c>
      <c r="E21" s="519">
        <v>3.343</v>
      </c>
      <c r="F21" s="519">
        <v>0</v>
      </c>
      <c r="G21" s="519">
        <v>0</v>
      </c>
      <c r="H21" s="519">
        <v>0</v>
      </c>
      <c r="I21" s="519">
        <v>0.29399999999999998</v>
      </c>
      <c r="J21" s="519">
        <v>0.38800000000000001</v>
      </c>
      <c r="K21" s="519">
        <v>11.02</v>
      </c>
      <c r="L21" s="510">
        <v>1.6459999999999999</v>
      </c>
      <c r="M21" s="10" t="s">
        <v>4</v>
      </c>
    </row>
    <row r="22" spans="2:13" ht="12.75" customHeight="1" x14ac:dyDescent="0.2">
      <c r="B22" s="253" t="s">
        <v>8</v>
      </c>
      <c r="C22" s="515">
        <v>79.66</v>
      </c>
      <c r="D22" s="518">
        <v>26.565999999999999</v>
      </c>
      <c r="E22" s="518">
        <v>13.843999999999999</v>
      </c>
      <c r="F22" s="518">
        <v>3.4060000000000001</v>
      </c>
      <c r="G22" s="518">
        <v>0.55900000000000005</v>
      </c>
      <c r="H22" s="518">
        <v>0.251</v>
      </c>
      <c r="I22" s="518">
        <v>0.81599999999999995</v>
      </c>
      <c r="J22" s="518">
        <v>1.702</v>
      </c>
      <c r="K22" s="518">
        <v>27.052</v>
      </c>
      <c r="L22" s="511">
        <v>5.4640000000000004</v>
      </c>
      <c r="M22" s="253" t="s">
        <v>8</v>
      </c>
    </row>
    <row r="23" spans="2:13" ht="12.75" customHeight="1" x14ac:dyDescent="0.2">
      <c r="B23" s="10" t="s">
        <v>9</v>
      </c>
      <c r="C23" s="514">
        <v>127.376</v>
      </c>
      <c r="D23" s="519">
        <v>70.233000000000004</v>
      </c>
      <c r="E23" s="519">
        <v>16.375</v>
      </c>
      <c r="F23" s="523">
        <v>9.0150000000000006</v>
      </c>
      <c r="G23" s="523">
        <v>0.2</v>
      </c>
      <c r="H23" s="523">
        <v>0.14799999999999999</v>
      </c>
      <c r="I23" s="519">
        <v>1.018</v>
      </c>
      <c r="J23" s="519">
        <v>0.82899999999999996</v>
      </c>
      <c r="K23" s="519">
        <v>22.292999999999999</v>
      </c>
      <c r="L23" s="510">
        <v>7.2649999999999997</v>
      </c>
      <c r="M23" s="10" t="s">
        <v>9</v>
      </c>
    </row>
    <row r="24" spans="2:13" ht="12.75" customHeight="1" x14ac:dyDescent="0.2">
      <c r="B24" s="253" t="s">
        <v>26</v>
      </c>
      <c r="C24" s="515">
        <v>21.216000000000001</v>
      </c>
      <c r="D24" s="518">
        <v>7.4640000000000004</v>
      </c>
      <c r="E24" s="524">
        <v>2.6659999999999999</v>
      </c>
      <c r="F24" s="524">
        <v>2.27</v>
      </c>
      <c r="G24" s="518">
        <v>0</v>
      </c>
      <c r="H24" s="524">
        <v>0.33</v>
      </c>
      <c r="I24" s="524">
        <v>0.02</v>
      </c>
      <c r="J24" s="524">
        <v>3.113</v>
      </c>
      <c r="K24" s="524">
        <v>0.97299999999999998</v>
      </c>
      <c r="L24" s="527">
        <v>4.38</v>
      </c>
      <c r="M24" s="253" t="s">
        <v>26</v>
      </c>
    </row>
    <row r="25" spans="2:13" ht="12.75" customHeight="1" x14ac:dyDescent="0.2">
      <c r="B25" s="10" t="s">
        <v>7</v>
      </c>
      <c r="C25" s="514">
        <v>249.089</v>
      </c>
      <c r="D25" s="519">
        <v>78.522000000000006</v>
      </c>
      <c r="E25" s="519">
        <v>49.31</v>
      </c>
      <c r="F25" s="523">
        <v>18.771999999999998</v>
      </c>
      <c r="G25" s="523">
        <v>0.85</v>
      </c>
      <c r="H25" s="523">
        <v>0.81100000000000005</v>
      </c>
      <c r="I25" s="523">
        <v>0.05</v>
      </c>
      <c r="J25" s="519">
        <v>1.113</v>
      </c>
      <c r="K25" s="519">
        <v>64.417000000000002</v>
      </c>
      <c r="L25" s="510">
        <v>35.244</v>
      </c>
      <c r="M25" s="10" t="s">
        <v>7</v>
      </c>
    </row>
    <row r="26" spans="2:13" ht="12.75" customHeight="1" x14ac:dyDescent="0.2">
      <c r="B26" s="253" t="s">
        <v>10</v>
      </c>
      <c r="C26" s="515">
        <v>12.573</v>
      </c>
      <c r="D26" s="524">
        <v>1.306</v>
      </c>
      <c r="E26" s="524">
        <v>3.5</v>
      </c>
      <c r="F26" s="524">
        <v>0</v>
      </c>
      <c r="G26" s="518">
        <v>0</v>
      </c>
      <c r="H26" s="524">
        <v>0</v>
      </c>
      <c r="I26" s="524">
        <v>0.53400000000000003</v>
      </c>
      <c r="J26" s="518">
        <v>1.754</v>
      </c>
      <c r="K26" s="518">
        <v>4.5599999999999996</v>
      </c>
      <c r="L26" s="511">
        <v>0.91900000000000004</v>
      </c>
      <c r="M26" s="253" t="s">
        <v>10</v>
      </c>
    </row>
    <row r="27" spans="2:13" ht="12.75" customHeight="1" x14ac:dyDescent="0.2">
      <c r="B27" s="10" t="s">
        <v>18</v>
      </c>
      <c r="C27" s="514">
        <v>408.04599999999999</v>
      </c>
      <c r="D27" s="519">
        <v>123.75700000000001</v>
      </c>
      <c r="E27" s="523">
        <v>65.790999999999997</v>
      </c>
      <c r="F27" s="523">
        <v>8.6609999999999996</v>
      </c>
      <c r="G27" s="519">
        <v>0.13700000000000001</v>
      </c>
      <c r="H27" s="519">
        <v>13.375</v>
      </c>
      <c r="I27" s="519">
        <v>8.08</v>
      </c>
      <c r="J27" s="519">
        <v>25.693999999999999</v>
      </c>
      <c r="K27" s="519">
        <v>97.759</v>
      </c>
      <c r="L27" s="510">
        <v>64.792000000000002</v>
      </c>
      <c r="M27" s="10" t="s">
        <v>18</v>
      </c>
    </row>
    <row r="28" spans="2:13" ht="12.75" customHeight="1" x14ac:dyDescent="0.2">
      <c r="B28" s="253" t="s">
        <v>27</v>
      </c>
      <c r="C28" s="515">
        <v>203.53899999999999</v>
      </c>
      <c r="D28" s="518">
        <v>62.908999999999999</v>
      </c>
      <c r="E28" s="518">
        <v>58.58</v>
      </c>
      <c r="F28" s="524">
        <v>11.034000000000001</v>
      </c>
      <c r="G28" s="524">
        <v>0.32</v>
      </c>
      <c r="H28" s="524">
        <v>0.59099999999999997</v>
      </c>
      <c r="I28" s="518">
        <v>0</v>
      </c>
      <c r="J28" s="518">
        <v>8.1929999999999996</v>
      </c>
      <c r="K28" s="518">
        <v>37.817</v>
      </c>
      <c r="L28" s="511">
        <v>24.094999999999999</v>
      </c>
      <c r="M28" s="253" t="s">
        <v>27</v>
      </c>
    </row>
    <row r="29" spans="2:13" ht="12.75" customHeight="1" x14ac:dyDescent="0.2">
      <c r="B29" s="10" t="s">
        <v>11</v>
      </c>
      <c r="C29" s="514">
        <v>826.15200000000004</v>
      </c>
      <c r="D29" s="519">
        <v>384.37299999999999</v>
      </c>
      <c r="E29" s="519">
        <v>137.78399999999999</v>
      </c>
      <c r="F29" s="519">
        <v>48.886000000000003</v>
      </c>
      <c r="G29" s="519">
        <v>4.0229999999999997</v>
      </c>
      <c r="H29" s="519">
        <v>1.2130000000000001</v>
      </c>
      <c r="I29" s="519">
        <v>1.9650000000000001</v>
      </c>
      <c r="J29" s="519">
        <v>4.6059999999999999</v>
      </c>
      <c r="K29" s="519">
        <v>150.416</v>
      </c>
      <c r="L29" s="510">
        <v>92.885999999999996</v>
      </c>
      <c r="M29" s="10" t="s">
        <v>11</v>
      </c>
    </row>
    <row r="30" spans="2:13" ht="12.75" customHeight="1" x14ac:dyDescent="0.2">
      <c r="B30" s="253" t="s">
        <v>28</v>
      </c>
      <c r="C30" s="515">
        <v>166.44900000000001</v>
      </c>
      <c r="D30" s="518">
        <v>69.852999999999994</v>
      </c>
      <c r="E30" s="518">
        <v>34.595999999999997</v>
      </c>
      <c r="F30" s="524">
        <v>0.54300000000000004</v>
      </c>
      <c r="G30" s="524">
        <v>0.17</v>
      </c>
      <c r="H30" s="524">
        <v>0.62</v>
      </c>
      <c r="I30" s="524">
        <v>1.357</v>
      </c>
      <c r="J30" s="518">
        <v>11.845000000000001</v>
      </c>
      <c r="K30" s="518">
        <v>32.520000000000003</v>
      </c>
      <c r="L30" s="511">
        <v>14.945</v>
      </c>
      <c r="M30" s="253" t="s">
        <v>28</v>
      </c>
    </row>
    <row r="31" spans="2:13" ht="12.75" customHeight="1" x14ac:dyDescent="0.2">
      <c r="B31" s="10" t="s">
        <v>12</v>
      </c>
      <c r="C31" s="514">
        <v>379.63900000000001</v>
      </c>
      <c r="D31" s="519">
        <v>155.09200000000001</v>
      </c>
      <c r="E31" s="519">
        <v>78.938999999999993</v>
      </c>
      <c r="F31" s="519">
        <v>27.058</v>
      </c>
      <c r="G31" s="519">
        <v>6.0940000000000003</v>
      </c>
      <c r="H31" s="519">
        <v>2.1360000000000001</v>
      </c>
      <c r="I31" s="519">
        <v>0.26100000000000001</v>
      </c>
      <c r="J31" s="519">
        <v>4.367</v>
      </c>
      <c r="K31" s="519">
        <v>66.138000000000005</v>
      </c>
      <c r="L31" s="510">
        <v>39.554000000000002</v>
      </c>
      <c r="M31" s="10" t="s">
        <v>12</v>
      </c>
    </row>
    <row r="32" spans="2:13" ht="12.75" customHeight="1" x14ac:dyDescent="0.2">
      <c r="B32" s="253" t="s">
        <v>14</v>
      </c>
      <c r="C32" s="515">
        <v>49.543999999999997</v>
      </c>
      <c r="D32" s="518">
        <v>25.713999999999999</v>
      </c>
      <c r="E32" s="518">
        <v>5.6360000000000001</v>
      </c>
      <c r="F32" s="518">
        <v>1.375</v>
      </c>
      <c r="G32" s="524">
        <v>0.12</v>
      </c>
      <c r="H32" s="524">
        <v>7.9000000000000001E-2</v>
      </c>
      <c r="I32" s="524">
        <v>0.157</v>
      </c>
      <c r="J32" s="518">
        <v>0.629</v>
      </c>
      <c r="K32" s="518">
        <v>9.0690000000000008</v>
      </c>
      <c r="L32" s="511">
        <v>6.7649999999999997</v>
      </c>
      <c r="M32" s="253" t="s">
        <v>14</v>
      </c>
    </row>
    <row r="33" spans="2:13" ht="12.75" customHeight="1" x14ac:dyDescent="0.2">
      <c r="B33" s="10" t="s">
        <v>13</v>
      </c>
      <c r="C33" s="514">
        <v>112.173</v>
      </c>
      <c r="D33" s="519">
        <v>47.962000000000003</v>
      </c>
      <c r="E33" s="519">
        <v>15.505000000000001</v>
      </c>
      <c r="F33" s="523">
        <v>7.0970000000000004</v>
      </c>
      <c r="G33" s="523">
        <v>0.25</v>
      </c>
      <c r="H33" s="519">
        <v>0.39900000000000002</v>
      </c>
      <c r="I33" s="523">
        <v>6.0000000000000001E-3</v>
      </c>
      <c r="J33" s="519">
        <v>0.42899999999999999</v>
      </c>
      <c r="K33" s="519">
        <v>23.614000000000001</v>
      </c>
      <c r="L33" s="510">
        <v>16.911000000000001</v>
      </c>
      <c r="M33" s="10" t="s">
        <v>13</v>
      </c>
    </row>
    <row r="34" spans="2:13" ht="12.75" customHeight="1" x14ac:dyDescent="0.2">
      <c r="B34" s="253" t="s">
        <v>29</v>
      </c>
      <c r="C34" s="515">
        <v>143.07300000000001</v>
      </c>
      <c r="D34" s="518">
        <v>45.390999999999998</v>
      </c>
      <c r="E34" s="524">
        <v>28.806999999999999</v>
      </c>
      <c r="F34" s="524">
        <v>4.8150000000000004</v>
      </c>
      <c r="G34" s="524">
        <v>0.25</v>
      </c>
      <c r="H34" s="518">
        <v>0.22600000000000001</v>
      </c>
      <c r="I34" s="518">
        <v>8.6539999999999999</v>
      </c>
      <c r="J34" s="518">
        <v>5.7489999999999997</v>
      </c>
      <c r="K34" s="518">
        <v>25.431999999999999</v>
      </c>
      <c r="L34" s="511">
        <v>23.748999999999999</v>
      </c>
      <c r="M34" s="253" t="s">
        <v>29</v>
      </c>
    </row>
    <row r="35" spans="2:13" ht="12.75" customHeight="1" x14ac:dyDescent="0.2">
      <c r="B35" s="535" t="s">
        <v>30</v>
      </c>
      <c r="C35" s="536">
        <v>278.40499999999997</v>
      </c>
      <c r="D35" s="537">
        <v>83.283000000000001</v>
      </c>
      <c r="E35" s="538">
        <v>72.698999999999998</v>
      </c>
      <c r="F35" s="537">
        <v>9.0909999999999993</v>
      </c>
      <c r="G35" s="538">
        <v>0.05</v>
      </c>
      <c r="H35" s="537">
        <v>1.696</v>
      </c>
      <c r="I35" s="537">
        <v>11.93</v>
      </c>
      <c r="J35" s="537">
        <v>5.7350000000000003</v>
      </c>
      <c r="K35" s="537">
        <v>54.569000000000003</v>
      </c>
      <c r="L35" s="539">
        <v>39.351999999999997</v>
      </c>
      <c r="M35" s="535" t="s">
        <v>30</v>
      </c>
    </row>
    <row r="36" spans="2:13" ht="12.75" customHeight="1" x14ac:dyDescent="0.2">
      <c r="B36" s="254" t="s">
        <v>19</v>
      </c>
      <c r="C36" s="516">
        <v>1344.3489999999999</v>
      </c>
      <c r="D36" s="520">
        <v>266.84399999999999</v>
      </c>
      <c r="E36" s="525">
        <v>228.38399999999999</v>
      </c>
      <c r="F36" s="520">
        <v>79.231999999999999</v>
      </c>
      <c r="G36" s="520">
        <v>1.702</v>
      </c>
      <c r="H36" s="525">
        <v>1.262</v>
      </c>
      <c r="I36" s="525">
        <v>12.491</v>
      </c>
      <c r="J36" s="520">
        <v>81.084999999999994</v>
      </c>
      <c r="K36" s="520">
        <v>427.23200000000003</v>
      </c>
      <c r="L36" s="512">
        <v>246.11699999999999</v>
      </c>
      <c r="M36" s="254" t="s">
        <v>19</v>
      </c>
    </row>
    <row r="37" spans="2:13" ht="12.75" customHeight="1" x14ac:dyDescent="0.2">
      <c r="B37" s="567" t="s">
        <v>276</v>
      </c>
      <c r="C37" s="267"/>
      <c r="D37" s="268"/>
      <c r="E37" s="268"/>
      <c r="F37" s="268"/>
      <c r="G37" s="268"/>
      <c r="H37" s="268"/>
      <c r="I37" s="268"/>
      <c r="J37" s="268"/>
      <c r="K37" s="268"/>
    </row>
    <row r="38" spans="2:13" ht="12.75" customHeight="1" x14ac:dyDescent="0.2">
      <c r="B38" s="739" t="s">
        <v>342</v>
      </c>
      <c r="C38" s="266"/>
      <c r="D38" s="266"/>
      <c r="E38" s="266"/>
      <c r="F38" s="273"/>
      <c r="G38" s="266"/>
      <c r="H38" s="266"/>
      <c r="I38" s="266"/>
      <c r="J38" s="266"/>
      <c r="K38" s="266"/>
    </row>
    <row r="39" spans="2:13" ht="38.25" customHeight="1" x14ac:dyDescent="0.2">
      <c r="B39" s="800" t="s">
        <v>210</v>
      </c>
      <c r="C39" s="800"/>
      <c r="D39" s="800"/>
      <c r="E39" s="800"/>
      <c r="F39" s="800"/>
      <c r="G39" s="800"/>
      <c r="H39" s="800"/>
      <c r="I39" s="800"/>
      <c r="J39" s="800"/>
      <c r="K39" s="800"/>
      <c r="L39" s="800"/>
      <c r="M39" s="800"/>
    </row>
    <row r="40" spans="2:13" ht="25.5" customHeight="1" x14ac:dyDescent="0.2">
      <c r="B40" s="800" t="s">
        <v>199</v>
      </c>
      <c r="C40" s="800"/>
      <c r="D40" s="800"/>
      <c r="E40" s="800"/>
      <c r="F40" s="800"/>
      <c r="G40" s="800"/>
      <c r="H40" s="800"/>
      <c r="I40" s="800"/>
      <c r="J40" s="800"/>
      <c r="K40" s="800"/>
    </row>
    <row r="41" spans="2:13" x14ac:dyDescent="0.2">
      <c r="B41" s="291" t="s">
        <v>206</v>
      </c>
      <c r="C41" s="269"/>
      <c r="D41" s="270"/>
      <c r="E41" s="270"/>
      <c r="F41" s="270"/>
      <c r="G41" s="270"/>
      <c r="H41" s="270"/>
      <c r="I41" s="270"/>
      <c r="J41" s="270"/>
      <c r="K41" s="270"/>
    </row>
    <row r="42" spans="2:13" ht="24" customHeight="1" x14ac:dyDescent="0.2">
      <c r="B42" s="271" t="s">
        <v>184</v>
      </c>
      <c r="C42" s="272"/>
      <c r="D42" s="272"/>
      <c r="E42" s="272"/>
      <c r="F42" s="272"/>
      <c r="G42" s="272"/>
      <c r="H42" s="272"/>
      <c r="I42" s="272"/>
      <c r="J42" s="272"/>
      <c r="K42" s="272"/>
    </row>
    <row r="44" spans="2:13" x14ac:dyDescent="0.2">
      <c r="C44" s="261"/>
    </row>
  </sheetData>
  <mergeCells count="14">
    <mergeCell ref="B40:K40"/>
    <mergeCell ref="B2:K2"/>
    <mergeCell ref="B3:L3"/>
    <mergeCell ref="C4:C6"/>
    <mergeCell ref="F4:F6"/>
    <mergeCell ref="G4:G6"/>
    <mergeCell ref="H4:H6"/>
    <mergeCell ref="I4:I6"/>
    <mergeCell ref="J4:J6"/>
    <mergeCell ref="K4:K6"/>
    <mergeCell ref="L4:L6"/>
    <mergeCell ref="D5:D6"/>
    <mergeCell ref="E5:E6"/>
    <mergeCell ref="B39:M3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42"/>
  <sheetViews>
    <sheetView topLeftCell="A13" zoomScaleNormal="100" workbookViewId="0">
      <selection activeCell="B37" sqref="B37"/>
    </sheetView>
  </sheetViews>
  <sheetFormatPr defaultRowHeight="12.75" x14ac:dyDescent="0.2"/>
  <cols>
    <col min="2" max="2" width="5.85546875" customWidth="1"/>
    <col min="3" max="3" width="9.85546875" customWidth="1"/>
    <col min="4" max="4" width="8.7109375" customWidth="1"/>
    <col min="5" max="5" width="10.5703125" customWidth="1"/>
    <col min="6" max="6" width="8.28515625" customWidth="1"/>
    <col min="7" max="7" width="8.140625" customWidth="1"/>
    <col min="8" max="13" width="8.28515625" customWidth="1"/>
  </cols>
  <sheetData>
    <row r="1" spans="2:13" ht="14.25" customHeight="1" x14ac:dyDescent="0.2">
      <c r="D1" s="172"/>
      <c r="E1" s="172"/>
      <c r="F1" s="172"/>
      <c r="G1" s="172"/>
      <c r="H1" s="172"/>
      <c r="I1" s="172"/>
      <c r="J1" s="172"/>
      <c r="K1" s="172"/>
      <c r="L1" s="172"/>
      <c r="M1" s="15" t="s">
        <v>179</v>
      </c>
    </row>
    <row r="2" spans="2:13" ht="30" customHeight="1" x14ac:dyDescent="0.2">
      <c r="B2" s="796" t="s">
        <v>335</v>
      </c>
      <c r="C2" s="796"/>
      <c r="D2" s="796"/>
      <c r="E2" s="796"/>
      <c r="F2" s="796"/>
      <c r="G2" s="796"/>
      <c r="H2" s="796"/>
      <c r="I2" s="796"/>
      <c r="J2" s="796"/>
      <c r="K2" s="796"/>
      <c r="L2" s="796"/>
      <c r="M2" s="796"/>
    </row>
    <row r="3" spans="2:13" ht="18" customHeight="1" x14ac:dyDescent="0.2">
      <c r="B3" s="796">
        <v>2017</v>
      </c>
      <c r="C3" s="796"/>
      <c r="D3" s="796"/>
      <c r="E3" s="796"/>
      <c r="F3" s="796"/>
      <c r="G3" s="796"/>
      <c r="H3" s="796"/>
      <c r="I3" s="796"/>
      <c r="J3" s="796"/>
      <c r="K3" s="796"/>
      <c r="L3" s="796"/>
      <c r="M3" s="796"/>
    </row>
    <row r="4" spans="2:13" ht="23.25" customHeight="1" x14ac:dyDescent="0.2">
      <c r="B4" s="2"/>
      <c r="C4" s="801" t="s">
        <v>80</v>
      </c>
      <c r="D4" s="274" t="s">
        <v>76</v>
      </c>
      <c r="E4" s="274" t="s">
        <v>76</v>
      </c>
      <c r="F4" s="804" t="s">
        <v>185</v>
      </c>
      <c r="G4" s="807" t="s">
        <v>136</v>
      </c>
      <c r="H4" s="807" t="s">
        <v>86</v>
      </c>
      <c r="I4" s="807" t="s">
        <v>84</v>
      </c>
      <c r="J4" s="807" t="s">
        <v>85</v>
      </c>
      <c r="K4" s="807" t="s">
        <v>204</v>
      </c>
      <c r="L4" s="810" t="s">
        <v>189</v>
      </c>
    </row>
    <row r="5" spans="2:13" ht="12.75" customHeight="1" x14ac:dyDescent="0.2">
      <c r="B5" s="2"/>
      <c r="C5" s="802"/>
      <c r="D5" s="815" t="s">
        <v>186</v>
      </c>
      <c r="E5" s="815" t="s">
        <v>200</v>
      </c>
      <c r="F5" s="805"/>
      <c r="G5" s="808"/>
      <c r="H5" s="808"/>
      <c r="I5" s="808"/>
      <c r="J5" s="808"/>
      <c r="K5" s="808"/>
      <c r="L5" s="811"/>
    </row>
    <row r="6" spans="2:13" ht="29.25" customHeight="1" x14ac:dyDescent="0.2">
      <c r="B6" s="2"/>
      <c r="C6" s="802"/>
      <c r="D6" s="816"/>
      <c r="E6" s="816"/>
      <c r="F6" s="806"/>
      <c r="G6" s="809"/>
      <c r="H6" s="809"/>
      <c r="I6" s="809"/>
      <c r="J6" s="809"/>
      <c r="K6" s="809"/>
      <c r="L6" s="812"/>
    </row>
    <row r="7" spans="2:13" ht="15" customHeight="1" x14ac:dyDescent="0.2">
      <c r="B7" s="477" t="s">
        <v>254</v>
      </c>
      <c r="C7" s="478">
        <v>1157424</v>
      </c>
      <c r="D7" s="478">
        <v>535384</v>
      </c>
      <c r="E7" s="478">
        <v>388642</v>
      </c>
      <c r="F7" s="478">
        <v>929</v>
      </c>
      <c r="G7" s="478">
        <v>184</v>
      </c>
      <c r="H7" s="479">
        <v>9561</v>
      </c>
      <c r="I7" s="479">
        <v>9803</v>
      </c>
      <c r="J7" s="479">
        <v>4273</v>
      </c>
      <c r="K7" s="478">
        <v>140341</v>
      </c>
      <c r="L7" s="478">
        <v>68307</v>
      </c>
      <c r="M7" s="477" t="s">
        <v>254</v>
      </c>
    </row>
    <row r="8" spans="2:13" ht="12.75" customHeight="1" x14ac:dyDescent="0.2">
      <c r="B8" s="477" t="s">
        <v>213</v>
      </c>
      <c r="C8" s="478">
        <v>1266249</v>
      </c>
      <c r="D8" s="478">
        <v>585825</v>
      </c>
      <c r="E8" s="478">
        <v>401593</v>
      </c>
      <c r="F8" s="478">
        <v>1077</v>
      </c>
      <c r="G8" s="478">
        <v>193</v>
      </c>
      <c r="H8" s="479">
        <v>9820</v>
      </c>
      <c r="I8" s="479">
        <v>10931</v>
      </c>
      <c r="J8" s="479">
        <v>5260</v>
      </c>
      <c r="K8" s="478">
        <v>162861</v>
      </c>
      <c r="L8" s="478">
        <v>88689</v>
      </c>
      <c r="M8" s="477" t="s">
        <v>213</v>
      </c>
    </row>
    <row r="9" spans="2:13" ht="12.75" customHeight="1" x14ac:dyDescent="0.2">
      <c r="B9" s="10" t="s">
        <v>20</v>
      </c>
      <c r="C9" s="369">
        <v>18148</v>
      </c>
      <c r="D9" s="370">
        <v>7876</v>
      </c>
      <c r="E9" s="370">
        <v>3374</v>
      </c>
      <c r="F9" s="370">
        <v>33</v>
      </c>
      <c r="G9" s="370">
        <v>34</v>
      </c>
      <c r="H9" s="370">
        <v>348</v>
      </c>
      <c r="I9" s="371">
        <v>180</v>
      </c>
      <c r="J9" s="370">
        <v>417</v>
      </c>
      <c r="K9" s="370">
        <v>3343</v>
      </c>
      <c r="L9" s="370">
        <v>2543</v>
      </c>
      <c r="M9" s="10" t="s">
        <v>20</v>
      </c>
    </row>
    <row r="10" spans="2:13" ht="12.75" customHeight="1" x14ac:dyDescent="0.2">
      <c r="B10" s="253" t="s">
        <v>3</v>
      </c>
      <c r="C10" s="372">
        <v>23191</v>
      </c>
      <c r="D10" s="373">
        <v>13504</v>
      </c>
      <c r="E10" s="373">
        <v>6003</v>
      </c>
      <c r="F10" s="374">
        <v>10</v>
      </c>
      <c r="G10" s="374">
        <v>4</v>
      </c>
      <c r="H10" s="373">
        <v>34</v>
      </c>
      <c r="I10" s="373">
        <v>48</v>
      </c>
      <c r="J10" s="373">
        <v>49</v>
      </c>
      <c r="K10" s="373">
        <v>2394</v>
      </c>
      <c r="L10" s="373">
        <v>1145</v>
      </c>
      <c r="M10" s="253" t="s">
        <v>3</v>
      </c>
    </row>
    <row r="11" spans="2:13" ht="12.75" customHeight="1" x14ac:dyDescent="0.2">
      <c r="B11" s="10" t="s">
        <v>5</v>
      </c>
      <c r="C11" s="369">
        <v>39791</v>
      </c>
      <c r="D11" s="370">
        <v>31197</v>
      </c>
      <c r="E11" s="370">
        <v>3736</v>
      </c>
      <c r="F11" s="370">
        <v>34</v>
      </c>
      <c r="G11" s="370">
        <v>2</v>
      </c>
      <c r="H11" s="370">
        <v>87</v>
      </c>
      <c r="I11" s="370">
        <v>3</v>
      </c>
      <c r="J11" s="370">
        <v>59</v>
      </c>
      <c r="K11" s="370">
        <v>4380</v>
      </c>
      <c r="L11" s="370">
        <v>293</v>
      </c>
      <c r="M11" s="10" t="s">
        <v>5</v>
      </c>
    </row>
    <row r="12" spans="2:13" ht="12.75" customHeight="1" x14ac:dyDescent="0.2">
      <c r="B12" s="253" t="s">
        <v>16</v>
      </c>
      <c r="C12" s="372">
        <v>11035</v>
      </c>
      <c r="D12" s="373">
        <v>4894</v>
      </c>
      <c r="E12" s="373">
        <v>2905</v>
      </c>
      <c r="F12" s="373">
        <v>15</v>
      </c>
      <c r="G12" s="373">
        <v>8</v>
      </c>
      <c r="H12" s="373">
        <v>17</v>
      </c>
      <c r="I12" s="373">
        <v>275</v>
      </c>
      <c r="J12" s="373">
        <v>78</v>
      </c>
      <c r="K12" s="373">
        <v>1484</v>
      </c>
      <c r="L12" s="373">
        <v>1359</v>
      </c>
      <c r="M12" s="253" t="s">
        <v>16</v>
      </c>
    </row>
    <row r="13" spans="2:13" ht="12.75" customHeight="1" x14ac:dyDescent="0.2">
      <c r="B13" s="10" t="s">
        <v>21</v>
      </c>
      <c r="C13" s="369">
        <v>109660</v>
      </c>
      <c r="D13" s="370">
        <v>38455</v>
      </c>
      <c r="E13" s="370">
        <v>31500</v>
      </c>
      <c r="F13" s="371">
        <v>223</v>
      </c>
      <c r="G13" s="370">
        <v>37</v>
      </c>
      <c r="H13" s="370">
        <v>1102</v>
      </c>
      <c r="I13" s="370">
        <v>1653</v>
      </c>
      <c r="J13" s="370">
        <v>591</v>
      </c>
      <c r="K13" s="370">
        <v>21658</v>
      </c>
      <c r="L13" s="370">
        <v>14442</v>
      </c>
      <c r="M13" s="10" t="s">
        <v>21</v>
      </c>
    </row>
    <row r="14" spans="2:13" ht="12.75" customHeight="1" x14ac:dyDescent="0.2">
      <c r="B14" s="253" t="s">
        <v>6</v>
      </c>
      <c r="C14" s="372">
        <v>5591</v>
      </c>
      <c r="D14" s="373">
        <v>3165</v>
      </c>
      <c r="E14" s="373">
        <v>649</v>
      </c>
      <c r="F14" s="373">
        <v>6</v>
      </c>
      <c r="G14" s="373">
        <v>0</v>
      </c>
      <c r="H14" s="373">
        <v>4</v>
      </c>
      <c r="I14" s="373">
        <v>44</v>
      </c>
      <c r="J14" s="373">
        <v>17</v>
      </c>
      <c r="K14" s="373">
        <v>1564</v>
      </c>
      <c r="L14" s="373">
        <v>142</v>
      </c>
      <c r="M14" s="253" t="s">
        <v>6</v>
      </c>
    </row>
    <row r="15" spans="2:13" ht="12.75" customHeight="1" x14ac:dyDescent="0.2">
      <c r="B15" s="10" t="s">
        <v>24</v>
      </c>
      <c r="C15" s="369">
        <v>25736</v>
      </c>
      <c r="D15" s="371">
        <v>4799</v>
      </c>
      <c r="E15" s="370">
        <v>15875</v>
      </c>
      <c r="F15" s="371">
        <v>13</v>
      </c>
      <c r="G15" s="371">
        <v>3</v>
      </c>
      <c r="H15" s="371">
        <v>51</v>
      </c>
      <c r="I15" s="371">
        <v>157</v>
      </c>
      <c r="J15" s="371">
        <v>70</v>
      </c>
      <c r="K15" s="370">
        <v>1891</v>
      </c>
      <c r="L15" s="370">
        <v>2877</v>
      </c>
      <c r="M15" s="10" t="s">
        <v>24</v>
      </c>
    </row>
    <row r="16" spans="2:13" ht="12.75" customHeight="1" x14ac:dyDescent="0.2">
      <c r="B16" s="253" t="s">
        <v>17</v>
      </c>
      <c r="C16" s="372">
        <v>60143</v>
      </c>
      <c r="D16" s="373">
        <v>16759</v>
      </c>
      <c r="E16" s="373">
        <v>34730</v>
      </c>
      <c r="F16" s="374">
        <v>8</v>
      </c>
      <c r="G16" s="373">
        <v>9</v>
      </c>
      <c r="H16" s="373">
        <v>0</v>
      </c>
      <c r="I16" s="373">
        <v>2201</v>
      </c>
      <c r="J16" s="373">
        <v>86</v>
      </c>
      <c r="K16" s="373">
        <v>5226</v>
      </c>
      <c r="L16" s="373">
        <v>1124</v>
      </c>
      <c r="M16" s="253" t="s">
        <v>17</v>
      </c>
    </row>
    <row r="17" spans="2:13" ht="12.75" customHeight="1" x14ac:dyDescent="0.2">
      <c r="B17" s="10" t="s">
        <v>22</v>
      </c>
      <c r="C17" s="369">
        <v>197093</v>
      </c>
      <c r="D17" s="370">
        <v>104396</v>
      </c>
      <c r="E17" s="371">
        <v>63631</v>
      </c>
      <c r="F17" s="370">
        <v>19</v>
      </c>
      <c r="G17" s="371">
        <v>6</v>
      </c>
      <c r="H17" s="370">
        <v>69</v>
      </c>
      <c r="I17" s="370">
        <v>443</v>
      </c>
      <c r="J17" s="370">
        <v>122</v>
      </c>
      <c r="K17" s="370">
        <v>16747</v>
      </c>
      <c r="L17" s="370">
        <v>11660</v>
      </c>
      <c r="M17" s="10" t="s">
        <v>22</v>
      </c>
    </row>
    <row r="18" spans="2:13" ht="12.75" customHeight="1" x14ac:dyDescent="0.2">
      <c r="B18" s="253" t="s">
        <v>23</v>
      </c>
      <c r="C18" s="372">
        <v>113151</v>
      </c>
      <c r="D18" s="373">
        <v>32671</v>
      </c>
      <c r="E18" s="373">
        <v>60016</v>
      </c>
      <c r="F18" s="373">
        <v>37</v>
      </c>
      <c r="G18" s="373">
        <v>28</v>
      </c>
      <c r="H18" s="373">
        <v>941</v>
      </c>
      <c r="I18" s="373">
        <v>695</v>
      </c>
      <c r="J18" s="373">
        <v>582</v>
      </c>
      <c r="K18" s="373">
        <v>8075</v>
      </c>
      <c r="L18" s="373">
        <v>10106</v>
      </c>
      <c r="M18" s="253" t="s">
        <v>23</v>
      </c>
    </row>
    <row r="19" spans="2:13" ht="12.75" customHeight="1" x14ac:dyDescent="0.2">
      <c r="B19" s="10" t="s">
        <v>44</v>
      </c>
      <c r="C19" s="369">
        <v>8606</v>
      </c>
      <c r="D19" s="370">
        <v>5310</v>
      </c>
      <c r="E19" s="370">
        <v>1474</v>
      </c>
      <c r="F19" s="370">
        <v>8</v>
      </c>
      <c r="G19" s="370">
        <v>2</v>
      </c>
      <c r="H19" s="370">
        <v>17</v>
      </c>
      <c r="I19" s="370">
        <v>725</v>
      </c>
      <c r="J19" s="370">
        <v>19</v>
      </c>
      <c r="K19" s="370">
        <v>990</v>
      </c>
      <c r="L19" s="370">
        <v>61</v>
      </c>
      <c r="M19" s="10" t="s">
        <v>44</v>
      </c>
    </row>
    <row r="20" spans="2:13" ht="12.75" customHeight="1" x14ac:dyDescent="0.2">
      <c r="B20" s="253" t="s">
        <v>25</v>
      </c>
      <c r="C20" s="372">
        <v>122099</v>
      </c>
      <c r="D20" s="373">
        <v>64716</v>
      </c>
      <c r="E20" s="373">
        <v>30658</v>
      </c>
      <c r="F20" s="373">
        <v>22</v>
      </c>
      <c r="G20" s="373">
        <v>10</v>
      </c>
      <c r="H20" s="373">
        <v>1079</v>
      </c>
      <c r="I20" s="373">
        <v>684</v>
      </c>
      <c r="J20" s="373">
        <v>193</v>
      </c>
      <c r="K20" s="373">
        <v>22233</v>
      </c>
      <c r="L20" s="373">
        <v>2504</v>
      </c>
      <c r="M20" s="253" t="s">
        <v>25</v>
      </c>
    </row>
    <row r="21" spans="2:13" ht="12.75" customHeight="1" x14ac:dyDescent="0.2">
      <c r="B21" s="10" t="s">
        <v>4</v>
      </c>
      <c r="C21" s="369">
        <v>3064</v>
      </c>
      <c r="D21" s="370">
        <v>799</v>
      </c>
      <c r="E21" s="370">
        <v>1215</v>
      </c>
      <c r="F21" s="370">
        <v>0</v>
      </c>
      <c r="G21" s="370">
        <v>0</v>
      </c>
      <c r="H21" s="370">
        <v>0</v>
      </c>
      <c r="I21" s="370">
        <v>58</v>
      </c>
      <c r="J21" s="370">
        <v>3</v>
      </c>
      <c r="K21" s="370">
        <v>778</v>
      </c>
      <c r="L21" s="370">
        <v>211</v>
      </c>
      <c r="M21" s="10" t="s">
        <v>4</v>
      </c>
    </row>
    <row r="22" spans="2:13" ht="12.75" customHeight="1" x14ac:dyDescent="0.2">
      <c r="B22" s="253" t="s">
        <v>8</v>
      </c>
      <c r="C22" s="372">
        <v>7498</v>
      </c>
      <c r="D22" s="373">
        <v>3423</v>
      </c>
      <c r="E22" s="373">
        <v>1048</v>
      </c>
      <c r="F22" s="373">
        <v>38</v>
      </c>
      <c r="G22" s="373">
        <v>2</v>
      </c>
      <c r="H22" s="373">
        <v>17</v>
      </c>
      <c r="I22" s="373">
        <v>54</v>
      </c>
      <c r="J22" s="373">
        <v>32</v>
      </c>
      <c r="K22" s="373">
        <v>2350</v>
      </c>
      <c r="L22" s="373">
        <v>534</v>
      </c>
      <c r="M22" s="253" t="s">
        <v>8</v>
      </c>
    </row>
    <row r="23" spans="2:13" ht="12.75" customHeight="1" x14ac:dyDescent="0.2">
      <c r="B23" s="10" t="s">
        <v>9</v>
      </c>
      <c r="C23" s="369">
        <v>16118</v>
      </c>
      <c r="D23" s="370">
        <v>5949</v>
      </c>
      <c r="E23" s="370">
        <v>6743</v>
      </c>
      <c r="F23" s="370">
        <v>2</v>
      </c>
      <c r="G23" s="370">
        <v>1</v>
      </c>
      <c r="H23" s="370">
        <v>26</v>
      </c>
      <c r="I23" s="370">
        <v>12</v>
      </c>
      <c r="J23" s="370">
        <v>29</v>
      </c>
      <c r="K23" s="370">
        <v>2413</v>
      </c>
      <c r="L23" s="370">
        <v>943</v>
      </c>
      <c r="M23" s="10" t="s">
        <v>9</v>
      </c>
    </row>
    <row r="24" spans="2:13" ht="12.75" customHeight="1" x14ac:dyDescent="0.2">
      <c r="B24" s="253" t="s">
        <v>26</v>
      </c>
      <c r="C24" s="372">
        <v>995</v>
      </c>
      <c r="D24" s="373">
        <v>431</v>
      </c>
      <c r="E24" s="373">
        <v>237</v>
      </c>
      <c r="F24" s="373">
        <v>1</v>
      </c>
      <c r="G24" s="373">
        <v>0</v>
      </c>
      <c r="H24" s="374">
        <v>25</v>
      </c>
      <c r="I24" s="374">
        <v>2</v>
      </c>
      <c r="J24" s="374">
        <v>22</v>
      </c>
      <c r="K24" s="373">
        <v>211</v>
      </c>
      <c r="L24" s="373">
        <v>66</v>
      </c>
      <c r="M24" s="253" t="s">
        <v>26</v>
      </c>
    </row>
    <row r="25" spans="2:13" ht="12.75" customHeight="1" x14ac:dyDescent="0.2">
      <c r="B25" s="10" t="s">
        <v>7</v>
      </c>
      <c r="C25" s="369">
        <v>28448</v>
      </c>
      <c r="D25" s="370">
        <v>14247</v>
      </c>
      <c r="E25" s="370">
        <v>8774</v>
      </c>
      <c r="F25" s="371">
        <v>33</v>
      </c>
      <c r="G25" s="371">
        <v>5</v>
      </c>
      <c r="H25" s="371">
        <v>114</v>
      </c>
      <c r="I25" s="371">
        <v>4</v>
      </c>
      <c r="J25" s="370">
        <v>73</v>
      </c>
      <c r="K25" s="370">
        <v>3914</v>
      </c>
      <c r="L25" s="370">
        <v>1283</v>
      </c>
      <c r="M25" s="10" t="s">
        <v>7</v>
      </c>
    </row>
    <row r="26" spans="2:13" ht="12.75" customHeight="1" x14ac:dyDescent="0.2">
      <c r="B26" s="253" t="s">
        <v>10</v>
      </c>
      <c r="C26" s="372">
        <v>1452</v>
      </c>
      <c r="D26" s="374">
        <v>264</v>
      </c>
      <c r="E26" s="374">
        <v>768</v>
      </c>
      <c r="F26" s="374">
        <v>0</v>
      </c>
      <c r="G26" s="373">
        <v>0</v>
      </c>
      <c r="H26" s="374">
        <v>0</v>
      </c>
      <c r="I26" s="374">
        <v>94</v>
      </c>
      <c r="J26" s="373">
        <v>20</v>
      </c>
      <c r="K26" s="373">
        <v>274</v>
      </c>
      <c r="L26" s="373">
        <v>32</v>
      </c>
      <c r="M26" s="253" t="s">
        <v>10</v>
      </c>
    </row>
    <row r="27" spans="2:13" ht="12.75" customHeight="1" x14ac:dyDescent="0.2">
      <c r="B27" s="10" t="s">
        <v>18</v>
      </c>
      <c r="C27" s="369">
        <v>44541</v>
      </c>
      <c r="D27" s="370">
        <v>11607</v>
      </c>
      <c r="E27" s="370">
        <v>10695</v>
      </c>
      <c r="F27" s="370">
        <v>51</v>
      </c>
      <c r="G27" s="370">
        <v>10</v>
      </c>
      <c r="H27" s="370">
        <v>4235</v>
      </c>
      <c r="I27" s="370">
        <v>807</v>
      </c>
      <c r="J27" s="370">
        <v>371</v>
      </c>
      <c r="K27" s="370">
        <v>8862</v>
      </c>
      <c r="L27" s="370">
        <v>7903</v>
      </c>
      <c r="M27" s="10" t="s">
        <v>18</v>
      </c>
    </row>
    <row r="28" spans="2:13" ht="12.75" customHeight="1" x14ac:dyDescent="0.2">
      <c r="B28" s="253" t="s">
        <v>27</v>
      </c>
      <c r="C28" s="372">
        <v>14446</v>
      </c>
      <c r="D28" s="373">
        <v>6536</v>
      </c>
      <c r="E28" s="373">
        <v>5659</v>
      </c>
      <c r="F28" s="373">
        <v>32</v>
      </c>
      <c r="G28" s="373">
        <v>4</v>
      </c>
      <c r="H28" s="373">
        <v>89</v>
      </c>
      <c r="I28" s="373">
        <v>0</v>
      </c>
      <c r="J28" s="373">
        <v>169</v>
      </c>
      <c r="K28" s="373">
        <v>1468</v>
      </c>
      <c r="L28" s="373">
        <v>489</v>
      </c>
      <c r="M28" s="253" t="s">
        <v>27</v>
      </c>
    </row>
    <row r="29" spans="2:13" ht="12.75" customHeight="1" x14ac:dyDescent="0.2">
      <c r="B29" s="10" t="s">
        <v>11</v>
      </c>
      <c r="C29" s="369">
        <v>155910</v>
      </c>
      <c r="D29" s="370">
        <v>87577</v>
      </c>
      <c r="E29" s="370">
        <v>49391</v>
      </c>
      <c r="F29" s="370">
        <v>169</v>
      </c>
      <c r="G29" s="370">
        <v>6</v>
      </c>
      <c r="H29" s="370">
        <v>449</v>
      </c>
      <c r="I29" s="370">
        <v>238</v>
      </c>
      <c r="J29" s="370">
        <v>545</v>
      </c>
      <c r="K29" s="370">
        <v>13761</v>
      </c>
      <c r="L29" s="370">
        <v>3774</v>
      </c>
      <c r="M29" s="10" t="s">
        <v>11</v>
      </c>
    </row>
    <row r="30" spans="2:13" ht="12.75" customHeight="1" x14ac:dyDescent="0.2">
      <c r="B30" s="253" t="s">
        <v>28</v>
      </c>
      <c r="C30" s="372">
        <v>22841</v>
      </c>
      <c r="D30" s="373">
        <v>7800</v>
      </c>
      <c r="E30" s="373">
        <v>11519</v>
      </c>
      <c r="F30" s="373">
        <v>4</v>
      </c>
      <c r="G30" s="373">
        <v>1</v>
      </c>
      <c r="H30" s="373">
        <v>55</v>
      </c>
      <c r="I30" s="373">
        <v>335</v>
      </c>
      <c r="J30" s="373">
        <v>86</v>
      </c>
      <c r="K30" s="373">
        <v>2471</v>
      </c>
      <c r="L30" s="373">
        <v>570</v>
      </c>
      <c r="M30" s="253" t="s">
        <v>28</v>
      </c>
    </row>
    <row r="31" spans="2:13" ht="12.75" customHeight="1" x14ac:dyDescent="0.2">
      <c r="B31" s="10" t="s">
        <v>12</v>
      </c>
      <c r="C31" s="369">
        <v>48382</v>
      </c>
      <c r="D31" s="370">
        <v>29497</v>
      </c>
      <c r="E31" s="370">
        <v>13819</v>
      </c>
      <c r="F31" s="370">
        <v>90</v>
      </c>
      <c r="G31" s="370">
        <v>3</v>
      </c>
      <c r="H31" s="370">
        <v>160</v>
      </c>
      <c r="I31" s="370">
        <v>51</v>
      </c>
      <c r="J31" s="370">
        <v>78</v>
      </c>
      <c r="K31" s="370">
        <v>3055</v>
      </c>
      <c r="L31" s="370">
        <v>1629</v>
      </c>
      <c r="M31" s="10" t="s">
        <v>12</v>
      </c>
    </row>
    <row r="32" spans="2:13" ht="12.75" customHeight="1" x14ac:dyDescent="0.2">
      <c r="B32" s="253" t="s">
        <v>14</v>
      </c>
      <c r="C32" s="372">
        <v>8578</v>
      </c>
      <c r="D32" s="373">
        <v>5601</v>
      </c>
      <c r="E32" s="373">
        <v>1047</v>
      </c>
      <c r="F32" s="373">
        <v>6</v>
      </c>
      <c r="G32" s="373">
        <v>2</v>
      </c>
      <c r="H32" s="373">
        <v>50</v>
      </c>
      <c r="I32" s="373">
        <v>40</v>
      </c>
      <c r="J32" s="373">
        <v>107</v>
      </c>
      <c r="K32" s="373">
        <v>1278</v>
      </c>
      <c r="L32" s="373">
        <v>447</v>
      </c>
      <c r="M32" s="253" t="s">
        <v>14</v>
      </c>
    </row>
    <row r="33" spans="2:13" ht="12.75" customHeight="1" x14ac:dyDescent="0.2">
      <c r="B33" s="10" t="s">
        <v>13</v>
      </c>
      <c r="C33" s="369">
        <v>20778</v>
      </c>
      <c r="D33" s="370">
        <v>9978</v>
      </c>
      <c r="E33" s="370">
        <v>5510</v>
      </c>
      <c r="F33" s="371">
        <v>11</v>
      </c>
      <c r="G33" s="371">
        <v>6</v>
      </c>
      <c r="H33" s="370">
        <v>61</v>
      </c>
      <c r="I33" s="371">
        <v>6</v>
      </c>
      <c r="J33" s="370">
        <v>63</v>
      </c>
      <c r="K33" s="370">
        <v>3806</v>
      </c>
      <c r="L33" s="370">
        <v>1337</v>
      </c>
      <c r="M33" s="10" t="s">
        <v>13</v>
      </c>
    </row>
    <row r="34" spans="2:13" ht="12.75" customHeight="1" x14ac:dyDescent="0.2">
      <c r="B34" s="253" t="s">
        <v>29</v>
      </c>
      <c r="C34" s="372">
        <v>20110</v>
      </c>
      <c r="D34" s="373">
        <v>9120</v>
      </c>
      <c r="E34" s="373">
        <v>8289</v>
      </c>
      <c r="F34" s="373">
        <v>6</v>
      </c>
      <c r="G34" s="373">
        <v>1</v>
      </c>
      <c r="H34" s="373">
        <v>68</v>
      </c>
      <c r="I34" s="373">
        <v>244</v>
      </c>
      <c r="J34" s="373">
        <v>79</v>
      </c>
      <c r="K34" s="373">
        <v>1931</v>
      </c>
      <c r="L34" s="373">
        <v>372</v>
      </c>
      <c r="M34" s="253" t="s">
        <v>29</v>
      </c>
    </row>
    <row r="35" spans="2:13" ht="12.75" customHeight="1" x14ac:dyDescent="0.2">
      <c r="B35" s="535" t="s">
        <v>30</v>
      </c>
      <c r="C35" s="541">
        <v>30019</v>
      </c>
      <c r="D35" s="542">
        <v>14813</v>
      </c>
      <c r="E35" s="542">
        <v>9377</v>
      </c>
      <c r="F35" s="542">
        <v>58</v>
      </c>
      <c r="G35" s="543">
        <v>0</v>
      </c>
      <c r="H35" s="542">
        <v>463</v>
      </c>
      <c r="I35" s="542">
        <v>750</v>
      </c>
      <c r="J35" s="542">
        <v>313</v>
      </c>
      <c r="K35" s="542">
        <v>3784</v>
      </c>
      <c r="L35" s="542">
        <v>461</v>
      </c>
      <c r="M35" s="535" t="s">
        <v>30</v>
      </c>
    </row>
    <row r="36" spans="2:13" ht="12.75" customHeight="1" x14ac:dyDescent="0.2">
      <c r="B36" s="254" t="s">
        <v>19</v>
      </c>
      <c r="C36" s="375">
        <v>108825</v>
      </c>
      <c r="D36" s="376">
        <v>50441</v>
      </c>
      <c r="E36" s="376">
        <v>12951</v>
      </c>
      <c r="F36" s="376">
        <v>148</v>
      </c>
      <c r="G36" s="376">
        <v>9</v>
      </c>
      <c r="H36" s="376">
        <v>259</v>
      </c>
      <c r="I36" s="376">
        <v>1128</v>
      </c>
      <c r="J36" s="376">
        <v>987</v>
      </c>
      <c r="K36" s="376">
        <v>22520</v>
      </c>
      <c r="L36" s="376">
        <v>20382</v>
      </c>
      <c r="M36" s="254" t="s">
        <v>19</v>
      </c>
    </row>
    <row r="37" spans="2:13" ht="12.75" customHeight="1" x14ac:dyDescent="0.2">
      <c r="B37" s="567" t="s">
        <v>276</v>
      </c>
      <c r="C37" s="267"/>
      <c r="D37" s="268"/>
      <c r="E37" s="268"/>
      <c r="F37" s="268"/>
      <c r="G37" s="268"/>
      <c r="H37" s="268"/>
      <c r="I37" s="268"/>
      <c r="J37" s="268"/>
      <c r="K37" s="268"/>
    </row>
    <row r="38" spans="2:13" ht="12.75" customHeight="1" x14ac:dyDescent="0.2">
      <c r="B38" s="739" t="s">
        <v>342</v>
      </c>
      <c r="C38" s="266"/>
      <c r="D38" s="266"/>
      <c r="E38" s="266"/>
      <c r="F38" s="273"/>
      <c r="G38" s="266"/>
      <c r="H38" s="266"/>
      <c r="I38" s="266"/>
      <c r="J38" s="266"/>
      <c r="K38" s="266"/>
    </row>
    <row r="39" spans="2:13" ht="26.25" customHeight="1" x14ac:dyDescent="0.2">
      <c r="B39" s="800" t="s">
        <v>207</v>
      </c>
      <c r="C39" s="800"/>
      <c r="D39" s="800"/>
      <c r="E39" s="800"/>
      <c r="F39" s="800"/>
      <c r="G39" s="800"/>
      <c r="H39" s="800"/>
      <c r="I39" s="800"/>
      <c r="J39" s="800"/>
      <c r="K39" s="800"/>
      <c r="L39" s="800"/>
      <c r="M39" s="800"/>
    </row>
    <row r="40" spans="2:13" ht="22.5" customHeight="1" x14ac:dyDescent="0.2">
      <c r="B40" s="800" t="s">
        <v>199</v>
      </c>
      <c r="C40" s="817"/>
      <c r="D40" s="817"/>
      <c r="E40" s="817"/>
      <c r="F40" s="817"/>
      <c r="G40" s="817"/>
      <c r="H40" s="817"/>
      <c r="I40" s="817"/>
      <c r="J40" s="817"/>
      <c r="K40" s="817"/>
    </row>
    <row r="41" spans="2:13" ht="15.75" customHeight="1" x14ac:dyDescent="0.2">
      <c r="B41" s="291" t="s">
        <v>206</v>
      </c>
      <c r="C41" s="269"/>
      <c r="D41" s="270"/>
      <c r="E41" s="270"/>
      <c r="F41" s="270"/>
      <c r="G41" s="270"/>
      <c r="H41" s="270"/>
      <c r="I41" s="270"/>
      <c r="J41" s="270"/>
      <c r="K41" s="270"/>
    </row>
    <row r="42" spans="2:13" ht="27" customHeight="1" x14ac:dyDescent="0.2">
      <c r="B42" s="271" t="s">
        <v>184</v>
      </c>
      <c r="C42" s="272"/>
      <c r="D42" s="272"/>
      <c r="E42" s="272"/>
      <c r="F42" s="272"/>
      <c r="G42" s="272"/>
      <c r="H42" s="272"/>
      <c r="I42" s="272"/>
      <c r="J42" s="272"/>
      <c r="K42" s="272"/>
    </row>
  </sheetData>
  <mergeCells count="14">
    <mergeCell ref="B40:K40"/>
    <mergeCell ref="B2:M2"/>
    <mergeCell ref="B3:M3"/>
    <mergeCell ref="C4:C6"/>
    <mergeCell ref="F4:F6"/>
    <mergeCell ref="G4:G6"/>
    <mergeCell ref="H4:H6"/>
    <mergeCell ref="I4:I6"/>
    <mergeCell ref="J4:J6"/>
    <mergeCell ref="K4:K6"/>
    <mergeCell ref="L4:L6"/>
    <mergeCell ref="D5:D6"/>
    <mergeCell ref="E5:E6"/>
    <mergeCell ref="B39:M3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2"/>
  <sheetViews>
    <sheetView topLeftCell="A25" zoomScaleNormal="100" workbookViewId="0">
      <selection activeCell="D44" sqref="D44"/>
    </sheetView>
  </sheetViews>
  <sheetFormatPr defaultRowHeight="12.75" x14ac:dyDescent="0.2"/>
  <cols>
    <col min="2" max="2" width="6.42578125" customWidth="1"/>
    <col min="3" max="3" width="8.5703125" customWidth="1"/>
    <col min="4" max="4" width="8.7109375" customWidth="1"/>
    <col min="5" max="6" width="8.28515625" customWidth="1"/>
    <col min="7" max="7" width="9.5703125" customWidth="1"/>
    <col min="8" max="13" width="8.28515625" customWidth="1"/>
    <col min="14" max="14" width="4" customWidth="1"/>
  </cols>
  <sheetData>
    <row r="1" spans="1:24" ht="14.25" customHeight="1" x14ac:dyDescent="0.2">
      <c r="D1" s="172"/>
      <c r="E1" s="172"/>
      <c r="F1" s="172"/>
      <c r="G1" s="172"/>
      <c r="H1" s="172"/>
      <c r="I1" s="172"/>
      <c r="J1" s="172"/>
      <c r="K1" s="172"/>
      <c r="L1" s="172"/>
      <c r="M1" s="15" t="s">
        <v>180</v>
      </c>
      <c r="N1" s="15"/>
    </row>
    <row r="2" spans="1:24" ht="21" customHeight="1" x14ac:dyDescent="0.2">
      <c r="B2" s="796" t="s">
        <v>336</v>
      </c>
      <c r="C2" s="796"/>
      <c r="D2" s="796"/>
      <c r="E2" s="796"/>
      <c r="F2" s="796"/>
      <c r="G2" s="796"/>
      <c r="H2" s="796"/>
      <c r="I2" s="796"/>
      <c r="J2" s="796"/>
      <c r="K2" s="796"/>
      <c r="L2" s="796"/>
      <c r="M2" s="796"/>
    </row>
    <row r="3" spans="1:24" ht="18" customHeight="1" x14ac:dyDescent="0.2">
      <c r="B3" s="796" t="s">
        <v>275</v>
      </c>
      <c r="C3" s="796"/>
      <c r="D3" s="796"/>
      <c r="E3" s="796"/>
      <c r="F3" s="796"/>
      <c r="G3" s="796"/>
      <c r="H3" s="796"/>
      <c r="I3" s="796"/>
      <c r="J3" s="796"/>
      <c r="K3" s="796"/>
      <c r="L3" s="796"/>
      <c r="M3" s="796"/>
    </row>
    <row r="4" spans="1:24" ht="23.25" customHeight="1" x14ac:dyDescent="0.2">
      <c r="B4" s="2"/>
      <c r="C4" s="819" t="s">
        <v>80</v>
      </c>
      <c r="D4" s="274" t="s">
        <v>76</v>
      </c>
      <c r="E4" s="274" t="s">
        <v>76</v>
      </c>
      <c r="F4" s="804" t="s">
        <v>185</v>
      </c>
      <c r="G4" s="807" t="s">
        <v>136</v>
      </c>
      <c r="H4" s="807" t="s">
        <v>86</v>
      </c>
      <c r="I4" s="807" t="s">
        <v>84</v>
      </c>
      <c r="J4" s="807" t="s">
        <v>85</v>
      </c>
      <c r="K4" s="807" t="s">
        <v>204</v>
      </c>
      <c r="L4" s="810" t="s">
        <v>189</v>
      </c>
    </row>
    <row r="5" spans="1:24" ht="12.75" customHeight="1" x14ac:dyDescent="0.2">
      <c r="B5" s="2"/>
      <c r="C5" s="802"/>
      <c r="D5" s="815" t="s">
        <v>186</v>
      </c>
      <c r="E5" s="815" t="s">
        <v>200</v>
      </c>
      <c r="F5" s="805"/>
      <c r="G5" s="808"/>
      <c r="H5" s="808"/>
      <c r="I5" s="808"/>
      <c r="J5" s="808"/>
      <c r="K5" s="808"/>
      <c r="L5" s="811"/>
    </row>
    <row r="6" spans="1:24" ht="29.25" customHeight="1" x14ac:dyDescent="0.2">
      <c r="B6" s="728"/>
      <c r="C6" s="803"/>
      <c r="D6" s="816"/>
      <c r="E6" s="816"/>
      <c r="F6" s="806"/>
      <c r="G6" s="809"/>
      <c r="H6" s="809"/>
      <c r="I6" s="809"/>
      <c r="J6" s="809"/>
      <c r="K6" s="809"/>
      <c r="L6" s="812"/>
      <c r="O6" s="528"/>
      <c r="P6" s="528"/>
      <c r="Q6" s="528"/>
      <c r="R6" s="528"/>
      <c r="S6" s="528"/>
      <c r="T6" s="528"/>
      <c r="U6" s="528"/>
      <c r="V6" s="528"/>
      <c r="W6" s="528"/>
      <c r="X6" s="528"/>
    </row>
    <row r="7" spans="1:24" ht="12.75" customHeight="1" x14ac:dyDescent="0.2">
      <c r="A7" s="521"/>
      <c r="B7" s="564" t="s">
        <v>254</v>
      </c>
      <c r="C7" s="565">
        <v>1349279.8</v>
      </c>
      <c r="D7" s="565">
        <v>324484.3</v>
      </c>
      <c r="E7" s="565">
        <v>120978.6</v>
      </c>
      <c r="F7" s="737">
        <v>68990.8</v>
      </c>
      <c r="G7" s="737">
        <v>16419.499999999942</v>
      </c>
      <c r="H7" s="737">
        <v>6777.4000000000005</v>
      </c>
      <c r="I7" s="737">
        <v>111887.19999999998</v>
      </c>
      <c r="J7" s="565">
        <v>117746.1</v>
      </c>
      <c r="K7" s="565">
        <v>478995.9</v>
      </c>
      <c r="L7" s="565">
        <v>103000</v>
      </c>
      <c r="M7" s="566" t="s">
        <v>254</v>
      </c>
      <c r="O7" s="528"/>
    </row>
    <row r="8" spans="1:24" ht="12.75" customHeight="1" x14ac:dyDescent="0.2">
      <c r="B8" s="477" t="s">
        <v>213</v>
      </c>
      <c r="C8" s="478">
        <v>1565456.5</v>
      </c>
      <c r="D8" s="478">
        <v>353615.7</v>
      </c>
      <c r="E8" s="478">
        <v>145216.4</v>
      </c>
      <c r="F8" s="479">
        <v>82129.400000000009</v>
      </c>
      <c r="G8" s="479">
        <v>17270.799999999988</v>
      </c>
      <c r="H8" s="479">
        <v>7112.9000000000005</v>
      </c>
      <c r="I8" s="479">
        <v>126354.09999999998</v>
      </c>
      <c r="J8" s="478">
        <v>147344.29999999999</v>
      </c>
      <c r="K8" s="478">
        <v>557577.69999999995</v>
      </c>
      <c r="L8" s="478">
        <v>128835.20000000003</v>
      </c>
      <c r="M8" s="477" t="s">
        <v>213</v>
      </c>
      <c r="O8" s="528"/>
    </row>
    <row r="9" spans="1:24" ht="12.75" customHeight="1" x14ac:dyDescent="0.2">
      <c r="B9" s="10" t="s">
        <v>20</v>
      </c>
      <c r="C9" s="369">
        <v>50885.599999999999</v>
      </c>
      <c r="D9" s="370">
        <v>12066.5</v>
      </c>
      <c r="E9" s="370">
        <v>1401.7</v>
      </c>
      <c r="F9" s="370">
        <v>4363.6000000000004</v>
      </c>
      <c r="G9" s="370">
        <v>712.4</v>
      </c>
      <c r="H9" s="370">
        <v>235.4</v>
      </c>
      <c r="I9" s="370">
        <v>2239.5</v>
      </c>
      <c r="J9" s="370">
        <v>3922.1</v>
      </c>
      <c r="K9" s="370">
        <v>21937.4</v>
      </c>
      <c r="L9" s="370">
        <v>4007.1</v>
      </c>
      <c r="M9" s="10" t="s">
        <v>20</v>
      </c>
    </row>
    <row r="10" spans="1:24" ht="12.75" customHeight="1" x14ac:dyDescent="0.2">
      <c r="B10" s="253" t="s">
        <v>3</v>
      </c>
      <c r="C10" s="372">
        <v>7554.6</v>
      </c>
      <c r="D10" s="373">
        <v>3905.9</v>
      </c>
      <c r="E10" s="373">
        <v>458.4</v>
      </c>
      <c r="F10" s="374">
        <v>166.7</v>
      </c>
      <c r="G10" s="374">
        <v>162.9</v>
      </c>
      <c r="H10" s="374">
        <v>38.200000000000003</v>
      </c>
      <c r="I10" s="374">
        <v>44</v>
      </c>
      <c r="J10" s="373">
        <v>390</v>
      </c>
      <c r="K10" s="373">
        <v>1987.5</v>
      </c>
      <c r="L10" s="373">
        <v>401</v>
      </c>
      <c r="M10" s="253" t="s">
        <v>3</v>
      </c>
    </row>
    <row r="11" spans="1:24" ht="12.75" customHeight="1" x14ac:dyDescent="0.2">
      <c r="B11" s="10" t="s">
        <v>5</v>
      </c>
      <c r="C11" s="369">
        <v>23392.7</v>
      </c>
      <c r="D11" s="370">
        <v>8992.9</v>
      </c>
      <c r="E11" s="370">
        <v>1507.7</v>
      </c>
      <c r="F11" s="371">
        <v>1380.6</v>
      </c>
      <c r="G11" s="371">
        <v>270.10000000000002</v>
      </c>
      <c r="H11" s="370">
        <v>42.400000000000006</v>
      </c>
      <c r="I11" s="371">
        <v>0.7</v>
      </c>
      <c r="J11" s="370">
        <v>1126.4000000000001</v>
      </c>
      <c r="K11" s="370">
        <v>8789.7000000000007</v>
      </c>
      <c r="L11" s="370">
        <v>1282.3</v>
      </c>
      <c r="M11" s="10" t="s">
        <v>5</v>
      </c>
    </row>
    <row r="12" spans="1:24" ht="12.75" customHeight="1" x14ac:dyDescent="0.2">
      <c r="B12" s="253" t="s">
        <v>16</v>
      </c>
      <c r="C12" s="372">
        <v>55375.6</v>
      </c>
      <c r="D12" s="373">
        <v>6182.2</v>
      </c>
      <c r="E12" s="373">
        <v>3118.6</v>
      </c>
      <c r="F12" s="374">
        <v>1344</v>
      </c>
      <c r="G12" s="374">
        <v>333.8</v>
      </c>
      <c r="H12" s="373">
        <v>27.299999999999997</v>
      </c>
      <c r="I12" s="373">
        <v>28329.600000000002</v>
      </c>
      <c r="J12" s="373">
        <v>2884.5</v>
      </c>
      <c r="K12" s="373">
        <v>11185.8</v>
      </c>
      <c r="L12" s="373">
        <v>1969.9</v>
      </c>
      <c r="M12" s="253" t="s">
        <v>16</v>
      </c>
    </row>
    <row r="13" spans="1:24" ht="12.75" customHeight="1" x14ac:dyDescent="0.2">
      <c r="B13" s="10" t="s">
        <v>21</v>
      </c>
      <c r="C13" s="369">
        <v>330676.40000000002</v>
      </c>
      <c r="D13" s="370">
        <v>44824</v>
      </c>
      <c r="E13" s="370">
        <v>34410.9</v>
      </c>
      <c r="F13" s="371">
        <v>11066</v>
      </c>
      <c r="G13" s="371">
        <v>4918.8</v>
      </c>
      <c r="H13" s="370">
        <v>2234.3000000000002</v>
      </c>
      <c r="I13" s="370">
        <v>33052</v>
      </c>
      <c r="J13" s="370">
        <v>24118.1</v>
      </c>
      <c r="K13" s="370">
        <v>134241.60000000001</v>
      </c>
      <c r="L13" s="370">
        <v>41810.9</v>
      </c>
      <c r="M13" s="10" t="s">
        <v>21</v>
      </c>
    </row>
    <row r="14" spans="1:24" ht="12.75" customHeight="1" x14ac:dyDescent="0.2">
      <c r="B14" s="253" t="s">
        <v>6</v>
      </c>
      <c r="C14" s="372">
        <v>5200.5</v>
      </c>
      <c r="D14" s="373">
        <v>1287.8</v>
      </c>
      <c r="E14" s="374">
        <v>147.19999999999999</v>
      </c>
      <c r="F14" s="374">
        <v>85.3</v>
      </c>
      <c r="G14" s="373">
        <v>0</v>
      </c>
      <c r="H14" s="374">
        <v>162.1</v>
      </c>
      <c r="I14" s="373">
        <v>550</v>
      </c>
      <c r="J14" s="374">
        <v>105</v>
      </c>
      <c r="K14" s="373">
        <v>2708</v>
      </c>
      <c r="L14" s="373">
        <v>155.1</v>
      </c>
      <c r="M14" s="253" t="s">
        <v>6</v>
      </c>
    </row>
    <row r="15" spans="1:24" ht="12.75" customHeight="1" x14ac:dyDescent="0.2">
      <c r="B15" s="10" t="s">
        <v>24</v>
      </c>
      <c r="C15" s="369">
        <v>20654.3</v>
      </c>
      <c r="D15" s="371">
        <v>1866.5999999999799</v>
      </c>
      <c r="E15" s="370">
        <v>1983.4</v>
      </c>
      <c r="F15" s="371">
        <v>300.2</v>
      </c>
      <c r="G15" s="371">
        <v>94.9</v>
      </c>
      <c r="H15" s="371">
        <v>40</v>
      </c>
      <c r="I15" s="370">
        <v>760</v>
      </c>
      <c r="J15" s="371">
        <v>7147</v>
      </c>
      <c r="K15" s="370">
        <v>6716.3</v>
      </c>
      <c r="L15" s="370">
        <v>1745.9</v>
      </c>
      <c r="M15" s="10" t="s">
        <v>24</v>
      </c>
    </row>
    <row r="16" spans="1:24" ht="12.75" customHeight="1" x14ac:dyDescent="0.2">
      <c r="B16" s="253" t="s">
        <v>17</v>
      </c>
      <c r="C16" s="372">
        <v>14429.1</v>
      </c>
      <c r="D16" s="373">
        <v>2363.3000000000002</v>
      </c>
      <c r="E16" s="373">
        <v>1475.5</v>
      </c>
      <c r="F16" s="374">
        <v>87.9</v>
      </c>
      <c r="G16" s="373">
        <v>458.5</v>
      </c>
      <c r="H16" s="373">
        <v>0</v>
      </c>
      <c r="I16" s="373">
        <v>1870.6</v>
      </c>
      <c r="J16" s="373">
        <v>2293.6</v>
      </c>
      <c r="K16" s="373">
        <v>5020.8999999999996</v>
      </c>
      <c r="L16" s="373">
        <v>858.8</v>
      </c>
      <c r="M16" s="253" t="s">
        <v>17</v>
      </c>
    </row>
    <row r="17" spans="2:13" ht="12.75" customHeight="1" x14ac:dyDescent="0.2">
      <c r="B17" s="10" t="s">
        <v>22</v>
      </c>
      <c r="C17" s="369">
        <v>111009.3</v>
      </c>
      <c r="D17" s="370">
        <v>32811.9</v>
      </c>
      <c r="E17" s="371">
        <v>9501.1</v>
      </c>
      <c r="F17" s="370">
        <v>2686.2999999999997</v>
      </c>
      <c r="G17" s="371">
        <v>1690.7</v>
      </c>
      <c r="H17" s="370">
        <v>26.5</v>
      </c>
      <c r="I17" s="370">
        <v>2029.9</v>
      </c>
      <c r="J17" s="370">
        <v>11044.3</v>
      </c>
      <c r="K17" s="370">
        <v>46398</v>
      </c>
      <c r="L17" s="370">
        <v>4820.6000000000004</v>
      </c>
      <c r="M17" s="10" t="s">
        <v>22</v>
      </c>
    </row>
    <row r="18" spans="2:13" ht="12.75" customHeight="1" x14ac:dyDescent="0.2">
      <c r="B18" s="253" t="s">
        <v>23</v>
      </c>
      <c r="C18" s="372">
        <v>214854</v>
      </c>
      <c r="D18" s="373">
        <v>47647.8</v>
      </c>
      <c r="E18" s="373">
        <v>24379.1</v>
      </c>
      <c r="F18" s="373">
        <v>24624.5</v>
      </c>
      <c r="G18" s="373">
        <v>746.3</v>
      </c>
      <c r="H18" s="374">
        <v>867.3</v>
      </c>
      <c r="I18" s="374">
        <v>17653.3</v>
      </c>
      <c r="J18" s="373">
        <v>20684.5</v>
      </c>
      <c r="K18" s="373">
        <v>63206.1</v>
      </c>
      <c r="L18" s="373">
        <v>15045.1</v>
      </c>
      <c r="M18" s="253" t="s">
        <v>23</v>
      </c>
    </row>
    <row r="19" spans="2:13" ht="12.75" customHeight="1" x14ac:dyDescent="0.2">
      <c r="B19" s="10" t="s">
        <v>44</v>
      </c>
      <c r="C19" s="369">
        <v>4820.3999999999996</v>
      </c>
      <c r="D19" s="370">
        <v>1650.6</v>
      </c>
      <c r="E19" s="370">
        <v>681.7</v>
      </c>
      <c r="F19" s="371">
        <v>122.1</v>
      </c>
      <c r="G19" s="371">
        <v>174.1</v>
      </c>
      <c r="H19" s="370">
        <v>2.6</v>
      </c>
      <c r="I19" s="370">
        <v>376</v>
      </c>
      <c r="J19" s="371">
        <v>369.9</v>
      </c>
      <c r="K19" s="370">
        <v>1301.0999999999999</v>
      </c>
      <c r="L19" s="370">
        <v>142.30000000000001</v>
      </c>
      <c r="M19" s="10" t="s">
        <v>44</v>
      </c>
    </row>
    <row r="20" spans="2:13" ht="12.75" customHeight="1" x14ac:dyDescent="0.2">
      <c r="B20" s="253" t="s">
        <v>25</v>
      </c>
      <c r="C20" s="372">
        <v>157566.6</v>
      </c>
      <c r="D20" s="373">
        <v>47648</v>
      </c>
      <c r="E20" s="373">
        <v>12218.6</v>
      </c>
      <c r="F20" s="373">
        <v>8017.9</v>
      </c>
      <c r="G20" s="373">
        <v>3381.7</v>
      </c>
      <c r="H20" s="373">
        <v>457.9</v>
      </c>
      <c r="I20" s="373">
        <v>11368.8</v>
      </c>
      <c r="J20" s="373">
        <v>9351.2999999999993</v>
      </c>
      <c r="K20" s="373">
        <v>55314.9</v>
      </c>
      <c r="L20" s="373">
        <v>9807.5</v>
      </c>
      <c r="M20" s="253" t="s">
        <v>25</v>
      </c>
    </row>
    <row r="21" spans="2:13" ht="12.75" customHeight="1" x14ac:dyDescent="0.2">
      <c r="B21" s="10" t="s">
        <v>4</v>
      </c>
      <c r="C21" s="369">
        <v>2940.1</v>
      </c>
      <c r="D21" s="370">
        <v>165.5</v>
      </c>
      <c r="E21" s="370">
        <v>149.9</v>
      </c>
      <c r="F21" s="371">
        <v>0</v>
      </c>
      <c r="G21" s="370">
        <v>0</v>
      </c>
      <c r="H21" s="370">
        <v>0</v>
      </c>
      <c r="I21" s="370">
        <v>37.700000000000003</v>
      </c>
      <c r="J21" s="370">
        <v>68.099999999999994</v>
      </c>
      <c r="K21" s="370">
        <v>2448.1999999999998</v>
      </c>
      <c r="L21" s="370">
        <v>70.7</v>
      </c>
      <c r="M21" s="10" t="s">
        <v>4</v>
      </c>
    </row>
    <row r="22" spans="2:13" ht="12.75" customHeight="1" x14ac:dyDescent="0.2">
      <c r="B22" s="253" t="s">
        <v>8</v>
      </c>
      <c r="C22" s="372">
        <v>5514.4</v>
      </c>
      <c r="D22" s="373">
        <v>1448</v>
      </c>
      <c r="E22" s="373">
        <v>201.5</v>
      </c>
      <c r="F22" s="374">
        <v>403</v>
      </c>
      <c r="G22" s="374">
        <v>42.9</v>
      </c>
      <c r="H22" s="374">
        <v>30.3</v>
      </c>
      <c r="I22" s="374">
        <v>65.400000000000006</v>
      </c>
      <c r="J22" s="373">
        <v>531.79999999999995</v>
      </c>
      <c r="K22" s="373">
        <v>2665.9</v>
      </c>
      <c r="L22" s="373">
        <v>125.6</v>
      </c>
      <c r="M22" s="253" t="s">
        <v>8</v>
      </c>
    </row>
    <row r="23" spans="2:13" ht="12.75" customHeight="1" x14ac:dyDescent="0.2">
      <c r="B23" s="10" t="s">
        <v>9</v>
      </c>
      <c r="C23" s="369">
        <v>9988.4</v>
      </c>
      <c r="D23" s="370">
        <v>4637.8999999999996</v>
      </c>
      <c r="E23" s="370">
        <v>315</v>
      </c>
      <c r="F23" s="371">
        <v>460</v>
      </c>
      <c r="G23" s="371">
        <v>51.5</v>
      </c>
      <c r="H23" s="371">
        <v>3</v>
      </c>
      <c r="I23" s="371">
        <v>140.1</v>
      </c>
      <c r="J23" s="370">
        <v>290.8</v>
      </c>
      <c r="K23" s="370">
        <v>3930.1</v>
      </c>
      <c r="L23" s="370">
        <v>160.1</v>
      </c>
      <c r="M23" s="10" t="s">
        <v>9</v>
      </c>
    </row>
    <row r="24" spans="2:13" ht="12.75" customHeight="1" x14ac:dyDescent="0.2">
      <c r="B24" s="253" t="s">
        <v>26</v>
      </c>
      <c r="C24" s="372">
        <v>6049.4</v>
      </c>
      <c r="D24" s="373">
        <v>1341.2</v>
      </c>
      <c r="E24" s="374">
        <v>375.5</v>
      </c>
      <c r="F24" s="374">
        <v>65</v>
      </c>
      <c r="G24" s="373">
        <v>0</v>
      </c>
      <c r="H24" s="373">
        <v>53</v>
      </c>
      <c r="I24" s="373">
        <v>0.4</v>
      </c>
      <c r="J24" s="374">
        <v>2830.6</v>
      </c>
      <c r="K24" s="374">
        <v>1190.7</v>
      </c>
      <c r="L24" s="374">
        <v>193</v>
      </c>
      <c r="M24" s="253" t="s">
        <v>26</v>
      </c>
    </row>
    <row r="25" spans="2:13" ht="12.75" customHeight="1" x14ac:dyDescent="0.2">
      <c r="B25" s="10" t="s">
        <v>7</v>
      </c>
      <c r="C25" s="369">
        <v>18203.5</v>
      </c>
      <c r="D25" s="370">
        <v>5800</v>
      </c>
      <c r="E25" s="370">
        <v>1742.2</v>
      </c>
      <c r="F25" s="371">
        <v>847.5</v>
      </c>
      <c r="G25" s="371">
        <v>318.20000000001892</v>
      </c>
      <c r="H25" s="371">
        <v>78.599999999999994</v>
      </c>
      <c r="I25" s="371">
        <v>6</v>
      </c>
      <c r="J25" s="370">
        <v>2140.4</v>
      </c>
      <c r="K25" s="370">
        <v>6323.8</v>
      </c>
      <c r="L25" s="370">
        <v>946.7</v>
      </c>
      <c r="M25" s="10" t="s">
        <v>7</v>
      </c>
    </row>
    <row r="26" spans="2:13" ht="12.75" customHeight="1" x14ac:dyDescent="0.2">
      <c r="B26" s="253" t="s">
        <v>10</v>
      </c>
      <c r="C26" s="372">
        <v>2063.5</v>
      </c>
      <c r="D26" s="374">
        <v>200</v>
      </c>
      <c r="E26" s="374">
        <v>90</v>
      </c>
      <c r="F26" s="373">
        <v>0</v>
      </c>
      <c r="G26" s="374">
        <v>0</v>
      </c>
      <c r="H26" s="373">
        <v>0</v>
      </c>
      <c r="I26" s="373">
        <v>72</v>
      </c>
      <c r="J26" s="374">
        <v>615</v>
      </c>
      <c r="K26" s="374">
        <v>1005.5</v>
      </c>
      <c r="L26" s="374">
        <v>81</v>
      </c>
      <c r="M26" s="253" t="s">
        <v>10</v>
      </c>
    </row>
    <row r="27" spans="2:13" ht="12.75" customHeight="1" x14ac:dyDescent="0.2">
      <c r="B27" s="10" t="s">
        <v>18</v>
      </c>
      <c r="C27" s="369">
        <v>85757.3</v>
      </c>
      <c r="D27" s="370">
        <v>22215.200000000001</v>
      </c>
      <c r="E27" s="370">
        <v>3925.3</v>
      </c>
      <c r="F27" s="371">
        <v>2898.6</v>
      </c>
      <c r="G27" s="568">
        <v>201</v>
      </c>
      <c r="H27" s="371">
        <v>1800</v>
      </c>
      <c r="I27" s="371">
        <v>6962.8</v>
      </c>
      <c r="J27" s="370">
        <v>10703.4</v>
      </c>
      <c r="K27" s="370">
        <v>31016.2</v>
      </c>
      <c r="L27" s="370">
        <v>6034.7</v>
      </c>
      <c r="M27" s="10" t="s">
        <v>18</v>
      </c>
    </row>
    <row r="28" spans="2:13" ht="12.75" customHeight="1" x14ac:dyDescent="0.2">
      <c r="B28" s="253" t="s">
        <v>27</v>
      </c>
      <c r="C28" s="372">
        <v>43593.2</v>
      </c>
      <c r="D28" s="373">
        <v>10554.3</v>
      </c>
      <c r="E28" s="373">
        <v>4881.6000000000004</v>
      </c>
      <c r="F28" s="374">
        <v>3236.3</v>
      </c>
      <c r="G28" s="374">
        <v>400</v>
      </c>
      <c r="H28" s="373">
        <v>119.2</v>
      </c>
      <c r="I28" s="373">
        <v>0</v>
      </c>
      <c r="J28" s="373">
        <v>3133.5</v>
      </c>
      <c r="K28" s="373">
        <v>18204.8</v>
      </c>
      <c r="L28" s="373">
        <v>3063.6</v>
      </c>
      <c r="M28" s="253" t="s">
        <v>27</v>
      </c>
    </row>
    <row r="29" spans="2:13" ht="12.75" customHeight="1" x14ac:dyDescent="0.2">
      <c r="B29" s="10" t="s">
        <v>11</v>
      </c>
      <c r="C29" s="369">
        <v>54018.8</v>
      </c>
      <c r="D29" s="370">
        <v>27668.9</v>
      </c>
      <c r="E29" s="370">
        <v>3999.8</v>
      </c>
      <c r="F29" s="370">
        <v>2837.8</v>
      </c>
      <c r="G29" s="370">
        <v>837.8</v>
      </c>
      <c r="H29" s="370">
        <v>90.6</v>
      </c>
      <c r="I29" s="370">
        <v>409.2</v>
      </c>
      <c r="J29" s="370">
        <v>2293.1999999999998</v>
      </c>
      <c r="K29" s="370">
        <v>13533.9</v>
      </c>
      <c r="L29" s="370">
        <v>2347.6</v>
      </c>
      <c r="M29" s="10" t="s">
        <v>11</v>
      </c>
    </row>
    <row r="30" spans="2:13" ht="12.75" customHeight="1" x14ac:dyDescent="0.2">
      <c r="B30" s="253" t="s">
        <v>28</v>
      </c>
      <c r="C30" s="372">
        <v>20388.7</v>
      </c>
      <c r="D30" s="373">
        <v>5670</v>
      </c>
      <c r="E30" s="373">
        <v>1287.4000000000001</v>
      </c>
      <c r="F30" s="374">
        <v>122.4</v>
      </c>
      <c r="G30" s="374">
        <v>60</v>
      </c>
      <c r="H30" s="374">
        <v>45</v>
      </c>
      <c r="I30" s="374">
        <v>377.3</v>
      </c>
      <c r="J30" s="373">
        <v>4450.2</v>
      </c>
      <c r="K30" s="373">
        <v>7429.1</v>
      </c>
      <c r="L30" s="373">
        <v>947.2</v>
      </c>
      <c r="M30" s="253" t="s">
        <v>28</v>
      </c>
    </row>
    <row r="31" spans="2:13" ht="12.75" customHeight="1" x14ac:dyDescent="0.2">
      <c r="B31" s="10" t="s">
        <v>12</v>
      </c>
      <c r="C31" s="369">
        <v>17873.3</v>
      </c>
      <c r="D31" s="370">
        <v>9324.7000000000007</v>
      </c>
      <c r="E31" s="370">
        <v>1297.3</v>
      </c>
      <c r="F31" s="370">
        <v>945.9</v>
      </c>
      <c r="G31" s="370">
        <v>476.4</v>
      </c>
      <c r="H31" s="370">
        <v>127.8</v>
      </c>
      <c r="I31" s="370">
        <v>59.699999999999996</v>
      </c>
      <c r="J31" s="370">
        <v>761.4</v>
      </c>
      <c r="K31" s="370">
        <v>3964.9</v>
      </c>
      <c r="L31" s="370">
        <v>915.1</v>
      </c>
      <c r="M31" s="10" t="s">
        <v>12</v>
      </c>
    </row>
    <row r="32" spans="2:13" ht="12.75" customHeight="1" x14ac:dyDescent="0.2">
      <c r="B32" s="253" t="s">
        <v>14</v>
      </c>
      <c r="C32" s="372">
        <v>5828.2</v>
      </c>
      <c r="D32" s="373">
        <v>2760.3</v>
      </c>
      <c r="E32" s="373">
        <v>263.39999999999998</v>
      </c>
      <c r="F32" s="373">
        <v>245</v>
      </c>
      <c r="G32" s="374">
        <v>56.6</v>
      </c>
      <c r="H32" s="374">
        <v>3.2</v>
      </c>
      <c r="I32" s="374">
        <v>28.5</v>
      </c>
      <c r="J32" s="373">
        <v>212.7</v>
      </c>
      <c r="K32" s="373">
        <v>1921</v>
      </c>
      <c r="L32" s="373">
        <v>337.4</v>
      </c>
      <c r="M32" s="253" t="s">
        <v>14</v>
      </c>
    </row>
    <row r="33" spans="2:14" ht="12.75" customHeight="1" x14ac:dyDescent="0.2">
      <c r="B33" s="10" t="s">
        <v>13</v>
      </c>
      <c r="C33" s="369">
        <v>9328.4</v>
      </c>
      <c r="D33" s="370">
        <v>3931</v>
      </c>
      <c r="E33" s="370">
        <v>366.4</v>
      </c>
      <c r="F33" s="371">
        <v>340</v>
      </c>
      <c r="G33" s="371">
        <v>865.1</v>
      </c>
      <c r="H33" s="370">
        <v>72.899999999999991</v>
      </c>
      <c r="I33" s="370">
        <v>0.4</v>
      </c>
      <c r="J33" s="370">
        <v>141</v>
      </c>
      <c r="K33" s="370">
        <v>2979.3</v>
      </c>
      <c r="L33" s="370">
        <v>632.29999999999995</v>
      </c>
      <c r="M33" s="10" t="s">
        <v>13</v>
      </c>
    </row>
    <row r="34" spans="2:14" ht="12.75" customHeight="1" x14ac:dyDescent="0.2">
      <c r="B34" s="253" t="s">
        <v>29</v>
      </c>
      <c r="C34" s="372">
        <v>22325.4</v>
      </c>
      <c r="D34" s="373">
        <v>6395.5</v>
      </c>
      <c r="E34" s="373">
        <v>2347.3000000000002</v>
      </c>
      <c r="F34" s="374">
        <v>518.5</v>
      </c>
      <c r="G34" s="374">
        <v>165.7</v>
      </c>
      <c r="H34" s="373">
        <v>16.7</v>
      </c>
      <c r="I34" s="373">
        <v>2048.9</v>
      </c>
      <c r="J34" s="373">
        <v>3116.3</v>
      </c>
      <c r="K34" s="373">
        <v>5970.1</v>
      </c>
      <c r="L34" s="373">
        <v>1746.3</v>
      </c>
      <c r="M34" s="253" t="s">
        <v>29</v>
      </c>
    </row>
    <row r="35" spans="2:14" ht="12.75" customHeight="1" x14ac:dyDescent="0.2">
      <c r="B35" s="535" t="s">
        <v>30</v>
      </c>
      <c r="C35" s="541">
        <v>48988.1</v>
      </c>
      <c r="D35" s="542">
        <v>11124.3</v>
      </c>
      <c r="E35" s="542">
        <v>8452.1</v>
      </c>
      <c r="F35" s="542">
        <v>1825.7</v>
      </c>
      <c r="G35" s="543">
        <v>0.1</v>
      </c>
      <c r="H35" s="542">
        <v>203.1</v>
      </c>
      <c r="I35" s="542">
        <v>3404.3999999999996</v>
      </c>
      <c r="J35" s="542">
        <v>3021</v>
      </c>
      <c r="K35" s="542">
        <v>17605.099999999999</v>
      </c>
      <c r="L35" s="542">
        <v>3352.2</v>
      </c>
      <c r="M35" s="535" t="s">
        <v>30</v>
      </c>
    </row>
    <row r="36" spans="2:14" ht="12.75" customHeight="1" x14ac:dyDescent="0.2">
      <c r="B36" s="254" t="s">
        <v>19</v>
      </c>
      <c r="C36" s="375">
        <v>216176.8</v>
      </c>
      <c r="D36" s="376">
        <v>29131.4</v>
      </c>
      <c r="E36" s="376">
        <v>24237.8</v>
      </c>
      <c r="F36" s="376">
        <v>13138.6</v>
      </c>
      <c r="G36" s="376">
        <v>851.3</v>
      </c>
      <c r="H36" s="376">
        <v>335.5</v>
      </c>
      <c r="I36" s="376">
        <v>14466.900000000001</v>
      </c>
      <c r="J36" s="376">
        <v>29598.2</v>
      </c>
      <c r="K36" s="376">
        <v>78581.8</v>
      </c>
      <c r="L36" s="376">
        <v>25835.200000000001</v>
      </c>
      <c r="M36" s="254" t="s">
        <v>19</v>
      </c>
    </row>
    <row r="37" spans="2:14" ht="12.75" customHeight="1" x14ac:dyDescent="0.2">
      <c r="B37" s="567" t="s">
        <v>276</v>
      </c>
      <c r="C37" s="267"/>
      <c r="D37" s="268"/>
      <c r="E37" s="268"/>
      <c r="F37" s="268"/>
      <c r="G37" s="268"/>
      <c r="H37" s="268"/>
      <c r="I37" s="268"/>
      <c r="J37" s="268"/>
      <c r="K37" s="268"/>
      <c r="M37" s="266"/>
    </row>
    <row r="38" spans="2:14" ht="12.75" customHeight="1" x14ac:dyDescent="0.2">
      <c r="B38" s="739" t="s">
        <v>342</v>
      </c>
      <c r="C38" s="266"/>
      <c r="D38" s="266"/>
      <c r="E38" s="266"/>
      <c r="F38" s="273"/>
      <c r="G38" s="266"/>
      <c r="H38" s="266"/>
      <c r="I38" s="266"/>
      <c r="J38" s="266"/>
      <c r="K38" s="266"/>
      <c r="M38" s="269"/>
    </row>
    <row r="39" spans="2:14" ht="24" customHeight="1" x14ac:dyDescent="0.2">
      <c r="B39" s="818" t="s">
        <v>207</v>
      </c>
      <c r="C39" s="818"/>
      <c r="D39" s="818"/>
      <c r="E39" s="818"/>
      <c r="F39" s="818"/>
      <c r="G39" s="818"/>
      <c r="H39" s="818"/>
      <c r="I39" s="818"/>
      <c r="J39" s="818"/>
      <c r="K39" s="818"/>
      <c r="L39" s="818"/>
      <c r="M39" s="818"/>
    </row>
    <row r="40" spans="2:14" ht="12.75" customHeight="1" x14ac:dyDescent="0.2">
      <c r="B40" s="800" t="s">
        <v>199</v>
      </c>
      <c r="C40" s="800"/>
      <c r="D40" s="800"/>
      <c r="E40" s="800"/>
      <c r="F40" s="800"/>
      <c r="G40" s="800"/>
      <c r="H40" s="800"/>
      <c r="I40" s="800"/>
      <c r="J40" s="800"/>
      <c r="K40" s="800"/>
      <c r="L40" s="800"/>
      <c r="M40" s="800"/>
      <c r="N40" s="800"/>
    </row>
    <row r="41" spans="2:14" ht="17.25" customHeight="1" x14ac:dyDescent="0.2">
      <c r="B41" s="291" t="s">
        <v>206</v>
      </c>
      <c r="C41" s="269"/>
      <c r="D41" s="270"/>
      <c r="E41" s="270"/>
      <c r="F41" s="270"/>
      <c r="G41" s="270"/>
      <c r="H41" s="270"/>
      <c r="I41" s="270"/>
      <c r="J41" s="270"/>
      <c r="K41" s="270"/>
      <c r="M41" s="272"/>
    </row>
    <row r="42" spans="2:14" x14ac:dyDescent="0.2">
      <c r="B42" s="271" t="s">
        <v>184</v>
      </c>
      <c r="C42" s="272"/>
      <c r="D42" s="272"/>
      <c r="E42" s="272"/>
      <c r="F42" s="272"/>
      <c r="G42" s="272"/>
      <c r="H42" s="272"/>
      <c r="I42" s="272"/>
      <c r="J42" s="272"/>
      <c r="K42" s="272"/>
    </row>
  </sheetData>
  <mergeCells count="14">
    <mergeCell ref="B39:M39"/>
    <mergeCell ref="B40:N40"/>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M107"/>
  <sheetViews>
    <sheetView topLeftCell="A7" zoomScaleNormal="100" workbookViewId="0">
      <selection activeCell="K43" sqref="K43"/>
    </sheetView>
  </sheetViews>
  <sheetFormatPr defaultColWidth="4.7109375" defaultRowHeight="12.75" x14ac:dyDescent="0.2"/>
  <cols>
    <col min="1" max="1" width="9.42578125" customWidth="1"/>
    <col min="2" max="6" width="11.28515625" customWidth="1"/>
    <col min="7" max="7" width="10.7109375" customWidth="1"/>
    <col min="8" max="8" width="9.85546875" customWidth="1"/>
    <col min="9" max="9" width="11.28515625" customWidth="1"/>
    <col min="12" max="12" width="7.7109375" customWidth="1"/>
    <col min="13" max="13" width="7.28515625" customWidth="1"/>
    <col min="14" max="14" width="8.5703125" customWidth="1"/>
  </cols>
  <sheetData>
    <row r="1" spans="1:9" ht="14.25" customHeight="1" x14ac:dyDescent="0.2">
      <c r="C1" s="172"/>
      <c r="D1" s="172"/>
      <c r="E1" s="172"/>
      <c r="H1" s="13" t="s">
        <v>168</v>
      </c>
      <c r="I1" s="13"/>
    </row>
    <row r="2" spans="1:9" ht="15" customHeight="1" x14ac:dyDescent="0.2">
      <c r="A2" s="823" t="s">
        <v>145</v>
      </c>
      <c r="B2" s="823"/>
      <c r="C2" s="823"/>
      <c r="D2" s="823"/>
      <c r="E2" s="823"/>
      <c r="F2" s="823"/>
      <c r="G2" s="823"/>
      <c r="H2" s="823"/>
      <c r="I2" s="199"/>
    </row>
    <row r="3" spans="1:9" ht="15" customHeight="1" x14ac:dyDescent="0.2">
      <c r="A3" s="824" t="s">
        <v>101</v>
      </c>
      <c r="B3" s="824"/>
      <c r="C3" s="824"/>
      <c r="D3" s="824"/>
      <c r="E3" s="824"/>
      <c r="F3" s="824"/>
      <c r="G3" s="824"/>
      <c r="H3" s="824"/>
      <c r="I3" s="200"/>
    </row>
    <row r="4" spans="1:9" ht="15" customHeight="1" x14ac:dyDescent="0.2">
      <c r="A4" s="825">
        <v>2018</v>
      </c>
      <c r="B4" s="825"/>
      <c r="C4" s="825"/>
      <c r="D4" s="825"/>
      <c r="E4" s="825"/>
      <c r="F4" s="825"/>
      <c r="G4" s="825"/>
      <c r="H4" s="825"/>
      <c r="I4" s="34"/>
    </row>
    <row r="5" spans="1:9" ht="15" customHeight="1" x14ac:dyDescent="0.2">
      <c r="A5" s="34"/>
      <c r="B5" s="826" t="s">
        <v>145</v>
      </c>
      <c r="C5" s="828" t="s">
        <v>117</v>
      </c>
      <c r="D5" s="829"/>
      <c r="E5" s="830"/>
      <c r="F5" s="831" t="s">
        <v>146</v>
      </c>
      <c r="G5" s="833" t="s">
        <v>121</v>
      </c>
      <c r="H5" s="58"/>
      <c r="I5" s="58"/>
    </row>
    <row r="6" spans="1:9" ht="51.75" customHeight="1" x14ac:dyDescent="0.2">
      <c r="B6" s="827"/>
      <c r="C6" s="145" t="s">
        <v>81</v>
      </c>
      <c r="D6" s="143" t="s">
        <v>82</v>
      </c>
      <c r="E6" s="144" t="s">
        <v>83</v>
      </c>
      <c r="F6" s="832"/>
      <c r="G6" s="834"/>
      <c r="H6" s="58"/>
      <c r="I6" s="58"/>
    </row>
    <row r="7" spans="1:9" ht="12" customHeight="1" x14ac:dyDescent="0.2">
      <c r="B7" s="483" t="s">
        <v>248</v>
      </c>
      <c r="C7" s="821"/>
      <c r="D7" s="821"/>
      <c r="E7" s="822"/>
      <c r="F7" s="141" t="s">
        <v>32</v>
      </c>
      <c r="G7" s="484" t="s">
        <v>249</v>
      </c>
      <c r="H7" s="55"/>
      <c r="I7" s="55"/>
    </row>
    <row r="8" spans="1:9" ht="12" customHeight="1" x14ac:dyDescent="0.2">
      <c r="A8" s="477" t="s">
        <v>254</v>
      </c>
      <c r="B8" s="485">
        <v>931352.1</v>
      </c>
      <c r="C8" s="486">
        <v>262039.1</v>
      </c>
      <c r="D8" s="486">
        <v>509967.3</v>
      </c>
      <c r="E8" s="486">
        <v>159345.60000000001</v>
      </c>
      <c r="F8" s="487">
        <v>13.088413208824651</v>
      </c>
      <c r="G8" s="488">
        <v>2080</v>
      </c>
      <c r="H8" s="477" t="s">
        <v>254</v>
      </c>
      <c r="I8" s="55"/>
    </row>
    <row r="9" spans="1:9" ht="12.75" customHeight="1" x14ac:dyDescent="0.2">
      <c r="A9" s="477" t="s">
        <v>213</v>
      </c>
      <c r="B9" s="485">
        <v>1138104.6000000001</v>
      </c>
      <c r="C9" s="486">
        <v>318447.5</v>
      </c>
      <c r="D9" s="486">
        <v>596645.4</v>
      </c>
      <c r="E9" s="486">
        <v>223011.7</v>
      </c>
      <c r="F9" s="487">
        <v>13.189007400195713</v>
      </c>
      <c r="G9" s="488">
        <v>2220</v>
      </c>
      <c r="H9" s="477" t="s">
        <v>213</v>
      </c>
      <c r="I9" s="716"/>
    </row>
    <row r="10" spans="1:9" ht="12.75" customHeight="1" x14ac:dyDescent="0.2">
      <c r="A10" s="10" t="s">
        <v>20</v>
      </c>
      <c r="B10" s="379">
        <v>25819.599999999999</v>
      </c>
      <c r="C10" s="377">
        <v>7403.8</v>
      </c>
      <c r="D10" s="377">
        <v>15954.5</v>
      </c>
      <c r="E10" s="380">
        <v>2461.3000000000002</v>
      </c>
      <c r="F10" s="315">
        <v>11.425547158105561</v>
      </c>
      <c r="G10" s="378">
        <v>2260</v>
      </c>
      <c r="H10" s="10" t="s">
        <v>20</v>
      </c>
      <c r="I10" s="18"/>
    </row>
    <row r="11" spans="1:9" ht="12.75" customHeight="1" x14ac:dyDescent="0.2">
      <c r="A11" s="84" t="s">
        <v>3</v>
      </c>
      <c r="B11" s="381">
        <v>4721.8</v>
      </c>
      <c r="C11" s="382">
        <v>613.29999999999995</v>
      </c>
      <c r="D11" s="382">
        <v>2623.7</v>
      </c>
      <c r="E11" s="383">
        <v>1484.8</v>
      </c>
      <c r="F11" s="304">
        <v>13.340226923424648</v>
      </c>
      <c r="G11" s="384">
        <v>670</v>
      </c>
      <c r="H11" s="84" t="s">
        <v>3</v>
      </c>
      <c r="I11" s="18"/>
    </row>
    <row r="12" spans="1:9" ht="12.75" customHeight="1" x14ac:dyDescent="0.2">
      <c r="A12" s="10" t="s">
        <v>5</v>
      </c>
      <c r="B12" s="379">
        <v>10619.3</v>
      </c>
      <c r="C12" s="377">
        <v>4224.3</v>
      </c>
      <c r="D12" s="377">
        <v>5078.6000000000004</v>
      </c>
      <c r="E12" s="380">
        <v>1316.5</v>
      </c>
      <c r="F12" s="315">
        <v>10.439367069195347</v>
      </c>
      <c r="G12" s="378">
        <v>1000</v>
      </c>
      <c r="H12" s="10" t="s">
        <v>5</v>
      </c>
      <c r="I12" s="18"/>
    </row>
    <row r="13" spans="1:9" ht="12.75" customHeight="1" x14ac:dyDescent="0.2">
      <c r="A13" s="84" t="s">
        <v>16</v>
      </c>
      <c r="B13" s="381">
        <v>17236.5</v>
      </c>
      <c r="C13" s="382">
        <v>5572.9</v>
      </c>
      <c r="D13" s="382">
        <v>9645.4</v>
      </c>
      <c r="E13" s="383">
        <v>2018.2</v>
      </c>
      <c r="F13" s="304">
        <v>12.45054706128372</v>
      </c>
      <c r="G13" s="384">
        <v>2970</v>
      </c>
      <c r="H13" s="84" t="s">
        <v>16</v>
      </c>
      <c r="I13" s="18"/>
    </row>
    <row r="14" spans="1:9" ht="12.75" customHeight="1" x14ac:dyDescent="0.2">
      <c r="A14" s="10" t="s">
        <v>21</v>
      </c>
      <c r="B14" s="379">
        <v>229644</v>
      </c>
      <c r="C14" s="377">
        <v>78189</v>
      </c>
      <c r="D14" s="377">
        <v>111409</v>
      </c>
      <c r="E14" s="380">
        <v>40046</v>
      </c>
      <c r="F14" s="315">
        <v>13.845001862929394</v>
      </c>
      <c r="G14" s="378">
        <v>2770</v>
      </c>
      <c r="H14" s="10" t="s">
        <v>21</v>
      </c>
      <c r="I14" s="18"/>
    </row>
    <row r="15" spans="1:9" ht="12.75" customHeight="1" x14ac:dyDescent="0.2">
      <c r="A15" s="84" t="s">
        <v>6</v>
      </c>
      <c r="B15" s="381">
        <v>1489.8</v>
      </c>
      <c r="C15" s="382">
        <v>289.89999999999998</v>
      </c>
      <c r="D15" s="382">
        <v>895.3</v>
      </c>
      <c r="E15" s="383">
        <v>304.5</v>
      </c>
      <c r="F15" s="304">
        <v>11.563538141513241</v>
      </c>
      <c r="G15" s="384">
        <v>1130</v>
      </c>
      <c r="H15" s="84" t="s">
        <v>6</v>
      </c>
      <c r="I15" s="18"/>
    </row>
    <row r="16" spans="1:9" ht="12.75" customHeight="1" x14ac:dyDescent="0.2">
      <c r="A16" s="10" t="s">
        <v>24</v>
      </c>
      <c r="B16" s="379">
        <v>12570.9</v>
      </c>
      <c r="C16" s="377">
        <v>4310.7</v>
      </c>
      <c r="D16" s="377">
        <v>4560.6000000000004</v>
      </c>
      <c r="E16" s="380">
        <v>3699.6</v>
      </c>
      <c r="F16" s="315">
        <v>12.914543076728672</v>
      </c>
      <c r="G16" s="378">
        <v>2590</v>
      </c>
      <c r="H16" s="10" t="s">
        <v>24</v>
      </c>
      <c r="I16" s="18"/>
    </row>
    <row r="17" spans="1:9" ht="12.75" customHeight="1" x14ac:dyDescent="0.2">
      <c r="A17" s="84" t="s">
        <v>17</v>
      </c>
      <c r="B17" s="381">
        <v>16872.400000000023</v>
      </c>
      <c r="C17" s="382">
        <v>3452.8000000000175</v>
      </c>
      <c r="D17" s="382">
        <v>6223.2000000000698</v>
      </c>
      <c r="E17" s="383">
        <v>7196.5000000000291</v>
      </c>
      <c r="F17" s="304">
        <v>13.512686663986081</v>
      </c>
      <c r="G17" s="384" t="s">
        <v>256</v>
      </c>
      <c r="H17" s="84" t="s">
        <v>17</v>
      </c>
      <c r="I17" s="18"/>
    </row>
    <row r="18" spans="1:9" ht="12.75" customHeight="1" x14ac:dyDescent="0.2">
      <c r="A18" s="10" t="s">
        <v>22</v>
      </c>
      <c r="B18" s="379">
        <v>92028</v>
      </c>
      <c r="C18" s="377">
        <v>24830</v>
      </c>
      <c r="D18" s="377">
        <v>52853</v>
      </c>
      <c r="E18" s="380">
        <v>14345</v>
      </c>
      <c r="F18" s="322">
        <v>12.650088180027463</v>
      </c>
      <c r="G18" s="385">
        <v>1970</v>
      </c>
      <c r="H18" s="10" t="s">
        <v>22</v>
      </c>
      <c r="I18" s="18"/>
    </row>
    <row r="19" spans="1:9" ht="12.75" customHeight="1" x14ac:dyDescent="0.2">
      <c r="A19" s="84" t="s">
        <v>23</v>
      </c>
      <c r="B19" s="381">
        <v>174063</v>
      </c>
      <c r="C19" s="382">
        <v>43406</v>
      </c>
      <c r="D19" s="382">
        <v>99920</v>
      </c>
      <c r="E19" s="383">
        <v>30737</v>
      </c>
      <c r="F19" s="304">
        <v>14.028887436358902</v>
      </c>
      <c r="G19" s="384">
        <v>2590</v>
      </c>
      <c r="H19" s="84" t="s">
        <v>23</v>
      </c>
      <c r="I19" s="18"/>
    </row>
    <row r="20" spans="1:9" ht="12.75" customHeight="1" x14ac:dyDescent="0.2">
      <c r="A20" s="10" t="s">
        <v>44</v>
      </c>
      <c r="B20" s="386">
        <v>3622.9</v>
      </c>
      <c r="C20" s="387">
        <v>964.3</v>
      </c>
      <c r="D20" s="387">
        <v>1786.4</v>
      </c>
      <c r="E20" s="388">
        <v>872.1</v>
      </c>
      <c r="F20" s="341">
        <v>9.6581305949657974</v>
      </c>
      <c r="G20" s="389">
        <v>890</v>
      </c>
      <c r="H20" s="10" t="s">
        <v>44</v>
      </c>
      <c r="I20" s="18"/>
    </row>
    <row r="21" spans="1:9" ht="12.75" customHeight="1" x14ac:dyDescent="0.2">
      <c r="A21" s="84" t="s">
        <v>25</v>
      </c>
      <c r="B21" s="381">
        <v>139084.1</v>
      </c>
      <c r="C21" s="382">
        <v>33906.9</v>
      </c>
      <c r="D21" s="382">
        <v>84400.7</v>
      </c>
      <c r="E21" s="383">
        <v>20776.5</v>
      </c>
      <c r="F21" s="304">
        <v>12.912242139922874</v>
      </c>
      <c r="G21" s="384">
        <v>2300</v>
      </c>
      <c r="H21" s="84" t="s">
        <v>25</v>
      </c>
      <c r="I21" s="18"/>
    </row>
    <row r="22" spans="1:9" ht="12.75" customHeight="1" x14ac:dyDescent="0.2">
      <c r="A22" s="10" t="s">
        <v>4</v>
      </c>
      <c r="B22" s="379">
        <v>2246.3000000000002</v>
      </c>
      <c r="C22" s="377">
        <v>629.70000000000005</v>
      </c>
      <c r="D22" s="377">
        <v>1157.0999999999999</v>
      </c>
      <c r="E22" s="380">
        <v>459.6</v>
      </c>
      <c r="F22" s="315">
        <v>14.74404836137129</v>
      </c>
      <c r="G22" s="378">
        <v>2580</v>
      </c>
      <c r="H22" s="10" t="s">
        <v>4</v>
      </c>
      <c r="I22" s="324"/>
    </row>
    <row r="23" spans="1:9" ht="12.75" customHeight="1" x14ac:dyDescent="0.2">
      <c r="A23" s="84" t="s">
        <v>8</v>
      </c>
      <c r="B23" s="381">
        <v>2027.5</v>
      </c>
      <c r="C23" s="382">
        <v>307</v>
      </c>
      <c r="D23" s="382">
        <v>1253.5999999999999</v>
      </c>
      <c r="E23" s="383">
        <v>466.9</v>
      </c>
      <c r="F23" s="304">
        <v>11.84460347597488</v>
      </c>
      <c r="G23" s="384">
        <v>1050</v>
      </c>
      <c r="H23" s="84" t="s">
        <v>8</v>
      </c>
      <c r="I23" s="18"/>
    </row>
    <row r="24" spans="1:9" ht="12.75" customHeight="1" x14ac:dyDescent="0.2">
      <c r="A24" s="10" t="s">
        <v>9</v>
      </c>
      <c r="B24" s="379">
        <v>4416.7</v>
      </c>
      <c r="C24" s="377">
        <v>913.5</v>
      </c>
      <c r="D24" s="377">
        <v>3056.3</v>
      </c>
      <c r="E24" s="380">
        <v>446.8</v>
      </c>
      <c r="F24" s="315">
        <v>15.817369847903706</v>
      </c>
      <c r="G24" s="378">
        <v>1580</v>
      </c>
      <c r="H24" s="10" t="s">
        <v>9</v>
      </c>
      <c r="I24" s="18"/>
    </row>
    <row r="25" spans="1:9" ht="12.75" customHeight="1" x14ac:dyDescent="0.2">
      <c r="A25" s="84" t="s">
        <v>26</v>
      </c>
      <c r="B25" s="381">
        <v>3165.4</v>
      </c>
      <c r="C25" s="382">
        <v>960.5</v>
      </c>
      <c r="D25" s="382">
        <v>2084.6</v>
      </c>
      <c r="E25" s="383">
        <v>120.3</v>
      </c>
      <c r="F25" s="304">
        <v>15.824230759617066</v>
      </c>
      <c r="G25" s="384">
        <v>5200</v>
      </c>
      <c r="H25" s="84" t="s">
        <v>26</v>
      </c>
      <c r="I25" s="18"/>
    </row>
    <row r="26" spans="1:9" ht="12.75" customHeight="1" x14ac:dyDescent="0.2">
      <c r="A26" s="10" t="s">
        <v>7</v>
      </c>
      <c r="B26" s="379">
        <v>9064</v>
      </c>
      <c r="C26" s="377">
        <v>2176.4</v>
      </c>
      <c r="D26" s="377">
        <v>5729.6</v>
      </c>
      <c r="E26" s="380">
        <v>1158</v>
      </c>
      <c r="F26" s="315">
        <v>13.673748936452668</v>
      </c>
      <c r="G26" s="378">
        <v>930</v>
      </c>
      <c r="H26" s="10" t="s">
        <v>7</v>
      </c>
      <c r="I26" s="18"/>
    </row>
    <row r="27" spans="1:9" ht="12.75" customHeight="1" x14ac:dyDescent="0.2">
      <c r="A27" s="84" t="s">
        <v>10</v>
      </c>
      <c r="B27" s="381">
        <v>773.1</v>
      </c>
      <c r="C27" s="382">
        <v>197.5</v>
      </c>
      <c r="D27" s="382">
        <v>401.7</v>
      </c>
      <c r="E27" s="383">
        <v>173.9</v>
      </c>
      <c r="F27" s="304">
        <v>11.882694701895144</v>
      </c>
      <c r="G27" s="384">
        <v>1590</v>
      </c>
      <c r="H27" s="84" t="s">
        <v>10</v>
      </c>
      <c r="I27" s="18"/>
    </row>
    <row r="28" spans="1:9" ht="12.75" customHeight="1" x14ac:dyDescent="0.2">
      <c r="A28" s="10" t="s">
        <v>18</v>
      </c>
      <c r="B28" s="379">
        <v>41766</v>
      </c>
      <c r="C28" s="377">
        <v>10779</v>
      </c>
      <c r="D28" s="377">
        <v>23247</v>
      </c>
      <c r="E28" s="380">
        <v>7740</v>
      </c>
      <c r="F28" s="322">
        <v>12.438130974716341</v>
      </c>
      <c r="G28" s="385">
        <v>2420</v>
      </c>
      <c r="H28" s="10" t="s">
        <v>18</v>
      </c>
      <c r="I28" s="18"/>
    </row>
    <row r="29" spans="1:9" ht="12.75" customHeight="1" x14ac:dyDescent="0.2">
      <c r="A29" s="84" t="s">
        <v>27</v>
      </c>
      <c r="B29" s="381">
        <v>24599.599999999999</v>
      </c>
      <c r="C29" s="382">
        <v>6550.7</v>
      </c>
      <c r="D29" s="382">
        <v>13256.6</v>
      </c>
      <c r="E29" s="383">
        <v>4792.3</v>
      </c>
      <c r="F29" s="304">
        <v>12.330682193553756</v>
      </c>
      <c r="G29" s="384">
        <v>2780</v>
      </c>
      <c r="H29" s="84" t="s">
        <v>27</v>
      </c>
      <c r="I29" s="18"/>
    </row>
    <row r="30" spans="1:9" ht="12.75" customHeight="1" x14ac:dyDescent="0.2">
      <c r="A30" s="10" t="s">
        <v>11</v>
      </c>
      <c r="B30" s="386">
        <v>36815.199999999997</v>
      </c>
      <c r="C30" s="387">
        <v>10250.1</v>
      </c>
      <c r="D30" s="387">
        <v>23332.7</v>
      </c>
      <c r="E30" s="388">
        <v>3232.3</v>
      </c>
      <c r="F30" s="341">
        <v>12.853028693362232</v>
      </c>
      <c r="G30" s="389">
        <v>960</v>
      </c>
      <c r="H30" s="10" t="s">
        <v>11</v>
      </c>
      <c r="I30" s="55"/>
    </row>
    <row r="31" spans="1:9" ht="12.75" customHeight="1" x14ac:dyDescent="0.2">
      <c r="A31" s="84" t="s">
        <v>28</v>
      </c>
      <c r="B31" s="381">
        <v>18863</v>
      </c>
      <c r="C31" s="382">
        <v>6846.5</v>
      </c>
      <c r="D31" s="382">
        <v>9587.6</v>
      </c>
      <c r="E31" s="383">
        <v>2428.8000000000002</v>
      </c>
      <c r="F31" s="304">
        <v>13.444655815243072</v>
      </c>
      <c r="G31" s="384">
        <v>1830</v>
      </c>
      <c r="H31" s="84" t="s">
        <v>28</v>
      </c>
      <c r="I31" s="18"/>
    </row>
    <row r="32" spans="1:9" ht="12.75" customHeight="1" x14ac:dyDescent="0.2">
      <c r="A32" s="10" t="s">
        <v>12</v>
      </c>
      <c r="B32" s="379">
        <v>13454.6</v>
      </c>
      <c r="C32" s="377">
        <v>2218.5</v>
      </c>
      <c r="D32" s="377">
        <v>7325.4</v>
      </c>
      <c r="E32" s="380">
        <v>3910.7</v>
      </c>
      <c r="F32" s="315">
        <v>10.662049345637385</v>
      </c>
      <c r="G32" s="378">
        <v>690</v>
      </c>
      <c r="H32" s="10" t="s">
        <v>12</v>
      </c>
      <c r="I32" s="18"/>
    </row>
    <row r="33" spans="1:12" ht="12.75" customHeight="1" x14ac:dyDescent="0.2">
      <c r="A33" s="84" t="s">
        <v>14</v>
      </c>
      <c r="B33" s="381">
        <v>4276</v>
      </c>
      <c r="C33" s="382">
        <v>1191.9000000000001</v>
      </c>
      <c r="D33" s="382">
        <v>2820.4</v>
      </c>
      <c r="E33" s="383">
        <v>263.8</v>
      </c>
      <c r="F33" s="304">
        <v>16.934921741334517</v>
      </c>
      <c r="G33" s="384">
        <v>2060</v>
      </c>
      <c r="H33" s="84" t="s">
        <v>14</v>
      </c>
      <c r="I33" s="18"/>
    </row>
    <row r="34" spans="1:12" ht="12.75" customHeight="1" x14ac:dyDescent="0.2">
      <c r="A34" s="10" t="s">
        <v>13</v>
      </c>
      <c r="B34" s="379">
        <v>3385.5</v>
      </c>
      <c r="C34" s="377">
        <v>853.1</v>
      </c>
      <c r="D34" s="377">
        <v>1769.8</v>
      </c>
      <c r="E34" s="380">
        <v>762.6</v>
      </c>
      <c r="F34" s="315">
        <v>6.7759464409018584</v>
      </c>
      <c r="G34" s="378">
        <v>620</v>
      </c>
      <c r="H34" s="10" t="s">
        <v>13</v>
      </c>
      <c r="I34" s="18"/>
    </row>
    <row r="35" spans="1:12" ht="12.75" customHeight="1" x14ac:dyDescent="0.2">
      <c r="A35" s="84" t="s">
        <v>29</v>
      </c>
      <c r="B35" s="381">
        <v>13943</v>
      </c>
      <c r="C35" s="382">
        <v>3774</v>
      </c>
      <c r="D35" s="382">
        <v>7648</v>
      </c>
      <c r="E35" s="383">
        <v>2521</v>
      </c>
      <c r="F35" s="304">
        <v>11.833651601952047</v>
      </c>
      <c r="G35" s="384">
        <v>2530</v>
      </c>
      <c r="H35" s="84" t="s">
        <v>29</v>
      </c>
      <c r="I35" s="18"/>
    </row>
    <row r="36" spans="1:12" ht="12.75" customHeight="1" x14ac:dyDescent="0.2">
      <c r="A36" s="11" t="s">
        <v>30</v>
      </c>
      <c r="B36" s="730">
        <v>24783.9</v>
      </c>
      <c r="C36" s="731">
        <v>7226.8</v>
      </c>
      <c r="D36" s="731">
        <v>11946.5</v>
      </c>
      <c r="E36" s="732">
        <v>5610.6</v>
      </c>
      <c r="F36" s="560">
        <v>12.189212916171774</v>
      </c>
      <c r="G36" s="733">
        <v>2440</v>
      </c>
      <c r="H36" s="11" t="s">
        <v>30</v>
      </c>
      <c r="I36" s="18"/>
    </row>
    <row r="37" spans="1:12" ht="12.75" customHeight="1" x14ac:dyDescent="0.2">
      <c r="A37" s="254" t="s">
        <v>19</v>
      </c>
      <c r="B37" s="390">
        <v>207860.2</v>
      </c>
      <c r="C37" s="391">
        <v>56840.1</v>
      </c>
      <c r="D37" s="391">
        <v>86773.1</v>
      </c>
      <c r="E37" s="392">
        <v>64247</v>
      </c>
      <c r="F37" s="342">
        <v>13.715516340920718</v>
      </c>
      <c r="G37" s="393">
        <v>3130</v>
      </c>
      <c r="H37" s="254" t="s">
        <v>19</v>
      </c>
      <c r="I37" s="18"/>
      <c r="L37" s="734"/>
    </row>
    <row r="38" spans="1:12" ht="12.75" customHeight="1" x14ac:dyDescent="0.2">
      <c r="A38" s="327" t="s">
        <v>255</v>
      </c>
      <c r="B38" s="5"/>
      <c r="C38" s="5"/>
      <c r="D38" s="5"/>
      <c r="E38" s="5"/>
      <c r="I38" s="18"/>
    </row>
    <row r="39" spans="1:12" ht="12.75" customHeight="1" x14ac:dyDescent="0.2">
      <c r="A39" s="820" t="s">
        <v>257</v>
      </c>
      <c r="B39" s="820"/>
      <c r="C39" s="820"/>
      <c r="D39" s="820"/>
      <c r="E39" s="820"/>
      <c r="F39" s="820"/>
      <c r="G39" s="820"/>
      <c r="H39" s="321"/>
      <c r="I39" s="18"/>
    </row>
    <row r="40" spans="1:12" ht="15" customHeight="1" x14ac:dyDescent="0.2">
      <c r="A40" s="772" t="s">
        <v>258</v>
      </c>
      <c r="B40" s="772"/>
      <c r="C40" s="772"/>
      <c r="D40" s="772"/>
      <c r="E40" s="772"/>
      <c r="F40" s="323"/>
      <c r="G40" s="323"/>
    </row>
    <row r="41" spans="1:12" ht="12.75" customHeight="1" x14ac:dyDescent="0.2"/>
    <row r="44" spans="1:12" x14ac:dyDescent="0.2">
      <c r="B44" s="475"/>
    </row>
    <row r="45" spans="1:12" x14ac:dyDescent="0.2">
      <c r="B45" s="475"/>
      <c r="C45" s="475"/>
      <c r="D45" s="475"/>
      <c r="E45" s="475"/>
    </row>
    <row r="46" spans="1:12" x14ac:dyDescent="0.2">
      <c r="B46" s="475"/>
      <c r="C46" s="475"/>
      <c r="D46" s="475"/>
      <c r="E46" s="475"/>
    </row>
    <row r="107" spans="12:13" x14ac:dyDescent="0.2">
      <c r="L107" s="533" t="e">
        <f>#REF!-SUM(#REF!)</f>
        <v>#REF!</v>
      </c>
      <c r="M107" s="533" t="e">
        <f>#REF!-SUM(#REF!)</f>
        <v>#REF!</v>
      </c>
    </row>
  </sheetData>
  <mergeCells count="10">
    <mergeCell ref="A40:E40"/>
    <mergeCell ref="A39:G39"/>
    <mergeCell ref="C7:E7"/>
    <mergeCell ref="A2:H2"/>
    <mergeCell ref="A3:H3"/>
    <mergeCell ref="A4:H4"/>
    <mergeCell ref="B5:B6"/>
    <mergeCell ref="C5:E5"/>
    <mergeCell ref="F5:F6"/>
    <mergeCell ref="G5:G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T2.1</vt:lpstr>
      <vt:lpstr>overview</vt:lpstr>
      <vt:lpstr>growth_eu27</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growth_eu27!Print_Area</vt:lpstr>
      <vt:lpstr>limits!Print_Area</vt:lpstr>
      <vt:lpstr>overview!Print_Area</vt:lpstr>
      <vt:lpstr>T2.1!Print_Area</vt:lpstr>
      <vt:lpstr>turnov!Print_Area</vt:lpstr>
      <vt:lpstr>weights!Print_Area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2019-08-02T11:28:06Z</cp:lastPrinted>
  <dcterms:created xsi:type="dcterms:W3CDTF">2003-09-05T14:33:05Z</dcterms:created>
  <dcterms:modified xsi:type="dcterms:W3CDTF">2020-10-02T16:28:03Z</dcterms:modified>
</cp:coreProperties>
</file>