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1"/>
  </bookViews>
  <sheets>
    <sheet name="T2.1" sheetId="1" r:id="rId1"/>
    <sheet name="overview" sheetId="2" r:id="rId2"/>
    <sheet name="growth_eu28" sheetId="3" r:id="rId3"/>
    <sheet name="limits" sheetId="4" r:id="rId4"/>
    <sheet name="weights" sheetId="5" r:id="rId5"/>
    <sheet name="empl" sheetId="6" r:id="rId6"/>
    <sheet name="turnov" sheetId="7" r:id="rId7"/>
    <sheet name="entrpr"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7">'entrpr'!#REF!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6">'turnov'!#REF!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<sst xmlns="http://schemas.openxmlformats.org/spreadsheetml/2006/main" count="1227" uniqueCount="368">
  <si>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</si>
  <si>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</si>
  <si>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</si>
  <si>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</si>
  <si>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</si>
  <si>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</si>
  <si>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</si>
  <si>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</si>
  <si>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</si>
  <si>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</si>
  <si>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</si>
  <si>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</si>
  <si>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</si>
  <si>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</si>
  <si>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</si>
  <si>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</si>
  <si>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</si>
  <si>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</si>
  <si>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</si>
  <si>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</si>
  <si>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</si>
  <si>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</si>
  <si>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</si>
  <si>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</si>
  <si>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</si>
  <si>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</si>
  <si>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</si>
  <si>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</si>
  <si>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</si>
  <si>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</si>
  <si>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</si>
  <si>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</si>
  <si>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</si>
  <si>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</si>
  <si>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</si>
  <si>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</si>
  <si>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</si>
  <si>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</si>
  <si>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</si>
  <si>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</si>
  <si>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</si>
  <si>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</si>
  <si>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</si>
  <si>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</si>
  <si>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</si>
  <si>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</si>
  <si>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</si>
  <si>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</si>
  <si>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</si>
  <si>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</si>
  <si>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</si>
  <si>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</si>
  <si>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</si>
  <si>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</si>
  <si>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</si>
  <si>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</si>
  <si>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</si>
  <si>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</si>
  <si>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</si>
  <si>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</si>
  <si>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</si>
  <si>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</si>
  <si>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</si>
  <si>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</si>
  <si>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</si>
  <si>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</si>
  <si>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</si>
  <si>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</si>
  <si>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</si>
  <si>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</si>
  <si>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</si>
  <si>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</si>
  <si>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</si>
  <si>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</si>
  <si>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</si>
  <si>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</si>
  <si>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</si>
  <si>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</si>
  <si>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</si>
  <si>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</si>
  <si>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</si>
  <si>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</si>
  <si>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</si>
  <si>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</si>
  <si>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</si>
  <si>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</si>
  <si>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</si>
  <si>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</si>
  <si>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</si>
  <si>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</si>
  <si>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</si>
  <si>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</si>
  <si>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</si>
  <si>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</si>
  <si>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</si>
  <si>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</si>
  <si>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</si>
  <si>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</si>
  <si>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</si>
  <si>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</si>
  <si>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</si>
  <si>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</si>
  <si>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</si>
  <si>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</si>
  <si>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</si>
  <si>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</si>
  <si>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</si>
  <si>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</si>
  <si>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</si>
  <si>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</si>
  <si>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</si>
  <si>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</si>
  <si>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</si>
  <si>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</si>
  <si>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</si>
  <si>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</si>
  <si>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</si>
  <si>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</si>
  <si>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</si>
  <si>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</si>
  <si>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</si>
  <si>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</si>
  <si>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</si>
  <si>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</si>
  <si>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</si>
  <si>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</si>
  <si>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</si>
  <si>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</si>
  <si>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</si>
  <si>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</si>
  <si>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</si>
  <si>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</si>
  <si>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</si>
  <si>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</si>
  <si>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</si>
  <si>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</si>
  <si>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</si>
  <si>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</si>
  <si>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</si>
  <si>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</si>
  <si>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</si>
  <si>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</si>
  <si>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</si>
  <si>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</si>
  <si>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</si>
  <si>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</si>
  <si>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</si>
  <si>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</si>
  <si>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</si>
  <si>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</si>
  <si>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</si>
  <si>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</si>
  <si>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</si>
  <si>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</si>
  <si>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</si>
  <si>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</si>
  <si>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</si>
  <si>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</si>
  <si>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</si>
  <si>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r>
      <t>Source</t>
    </r>
    <r>
      <rPr>
        <sz val="8"/>
        <rFont val="Arial"/>
        <family val="2"/>
      </rPr>
      <t>:</t>
    </r>
    <r>
      <rPr>
        <sz val="8"/>
        <rFont val="Arial"/>
        <family val="2"/>
      </rPr>
      <t xml:space="preserve"> Eurostat, International Road Federation, Union Internationale des Chemins de Fer, national statistics, estimates </t>
    </r>
    <r>
      <rPr>
        <i/>
        <sz val="8"/>
        <rFont val="Arial"/>
        <family val="2"/>
      </rPr>
      <t>(in italics)</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</si>
  <si>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</si>
  <si>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</si>
  <si>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</si>
  <si>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</si>
  <si>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</si>
  <si>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</si>
  <si>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</si>
  <si>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</si>
  <si>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</si>
  <si>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</si>
  <si>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</si>
  <si>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</si>
  <si>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</si>
  <si>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</si>
  <si>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</si>
  <si>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</si>
  <si>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</si>
  <si>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</si>
  <si>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</si>
  <si>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 xml:space="preserve">Value </t>
    </r>
    <r>
      <rPr>
        <sz val="8"/>
        <rFont val="Arial"/>
        <family val="2"/>
      </rPr>
      <t>(billion €)</t>
    </r>
  </si>
  <si>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</si>
  <si>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</si>
  <si>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</si>
  <si>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</si>
  <si>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</si>
  <si>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</si>
  <si>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</si>
  <si>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</si>
  <si>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</si>
  <si>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</si>
  <si>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</si>
  <si>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</si>
  <si>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</si>
  <si>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</si>
  <si>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</si>
  <si>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</si>
  <si>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</si>
  <si>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</si>
  <si>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</si>
  <si>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</si>
  <si>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</si>
  <si>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</si>
  <si>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</si>
  <si>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</si>
  <si>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</si>
  <si>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</si>
  <si>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</si>
  <si>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</si>
  <si>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</si>
  <si>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</si>
  <si>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</si>
  <si>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</si>
  <si>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</si>
  <si>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</si>
  <si>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</si>
  <si>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</si>
  <si>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</si>
  <si>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</si>
  <si>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</si>
  <si>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</si>
  <si>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</si>
  <si>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</si>
  <si>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</si>
  <si>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</si>
  <si>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</si>
  <si>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</si>
  <si>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</si>
  <si>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</si>
  <si>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</si>
  <si>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</si>
  <si>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</si>
  <si>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</si>
  <si>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</si>
  <si>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</si>
  <si>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</si>
  <si>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</si>
  <si>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</si>
  <si>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</si>
  <si>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</si>
  <si>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</si>
  <si>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</si>
  <si>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</si>
  <si>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</si>
  <si>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</si>
  <si>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</si>
  <si>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</si>
  <si>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</si>
  <si>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</si>
  <si>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</si>
  <si>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</si>
  <si>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</si>
  <si>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</si>
  <si>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</si>
  <si>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</si>
  <si>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</si>
  <si>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</si>
  <si>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</si>
  <si>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</si>
  <si>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</si>
  <si>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</si>
  <si>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</si>
  <si>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</si>
  <si>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</si>
  <si>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</si>
  <si>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</si>
  <si>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</si>
  <si>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</si>
  <si>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</si>
  <si>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</si>
  <si>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EU-15</t>
  </si>
  <si>
    <t>EU-13</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</si>
  <si>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</si>
  <si>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</si>
  <si>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</si>
  <si>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</si>
  <si>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</si>
  <si>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</si>
  <si>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</si>
  <si>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</si>
  <si>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</si>
  <si>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</si>
  <si>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</si>
  <si>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</si>
  <si>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</si>
  <si>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</si>
  <si>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</si>
  <si>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</si>
  <si>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</si>
  <si>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(1) It is estimated that the transport share amounts of 4.5% of total GVA if postal and courier activities are not included.</t>
  </si>
  <si>
    <t>(2) Figures on number of persons employed in transport, total workforce and shares per mode based on Eurostat Labour Force Survey (age 15-64 years).</t>
  </si>
  <si>
    <r>
      <t>Source:</t>
    </r>
    <r>
      <rPr>
        <sz val="8"/>
        <rFont val="Arial"/>
        <family val="2"/>
      </rPr>
      <t xml:space="preserve">  DG Taxation and Customs Union, based on Eurostat - </t>
    </r>
    <r>
      <rPr>
        <b/>
        <sz val="8"/>
        <rFont val="Arial"/>
        <family val="2"/>
      </rPr>
      <t xml:space="preserve">provisional data </t>
    </r>
  </si>
  <si>
    <r>
      <t xml:space="preserve">Source: </t>
    </r>
    <r>
      <rPr>
        <sz val="8"/>
        <rFont val="Arial"/>
        <family val="2"/>
      </rPr>
      <t xml:space="preserve">DG Taxation and Customs Union, based on Eurostat  - </t>
    </r>
    <r>
      <rPr>
        <b/>
        <sz val="8"/>
        <rFont val="Arial"/>
        <family val="2"/>
      </rPr>
      <t>provisional  data</t>
    </r>
  </si>
  <si>
    <t>80-120</t>
  </si>
  <si>
    <t>100-130</t>
  </si>
  <si>
    <t xml:space="preserve">37 </t>
  </si>
  <si>
    <t>46 - 64 (5)</t>
  </si>
  <si>
    <t>48 - 64 (5)</t>
  </si>
  <si>
    <t>2014 (million €)</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</si>
  <si>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</si>
  <si>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</si>
  <si>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</si>
  <si>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</si>
  <si>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</si>
  <si>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</si>
  <si>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</si>
  <si>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</si>
  <si>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</si>
  <si>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</si>
  <si>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</si>
  <si>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</si>
  <si>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</si>
  <si>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</si>
  <si>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</si>
  <si>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</si>
  <si>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</si>
  <si>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</si>
  <si>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</si>
  <si>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</si>
  <si>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</si>
  <si>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</si>
  <si>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</si>
  <si>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</si>
  <si>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</si>
  <si>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</si>
  <si>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</si>
  <si>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</si>
  <si>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</si>
  <si>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</si>
  <si>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</si>
  <si>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</si>
  <si>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</si>
  <si>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</si>
  <si>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</si>
  <si>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</si>
  <si>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</si>
  <si>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</si>
  <si>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</si>
  <si>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</si>
  <si>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</si>
  <si>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r>
      <t>Source :</t>
    </r>
    <r>
      <rPr>
        <sz val="8"/>
        <rFont val="Arial"/>
        <family val="2"/>
      </rPr>
      <t xml:space="preserve"> Eurostat, estimates (</t>
    </r>
    <r>
      <rPr>
        <i/>
        <sz val="8"/>
        <rFont val="Arial"/>
        <family val="2"/>
      </rPr>
      <t>in italics</t>
    </r>
    <r>
      <rPr>
        <sz val="8"/>
        <rFont val="Arial"/>
        <family val="2"/>
      </rPr>
      <t xml:space="preserve">). Final consumption derived from the new ESA2010 National Accounts Methodology. </t>
    </r>
  </si>
  <si>
    <r>
      <t xml:space="preserve">FR, CY, NL, PT, RO: </t>
    </r>
    <r>
      <rPr>
        <sz val="8"/>
        <rFont val="Arial"/>
        <family val="2"/>
      </rPr>
      <t>provisional data</t>
    </r>
  </si>
  <si>
    <t>Year 2015 = 100</t>
  </si>
  <si>
    <t>ranking in 2015</t>
  </si>
  <si>
    <t>With around € 651 billion in Gross Value Added (GVA) at current prices, the transport and storage services sector (including postal and courier activities) accounted for about 5% of total GVA in the EU-28 in 2015 (1). It should be noted, however, that this figure only includes the GVA of companies whose main activity is the provision of transport (and transport-related) services and that own account transport operations are not included.</t>
  </si>
  <si>
    <t xml:space="preserve">In 2014, the transport and storage services sector (including postal and courier activities) in the EU-28 employed around 11.2 million persons (2), some 5.2% of the total workforce (3). Around 52% of them worked in land transport (road, rail and pipelines), 3% in water transport (sea and inland waterways), 4% in air transport and 25% in warehousing and supporting and  transport activities (such as cargo handling, storage and warehousing) and the remaining 16% in postal and courier activities. </t>
  </si>
  <si>
    <t>(3) 4.4% of total employment if postal and courier activities are not included.</t>
  </si>
  <si>
    <t>In 2015, private households in the EU-28 spent € 1 044 billion or roughly 13% of their total consumption on transport-related items.</t>
  </si>
  <si>
    <t>Close to 28% of this sum (around € 291 billion) was used to purchase vehicles, around half (€ 522 billion) was spent on the operation of personal transport equipment (e.g. to buy fuel for the car) and the rest (€ 230 billion) was spent for transport services (e.g. bus, train, plane tickets).</t>
  </si>
  <si>
    <t>In 2015 total goods transport activities in the EU-28 are estimated to amount to 3 516 billion tkm. This figure includes intra-EU air and sea transport but not transport activities between the EU and the rest of the world. Road transport accounted for 49% of this total, rail for 11.9%, inland waterways for 4.2% and oil pipelines for 3.3%. Intra-EU maritime transport was the second most important mode with a share of 31.6% while intra-EU air transport only accounted for 0.1% of the total.</t>
  </si>
  <si>
    <t>In 2015, total passenger transport activities in the EU-28 by any motorized means of transport are estimated to  amount to 6 602 billion pkm or on average around 12 962 km per person. This figure includes intra-EU air and sea transport but not transport activities between the EU and the rest of the world. Passenger cars accounted for 71.5% of this total, powered two-wheelers for 1.9%, buses &amp; coaches for 8.2%, railways for 6.7% and tram and metro for 1.6%. Intra-EU air and intra-EU maritime transport contributed for 9.8% and 0.3% respectively.</t>
  </si>
  <si>
    <r>
      <t>Road:</t>
    </r>
    <r>
      <rPr>
        <sz val="8"/>
        <rFont val="Arial"/>
        <family val="2"/>
      </rPr>
      <t xml:space="preserve">  26 134 persons were killed in road accidents (fatalities within 30 days) in 2015, 0.7% more than in 2014 (when 25 974 people lost their lives). In comparison with 2001, the number of road fatalities was lower by more than half (-52.4%). </t>
    </r>
  </si>
  <si>
    <r>
      <t>Rail:</t>
    </r>
    <r>
      <rPr>
        <sz val="8"/>
        <rFont val="Arial"/>
        <family val="2"/>
      </rPr>
      <t xml:space="preserve"> 27 passengers lost their lives in 2015; this figure does not include casualties among railway employees or other people run over by trains.</t>
    </r>
  </si>
  <si>
    <t>1995-2015 p.a.</t>
  </si>
  <si>
    <t>2000-2015 p.a.</t>
  </si>
  <si>
    <t>2014-2015</t>
  </si>
  <si>
    <t>avg growth 95-15</t>
  </si>
  <si>
    <t>avg growth 00-15</t>
  </si>
  <si>
    <t>growth 14-15</t>
  </si>
  <si>
    <t>*Millions of euro, chain-linked volumes, reference year 2005 (at 2005 exchange rates)</t>
  </si>
  <si>
    <t xml:space="preserve">(8): Japan: ordinary, small and light four-wheeled vehicles. </t>
  </si>
  <si>
    <t>(9)</t>
  </si>
  <si>
    <t>(9): Japan: including 8.5 million light motor vehicles.</t>
  </si>
  <si>
    <t>(6): Russia: only crude oil pipelines. 19 thousand km of oil products pipelines are not included.</t>
  </si>
  <si>
    <t>(7): USA: refers to coastal shipping.</t>
  </si>
  <si>
    <t>(4): Japan: 2013 value</t>
  </si>
  <si>
    <t>EU-28: Evolution of Consumer Prices for Passenger Transport 1999-2016</t>
  </si>
  <si>
    <r>
      <rPr>
        <b/>
        <sz val="8"/>
        <rFont val="Arial"/>
        <family val="2"/>
      </rPr>
      <t>Source:</t>
    </r>
    <r>
      <rPr>
        <sz val="8"/>
        <rFont val="Arial"/>
        <family val="2"/>
      </rPr>
      <t xml:space="preserve"> Eurostat, tables 2.2.2 and 2.3.2</t>
    </r>
  </si>
  <si>
    <r>
      <t xml:space="preserve">Air: </t>
    </r>
    <r>
      <rPr>
        <sz val="8"/>
        <rFont val="Arial"/>
        <family val="2"/>
      </rPr>
      <t>6 lives were lost in 2016.</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</si>
</sst>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s>
  <fonts count="60">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b/>
      <sz val="8"/>
      <color indexed="8"/>
      <name val="Arial"/>
      <family val="0"/>
    </font>
    <font>
      <b/>
      <sz val="8.7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style="hair"/>
      <bottom/>
    </border>
    <border>
      <left style="thin"/>
      <right style="thin"/>
      <top/>
      <bottom style="hair"/>
    </border>
    <border>
      <left style="hair"/>
      <right style="hair"/>
      <top style="thin"/>
      <bottom/>
    </border>
    <border>
      <left style="hair"/>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0" borderId="0">
      <alignment/>
      <protection/>
    </xf>
    <xf numFmtId="0" fontId="56" fillId="0" borderId="0" applyNumberFormat="0" applyFill="0" applyBorder="0" applyAlignment="0" applyProtection="0"/>
    <xf numFmtId="0" fontId="9" fillId="33" borderId="0" applyNumberFormat="0" applyBorder="0">
      <alignment/>
      <protection locked="0"/>
    </xf>
    <xf numFmtId="0" fontId="57" fillId="0" borderId="9" applyNumberFormat="0" applyFill="0" applyAlignment="0" applyProtection="0"/>
    <xf numFmtId="0" fontId="10" fillId="34" borderId="0" applyNumberFormat="0" applyBorder="0">
      <alignment/>
      <protection locked="0"/>
    </xf>
    <xf numFmtId="0" fontId="58" fillId="0" borderId="0" applyNumberFormat="0" applyFill="0" applyBorder="0" applyAlignment="0" applyProtection="0"/>
  </cellStyleXfs>
  <cellXfs count="906">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4" fillId="36" borderId="10" xfId="0"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1" fontId="4" fillId="35" borderId="13" xfId="0" applyNumberFormat="1" applyFont="1" applyFill="1" applyBorder="1" applyAlignment="1">
      <alignment horizont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23" xfId="0" applyFont="1" applyFill="1" applyBorder="1" applyAlignment="1">
      <alignment horizontal="center" vertical="center"/>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165" fontId="3" fillId="36" borderId="0" xfId="0" applyNumberFormat="1" applyFont="1" applyFill="1" applyBorder="1" applyAlignment="1">
      <alignment horizontal="right"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0" xfId="42" applyFont="1" applyFill="1" applyBorder="1" applyAlignment="1">
      <alignment horizontal="center" vertical="center"/>
    </xf>
    <xf numFmtId="0" fontId="4" fillId="36" borderId="11" xfId="42" applyFont="1" applyFill="1" applyBorder="1" applyAlignment="1">
      <alignment horizontal="center" vertical="center"/>
    </xf>
    <xf numFmtId="173" fontId="8" fillId="36" borderId="12" xfId="0" applyNumberFormat="1" applyFont="1" applyFill="1" applyBorder="1" applyAlignment="1">
      <alignment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4" fontId="4" fillId="36" borderId="15" xfId="0" applyNumberFormat="1" applyFont="1" applyFill="1" applyBorder="1" applyAlignment="1">
      <alignment horizontal="righ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5" xfId="0" applyNumberFormat="1" applyFont="1" applyFill="1" applyBorder="1" applyAlignment="1">
      <alignment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5" fontId="3" fillId="36" borderId="21" xfId="0" applyNumberFormat="1" applyFont="1" applyFill="1" applyBorder="1" applyAlignment="1">
      <alignment horizontal="center" vertical="center"/>
    </xf>
    <xf numFmtId="165" fontId="3" fillId="36" borderId="15" xfId="0" applyNumberFormat="1" applyFont="1" applyFill="1" applyBorder="1" applyAlignment="1">
      <alignment horizontal="center" vertical="center"/>
    </xf>
    <xf numFmtId="165" fontId="3" fillId="36" borderId="15"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0" fillId="39" borderId="0" xfId="0" applyFill="1" applyAlignment="1">
      <alignment/>
    </xf>
    <xf numFmtId="0" fontId="17" fillId="39" borderId="0" xfId="0" applyFont="1" applyFill="1" applyAlignment="1">
      <alignment horizontal="left" wrapText="1"/>
    </xf>
    <xf numFmtId="0" fontId="3" fillId="39" borderId="0" xfId="0" applyFont="1" applyFill="1" applyBorder="1" applyAlignment="1">
      <alignment vertical="top"/>
    </xf>
    <xf numFmtId="0" fontId="3" fillId="39" borderId="0" xfId="0" applyFont="1" applyFill="1" applyAlignment="1">
      <alignment vertical="top"/>
    </xf>
    <xf numFmtId="0" fontId="3" fillId="39" borderId="0" xfId="0" applyFont="1" applyFill="1" applyAlignment="1">
      <alignment horizontal="left" vertical="center"/>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72" fontId="19" fillId="39" borderId="0" xfId="0" applyNumberFormat="1" applyFont="1" applyFill="1" applyBorder="1" applyAlignment="1" applyProtection="1">
      <alignment horizontal="right"/>
      <protection/>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0" fontId="4" fillId="39" borderId="17" xfId="0" applyFont="1" applyFill="1" applyBorder="1" applyAlignment="1">
      <alignment vertical="center"/>
    </xf>
    <xf numFmtId="0" fontId="4" fillId="39" borderId="14" xfId="0" applyFont="1" applyFill="1" applyBorder="1" applyAlignment="1">
      <alignment vertical="center"/>
    </xf>
    <xf numFmtId="0" fontId="4" fillId="39" borderId="0" xfId="0" applyFont="1" applyFill="1" applyBorder="1" applyAlignment="1">
      <alignment horizontal="right" vertical="center"/>
    </xf>
    <xf numFmtId="0" fontId="4" fillId="39" borderId="0" xfId="0" applyFont="1" applyFill="1" applyBorder="1" applyAlignment="1">
      <alignmen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39" borderId="0" xfId="0" applyFont="1" applyFill="1" applyBorder="1" applyAlignment="1">
      <alignment vertical="top"/>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Fill="1" applyBorder="1" applyAlignment="1">
      <alignment horizontal="center" vertical="center"/>
    </xf>
    <xf numFmtId="165" fontId="3" fillId="0" borderId="10" xfId="0" applyNumberFormat="1" applyFont="1" applyBorder="1" applyAlignment="1">
      <alignment/>
    </xf>
    <xf numFmtId="164" fontId="4" fillId="35" borderId="13" xfId="0" applyNumberFormat="1" applyFont="1" applyFill="1" applyBorder="1" applyAlignment="1">
      <alignment horizontal="center" vertical="center"/>
    </xf>
    <xf numFmtId="0" fontId="3" fillId="0" borderId="13" xfId="0" applyFont="1" applyBorder="1" applyAlignment="1">
      <alignment horizontal="right" vertical="top"/>
    </xf>
    <xf numFmtId="0" fontId="4" fillId="0" borderId="0" xfId="0" applyFont="1" applyBorder="1" applyAlignment="1">
      <alignment/>
    </xf>
    <xf numFmtId="3" fontId="3" fillId="0" borderId="0" xfId="0" applyNumberFormat="1" applyFont="1" applyAlignment="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165" fontId="8" fillId="36"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73" fontId="8" fillId="36" borderId="10" xfId="0" applyNumberFormat="1" applyFont="1" applyFill="1" applyBorder="1" applyAlignment="1">
      <alignment vertical="center"/>
    </xf>
    <xf numFmtId="173" fontId="8" fillId="36" borderId="11" xfId="0" applyNumberFormat="1" applyFont="1" applyFill="1" applyBorder="1" applyAlignment="1">
      <alignment vertical="center"/>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4" fontId="4" fillId="36" borderId="0"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164" fontId="4" fillId="36" borderId="13" xfId="0" applyNumberFormat="1" applyFont="1" applyFill="1" applyBorder="1" applyAlignment="1">
      <alignment horizontal="right" vertical="center"/>
    </xf>
    <xf numFmtId="4" fontId="3" fillId="0" borderId="13"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0" borderId="21" xfId="0" applyNumberFormat="1" applyFont="1" applyFill="1" applyBorder="1" applyAlignment="1">
      <alignment horizontal="right"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65" fontId="3" fillId="36"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8" fillId="37" borderId="17" xfId="0" applyNumberFormat="1" applyFont="1" applyFill="1" applyBorder="1" applyAlignment="1">
      <alignment/>
    </xf>
    <xf numFmtId="174" fontId="8" fillId="37" borderId="19"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36" borderId="10" xfId="0" applyNumberFormat="1" applyFont="1" applyFill="1" applyBorder="1" applyAlignment="1">
      <alignment/>
    </xf>
    <xf numFmtId="175" fontId="8" fillId="36" borderId="11" xfId="0" applyNumberFormat="1" applyFont="1" applyFill="1" applyBorder="1" applyAlignment="1">
      <alignment/>
    </xf>
    <xf numFmtId="175" fontId="8" fillId="36" borderId="12" xfId="0" applyNumberFormat="1" applyFont="1" applyFill="1" applyBorder="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8" fillId="36" borderId="12" xfId="0" applyNumberFormat="1" applyFont="1" applyFill="1" applyBorder="1" applyAlignment="1">
      <alignment horizontal="center" vertical="center"/>
    </xf>
    <xf numFmtId="175" fontId="3" fillId="0" borderId="44" xfId="0" applyNumberFormat="1" applyFont="1" applyFill="1" applyBorder="1" applyAlignment="1">
      <alignment vertical="center"/>
    </xf>
    <xf numFmtId="175" fontId="3" fillId="0" borderId="0" xfId="0" applyNumberFormat="1" applyFont="1" applyFill="1" applyAlignment="1">
      <alignment vertical="center"/>
    </xf>
    <xf numFmtId="175" fontId="3" fillId="0" borderId="18" xfId="0" applyNumberFormat="1" applyFont="1" applyFill="1" applyBorder="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3" fontId="7" fillId="36" borderId="10" xfId="0" applyNumberFormat="1" applyFont="1" applyFill="1" applyBorder="1" applyAlignment="1">
      <alignment vertical="center"/>
    </xf>
    <xf numFmtId="173" fontId="7" fillId="36" borderId="11" xfId="0" applyNumberFormat="1" applyFont="1" applyFill="1" applyBorder="1" applyAlignment="1">
      <alignment vertical="center"/>
    </xf>
    <xf numFmtId="173" fontId="7" fillId="36" borderId="12"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75" fontId="4" fillId="36" borderId="12" xfId="0" applyNumberFormat="1" applyFont="1" applyFill="1" applyBorder="1" applyAlignment="1">
      <alignment/>
    </xf>
    <xf numFmtId="175" fontId="4" fillId="36" borderId="11" xfId="0" applyNumberFormat="1" applyFont="1" applyFill="1" applyBorder="1" applyAlignment="1">
      <alignment/>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1" fillId="0" borderId="0" xfId="0" applyFont="1" applyAlignment="1">
      <alignment/>
    </xf>
    <xf numFmtId="175" fontId="4" fillId="36" borderId="21" xfId="0" applyNumberFormat="1" applyFont="1" applyFill="1" applyBorder="1" applyAlignment="1">
      <alignment vertical="center"/>
    </xf>
    <xf numFmtId="175" fontId="4" fillId="36" borderId="15" xfId="0" applyNumberFormat="1" applyFont="1" applyFill="1" applyBorder="1" applyAlignment="1">
      <alignment vertical="center"/>
    </xf>
    <xf numFmtId="165" fontId="4" fillId="36" borderId="10" xfId="0" applyNumberFormat="1" applyFont="1" applyFill="1" applyBorder="1" applyAlignment="1">
      <alignment horizontal="center" vertical="center"/>
    </xf>
    <xf numFmtId="175" fontId="4" fillId="36" borderId="10" xfId="0" applyNumberFormat="1" applyFont="1" applyFill="1" applyBorder="1" applyAlignment="1">
      <alignment horizontal="center" vertical="center"/>
    </xf>
    <xf numFmtId="175" fontId="4" fillId="36" borderId="11" xfId="0" applyNumberFormat="1" applyFont="1" applyFill="1" applyBorder="1" applyAlignment="1">
      <alignment horizontal="center" vertical="center"/>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5" fontId="3" fillId="36" borderId="17" xfId="0" applyNumberFormat="1" applyFont="1" applyFill="1" applyBorder="1" applyAlignment="1">
      <alignment horizontal="righ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3" fontId="0" fillId="0" borderId="0" xfId="0" applyNumberFormat="1" applyFont="1" applyAlignment="1">
      <alignment/>
    </xf>
    <xf numFmtId="176" fontId="3" fillId="0" borderId="15" xfId="0" applyNumberFormat="1" applyFont="1" applyFill="1" applyBorder="1" applyAlignment="1">
      <alignment horizontal="right" vertical="center"/>
    </xf>
    <xf numFmtId="164" fontId="59" fillId="37" borderId="0" xfId="0" applyNumberFormat="1" applyFont="1" applyFill="1" applyBorder="1" applyAlignment="1">
      <alignment horizontal="right" vertical="center"/>
    </xf>
    <xf numFmtId="164" fontId="59"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59"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75" fontId="8" fillId="36" borderId="19" xfId="0" applyNumberFormat="1" applyFont="1" applyFill="1" applyBorder="1" applyAlignment="1">
      <alignment horizontal="right" vertical="center"/>
    </xf>
    <xf numFmtId="175" fontId="8" fillId="36" borderId="13" xfId="0" applyNumberFormat="1" applyFont="1" applyFill="1" applyBorder="1" applyAlignment="1">
      <alignment horizontal="right" vertical="center"/>
    </xf>
    <xf numFmtId="164" fontId="3" fillId="0" borderId="0" xfId="0" applyNumberFormat="1" applyFont="1" applyFill="1" applyBorder="1" applyAlignment="1">
      <alignment vertical="center"/>
    </xf>
    <xf numFmtId="164" fontId="4" fillId="36" borderId="14" xfId="0" applyNumberFormat="1" applyFont="1" applyFill="1" applyBorder="1" applyAlignment="1">
      <alignment horizontal="right" vertical="center"/>
    </xf>
    <xf numFmtId="164" fontId="4" fillId="36" borderId="14" xfId="0" applyNumberFormat="1" applyFont="1" applyFill="1" applyBorder="1" applyAlignment="1">
      <alignment horizontal="right" vertical="center"/>
    </xf>
    <xf numFmtId="164" fontId="4" fillId="36" borderId="16" xfId="0" applyNumberFormat="1" applyFont="1" applyFill="1" applyBorder="1" applyAlignment="1">
      <alignment horizontal="righ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4" fillId="0" borderId="0" xfId="0" applyFont="1" applyBorder="1" applyAlignment="1">
      <alignment horizontal="left" vertical="top" wrapText="1"/>
    </xf>
    <xf numFmtId="175" fontId="8" fillId="36" borderId="10" xfId="0" applyNumberFormat="1" applyFont="1" applyFill="1" applyBorder="1" applyAlignment="1">
      <alignment/>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175" fontId="4" fillId="36" borderId="17" xfId="0" applyNumberFormat="1" applyFont="1" applyFill="1" applyBorder="1" applyAlignment="1">
      <alignment horizontal="right" vertical="center"/>
    </xf>
    <xf numFmtId="175" fontId="4" fillId="36" borderId="0" xfId="0" applyNumberFormat="1" applyFont="1" applyFill="1" applyBorder="1" applyAlignment="1">
      <alignment horizontal="right" vertical="center"/>
    </xf>
    <xf numFmtId="165" fontId="4" fillId="36" borderId="11"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8" xfId="0" applyNumberFormat="1" applyFont="1" applyFill="1" applyBorder="1" applyAlignment="1">
      <alignment horizontal="right" vertical="center"/>
    </xf>
    <xf numFmtId="165" fontId="3" fillId="36" borderId="14" xfId="0" applyNumberFormat="1" applyFont="1" applyFill="1" applyBorder="1" applyAlignment="1">
      <alignment horizontal="right" vertical="center"/>
    </xf>
    <xf numFmtId="165" fontId="3" fillId="0" borderId="18" xfId="0" applyNumberFormat="1" applyFont="1" applyFill="1" applyBorder="1" applyAlignment="1">
      <alignment vertical="center"/>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6" borderId="14" xfId="0" applyNumberFormat="1" applyFont="1" applyFill="1" applyBorder="1" applyAlignment="1">
      <alignment horizontal="right" vertical="center"/>
    </xf>
    <xf numFmtId="165" fontId="3" fillId="36" borderId="16" xfId="0" applyNumberFormat="1" applyFont="1" applyFill="1" applyBorder="1" applyAlignment="1">
      <alignment horizontal="righ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74" fontId="7" fillId="39" borderId="15"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0"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17" xfId="0" applyNumberFormat="1" applyFont="1" applyFill="1" applyBorder="1" applyAlignment="1">
      <alignment horizontal="right"/>
    </xf>
    <xf numFmtId="174" fontId="7"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169" fontId="3" fillId="0" borderId="50" xfId="0" applyNumberFormat="1" applyFont="1" applyFill="1" applyBorder="1" applyAlignment="1" quotePrefix="1">
      <alignment horizontal="center" vertical="center"/>
    </xf>
    <xf numFmtId="169" fontId="3" fillId="0" borderId="51" xfId="0" applyNumberFormat="1" applyFont="1" applyFill="1" applyBorder="1" applyAlignment="1" quotePrefix="1">
      <alignment horizontal="center" vertical="center"/>
    </xf>
    <xf numFmtId="0" fontId="4" fillId="36" borderId="50" xfId="0" applyFont="1" applyFill="1" applyBorder="1" applyAlignment="1">
      <alignment horizontal="center" vertical="center" wrapText="1"/>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1" xfId="0" applyFont="1" applyFill="1" applyBorder="1" applyAlignment="1" quotePrefix="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Font="1" applyAlignment="1">
      <alignment vertical="top"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3" fillId="39"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2"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2"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17" fillId="39"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0" fillId="0" borderId="0" xfId="0" applyAlignment="1">
      <alignment wrapText="1"/>
    </xf>
    <xf numFmtId="0" fontId="3" fillId="0" borderId="0" xfId="0" applyFont="1" applyBorder="1" applyAlignment="1">
      <alignment horizontal="left" wrapText="1"/>
    </xf>
    <xf numFmtId="0" fontId="0" fillId="0" borderId="0" xfId="0" applyFont="1" applyAlignment="1">
      <alignment wrapText="1"/>
    </xf>
    <xf numFmtId="0" fontId="3" fillId="0" borderId="0" xfId="0" applyFont="1" applyFill="1" applyAlignment="1" quotePrefix="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9" borderId="17" xfId="0" applyFont="1" applyFill="1" applyBorder="1" applyAlignment="1">
      <alignment horizontal="center" vertical="center"/>
    </xf>
    <xf numFmtId="0" fontId="3" fillId="39" borderId="0" xfId="0" applyFont="1" applyFill="1" applyBorder="1" applyAlignment="1">
      <alignment horizontal="center" vertical="center"/>
    </xf>
    <xf numFmtId="0" fontId="3" fillId="39"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8" xfId="0" applyFont="1" applyFill="1" applyBorder="1" applyAlignment="1">
      <alignment horizontal="left"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9" borderId="21" xfId="0" applyFont="1" applyFill="1" applyBorder="1" applyAlignment="1">
      <alignment horizontal="center" vertical="center"/>
    </xf>
    <xf numFmtId="0" fontId="6" fillId="39" borderId="15" xfId="0" applyFont="1" applyFill="1" applyBorder="1" applyAlignment="1">
      <alignment horizontal="center" vertical="center"/>
    </xf>
    <xf numFmtId="0" fontId="6" fillId="39" borderId="18"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1995-2015</a:t>
            </a:r>
            <a:r>
              <a:rPr lang="en-US" cap="none" sz="875" b="1" i="0" u="none" baseline="0">
                <a:solidFill>
                  <a:srgbClr val="000000"/>
                </a:solidFill>
                <a:latin typeface="Arial"/>
                <a:ea typeface="Arial"/>
                <a:cs typeface="Arial"/>
              </a:rPr>
              <a:t> </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growth_eu28!$L$41:$AF$41</c:f>
              <c:numCache/>
            </c:numRef>
          </c:cat>
          <c:val>
            <c:numRef>
              <c:f>growth_eu28!$L$48:$AF$48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growth_eu28!$L$41:$AF$41</c:f>
              <c:numCache/>
            </c:numRef>
          </c:cat>
          <c:val>
            <c:numRef>
              <c:f>growth_eu28!$L$49:$AF$49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growth_eu28!$L$41:$AF$41</c:f>
              <c:numCache/>
            </c:numRef>
          </c:cat>
          <c:val>
            <c:numRef>
              <c:f>growth_eu28!$L$50:$AF$50</c:f>
              <c:numCache/>
            </c:numRef>
          </c:val>
          <c:smooth val="0"/>
        </c:ser>
        <c:marker val="1"/>
        <c:axId val="31417619"/>
        <c:axId val="14323116"/>
      </c:lineChart>
      <c:catAx>
        <c:axId val="314176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323116"/>
        <c:crosses val="autoZero"/>
        <c:auto val="1"/>
        <c:lblOffset val="100"/>
        <c:tickLblSkip val="1"/>
        <c:noMultiLvlLbl val="0"/>
      </c:catAx>
      <c:valAx>
        <c:axId val="14323116"/>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417619"/>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0"/>
  <sheetViews>
    <sheetView zoomScalePageLayoutView="0" workbookViewId="0" topLeftCell="A1">
      <selection activeCell="D26" sqref="D26"/>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64" t="s">
        <v>190</v>
      </c>
      <c r="B1" s="764"/>
      <c r="C1" s="764"/>
      <c r="D1" s="764"/>
      <c r="E1" s="764"/>
      <c r="F1" s="192"/>
      <c r="G1" s="192"/>
      <c r="H1" s="192"/>
    </row>
    <row r="2" spans="1:9" ht="19.5" customHeight="1">
      <c r="A2" s="765" t="s">
        <v>191</v>
      </c>
      <c r="B2" s="765"/>
      <c r="C2" s="765"/>
      <c r="D2" s="765"/>
      <c r="E2" s="765"/>
      <c r="F2" s="193"/>
      <c r="G2" s="193"/>
      <c r="H2" s="193"/>
      <c r="I2" s="194"/>
    </row>
    <row r="3" spans="1:9" ht="19.5" customHeight="1">
      <c r="A3" s="767" t="s">
        <v>205</v>
      </c>
      <c r="B3" s="767"/>
      <c r="C3" s="767"/>
      <c r="D3" s="767"/>
      <c r="E3" s="767"/>
      <c r="F3" s="17"/>
      <c r="G3" s="17"/>
      <c r="H3" s="17"/>
      <c r="I3" s="195"/>
    </row>
    <row r="4" spans="1:9" ht="19.5" customHeight="1">
      <c r="A4" s="768" t="s">
        <v>195</v>
      </c>
      <c r="B4" s="768"/>
      <c r="C4" s="768"/>
      <c r="D4" s="768"/>
      <c r="E4" s="768"/>
      <c r="F4" s="196"/>
      <c r="G4" s="196"/>
      <c r="H4" s="196"/>
      <c r="I4" s="194"/>
    </row>
    <row r="5" spans="1:9" ht="19.5" customHeight="1">
      <c r="A5" s="19"/>
      <c r="B5" s="197"/>
      <c r="C5" s="197"/>
      <c r="D5" s="196"/>
      <c r="E5" s="196"/>
      <c r="F5" s="196"/>
      <c r="G5" s="196"/>
      <c r="H5" s="198"/>
      <c r="I5" s="194"/>
    </row>
    <row r="6" spans="1:9" ht="19.5" customHeight="1">
      <c r="A6" s="19"/>
      <c r="B6" s="197"/>
      <c r="C6" s="197"/>
      <c r="D6" s="196"/>
      <c r="E6" s="196"/>
      <c r="F6" s="196"/>
      <c r="G6" s="196"/>
      <c r="H6" s="198"/>
      <c r="I6" s="194"/>
    </row>
    <row r="7" spans="1:8" ht="19.5" customHeight="1">
      <c r="A7" s="764" t="s">
        <v>206</v>
      </c>
      <c r="B7" s="764"/>
      <c r="C7" s="764"/>
      <c r="D7" s="764"/>
      <c r="E7" s="764"/>
      <c r="F7" s="192"/>
      <c r="G7" s="192"/>
      <c r="H7" s="192"/>
    </row>
    <row r="8" spans="1:8" ht="19.5" customHeight="1">
      <c r="A8" s="766">
        <v>2017</v>
      </c>
      <c r="B8" s="766"/>
      <c r="C8" s="766"/>
      <c r="D8" s="766"/>
      <c r="E8" s="766"/>
      <c r="F8" s="199"/>
      <c r="G8" s="199"/>
      <c r="H8" s="199"/>
    </row>
    <row r="9" spans="1:9" ht="19.5" customHeight="1">
      <c r="A9" s="19"/>
      <c r="B9" s="197"/>
      <c r="C9" s="197"/>
      <c r="D9" s="200"/>
      <c r="E9" s="196"/>
      <c r="F9" s="196"/>
      <c r="G9" s="196"/>
      <c r="H9" s="198"/>
      <c r="I9" s="194"/>
    </row>
    <row r="10" spans="1:9" ht="19.5" customHeight="1">
      <c r="A10" s="769" t="s">
        <v>207</v>
      </c>
      <c r="B10" s="769"/>
      <c r="C10" s="769"/>
      <c r="D10" s="769"/>
      <c r="E10" s="769"/>
      <c r="F10" s="201"/>
      <c r="G10" s="201"/>
      <c r="H10" s="201"/>
      <c r="I10" s="194"/>
    </row>
    <row r="11" spans="1:9" ht="19.5" customHeight="1">
      <c r="A11" s="202"/>
      <c r="B11" s="202"/>
      <c r="C11" s="202"/>
      <c r="D11" s="202"/>
      <c r="E11" s="202"/>
      <c r="F11" s="202"/>
      <c r="G11" s="202"/>
      <c r="H11" s="194"/>
      <c r="I11" s="194"/>
    </row>
    <row r="12" spans="1:9" ht="19.5" customHeight="1">
      <c r="A12" s="772" t="s">
        <v>208</v>
      </c>
      <c r="B12" s="772"/>
      <c r="C12" s="772"/>
      <c r="D12" s="772"/>
      <c r="E12" s="772"/>
      <c r="F12" s="203"/>
      <c r="G12" s="203"/>
      <c r="H12" s="203"/>
      <c r="I12" s="194"/>
    </row>
    <row r="13" spans="1:9" ht="19.5" customHeight="1">
      <c r="A13" s="772" t="s">
        <v>192</v>
      </c>
      <c r="B13" s="772"/>
      <c r="C13" s="772"/>
      <c r="D13" s="772"/>
      <c r="E13" s="772"/>
      <c r="F13" s="203"/>
      <c r="G13" s="203"/>
      <c r="H13" s="203"/>
      <c r="I13" s="194"/>
    </row>
    <row r="14" spans="1:9" ht="19.5" customHeight="1">
      <c r="A14" s="202"/>
      <c r="B14" s="202"/>
      <c r="C14" s="202"/>
      <c r="D14" s="202"/>
      <c r="E14" s="202"/>
      <c r="F14" s="202"/>
      <c r="G14" s="202"/>
      <c r="H14" s="194"/>
      <c r="I14" s="194"/>
    </row>
    <row r="15" spans="2:9" ht="19.5" customHeight="1">
      <c r="B15" s="204"/>
      <c r="C15" s="204"/>
      <c r="D15" s="205"/>
      <c r="E15" s="205"/>
      <c r="F15" s="205"/>
      <c r="G15" s="205"/>
      <c r="H15" s="194"/>
      <c r="I15" s="194"/>
    </row>
    <row r="16" spans="2:9" ht="15" customHeight="1">
      <c r="B16" s="206" t="s">
        <v>209</v>
      </c>
      <c r="C16" s="204"/>
      <c r="D16" s="207" t="s">
        <v>149</v>
      </c>
      <c r="E16" s="205"/>
      <c r="F16" s="205"/>
      <c r="G16" s="205"/>
      <c r="H16" s="194"/>
      <c r="I16" s="194"/>
    </row>
    <row r="17" spans="2:4" ht="15" customHeight="1">
      <c r="B17" s="206" t="s">
        <v>210</v>
      </c>
      <c r="C17" s="208"/>
      <c r="D17" s="496" t="s">
        <v>259</v>
      </c>
    </row>
    <row r="18" spans="2:4" ht="15" customHeight="1">
      <c r="B18" s="206" t="s">
        <v>211</v>
      </c>
      <c r="C18" s="210"/>
      <c r="D18" s="211" t="s">
        <v>193</v>
      </c>
    </row>
    <row r="19" spans="2:4" ht="15" customHeight="1">
      <c r="B19" s="206" t="s">
        <v>212</v>
      </c>
      <c r="C19" s="210"/>
      <c r="D19" s="211" t="s">
        <v>194</v>
      </c>
    </row>
    <row r="20" spans="2:4" ht="15" customHeight="1">
      <c r="B20" s="206" t="s">
        <v>213</v>
      </c>
      <c r="C20" s="210"/>
      <c r="D20" s="209" t="s">
        <v>40</v>
      </c>
    </row>
    <row r="21" spans="2:4" ht="15" customHeight="1">
      <c r="B21" s="206" t="s">
        <v>214</v>
      </c>
      <c r="C21" s="210"/>
      <c r="D21" s="211" t="s">
        <v>41</v>
      </c>
    </row>
    <row r="22" spans="2:4" ht="15" customHeight="1">
      <c r="B22" s="206" t="s">
        <v>215</v>
      </c>
      <c r="C22" s="210"/>
      <c r="D22" s="211" t="s">
        <v>45</v>
      </c>
    </row>
    <row r="23" spans="2:4" ht="15" customHeight="1">
      <c r="B23" s="206" t="s">
        <v>203</v>
      </c>
      <c r="C23" s="210"/>
      <c r="D23" s="211" t="s">
        <v>114</v>
      </c>
    </row>
    <row r="24" spans="2:5" ht="15" customHeight="1">
      <c r="B24" s="206" t="s">
        <v>216</v>
      </c>
      <c r="C24" s="210"/>
      <c r="D24" s="770" t="s">
        <v>365</v>
      </c>
      <c r="E24" s="771"/>
    </row>
    <row r="25" spans="2:5" ht="15" customHeight="1">
      <c r="B25" s="206" t="s">
        <v>204</v>
      </c>
      <c r="C25" s="208"/>
      <c r="D25" s="770" t="s">
        <v>260</v>
      </c>
      <c r="E25" s="771"/>
    </row>
    <row r="26" spans="2:4" ht="26.25" customHeight="1">
      <c r="B26" s="206" t="s">
        <v>217</v>
      </c>
      <c r="D26" s="304" t="s">
        <v>233</v>
      </c>
    </row>
    <row r="27" spans="2:4" ht="15" customHeight="1">
      <c r="B27" s="206" t="s">
        <v>218</v>
      </c>
      <c r="D27" s="292" t="s">
        <v>234</v>
      </c>
    </row>
    <row r="28" spans="2:4" ht="12.75">
      <c r="B28" s="206" t="s">
        <v>235</v>
      </c>
      <c r="D28" s="292" t="s">
        <v>231</v>
      </c>
    </row>
    <row r="29" spans="2:4" ht="12.75">
      <c r="B29" s="305" t="s">
        <v>236</v>
      </c>
      <c r="C29" s="208"/>
      <c r="D29" s="495" t="s">
        <v>261</v>
      </c>
    </row>
    <row r="30" spans="2:4" ht="12.75">
      <c r="B30" s="305" t="s">
        <v>237</v>
      </c>
      <c r="C30" s="208"/>
      <c r="D30" s="495" t="s">
        <v>262</v>
      </c>
    </row>
  </sheetData>
  <sheetProtection/>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B1:J51"/>
  <sheetViews>
    <sheetView zoomScalePageLayoutView="0" workbookViewId="0" topLeftCell="A16">
      <selection activeCell="J17" sqref="J17"/>
    </sheetView>
  </sheetViews>
  <sheetFormatPr defaultColWidth="9.140625" defaultRowHeight="12.75"/>
  <cols>
    <col min="1" max="1" width="1.1484375" style="0" customWidth="1"/>
    <col min="2" max="2" width="4.421875" style="0" customWidth="1"/>
    <col min="3" max="7" width="11.7109375" style="0" customWidth="1"/>
    <col min="8" max="8" width="25.28125" style="0" customWidth="1"/>
    <col min="9" max="9" width="11.7109375" style="0" customWidth="1"/>
    <col min="10" max="10" width="11.00390625" style="0" bestFit="1" customWidth="1"/>
  </cols>
  <sheetData>
    <row r="1" spans="3:9" ht="14.25" customHeight="1">
      <c r="C1" s="6"/>
      <c r="I1" s="13" t="s">
        <v>216</v>
      </c>
    </row>
    <row r="2" spans="2:9" ht="15" customHeight="1">
      <c r="B2" s="842" t="s">
        <v>266</v>
      </c>
      <c r="C2" s="842"/>
      <c r="D2" s="842"/>
      <c r="E2" s="842"/>
      <c r="F2" s="842"/>
      <c r="G2" s="842"/>
      <c r="H2" s="842"/>
      <c r="I2" s="842"/>
    </row>
    <row r="3" spans="2:9" ht="15" customHeight="1">
      <c r="B3" s="843" t="s">
        <v>134</v>
      </c>
      <c r="C3" s="843"/>
      <c r="D3" s="843"/>
      <c r="E3" s="843"/>
      <c r="F3" s="843"/>
      <c r="G3" s="843"/>
      <c r="H3" s="843"/>
      <c r="I3" s="843"/>
    </row>
    <row r="4" spans="2:9" ht="15" customHeight="1">
      <c r="B4" s="846" t="s">
        <v>341</v>
      </c>
      <c r="C4" s="847"/>
      <c r="D4" s="847"/>
      <c r="E4" s="847"/>
      <c r="F4" s="847"/>
      <c r="G4" s="847"/>
      <c r="H4" s="847"/>
      <c r="I4" s="847"/>
    </row>
    <row r="5" spans="2:7" ht="26.25" customHeight="1">
      <c r="B5" s="838" t="s">
        <v>126</v>
      </c>
      <c r="C5" s="844" t="s">
        <v>132</v>
      </c>
      <c r="D5" s="844" t="s">
        <v>127</v>
      </c>
      <c r="E5" s="840" t="s">
        <v>128</v>
      </c>
      <c r="F5" s="84" t="s">
        <v>133</v>
      </c>
      <c r="G5" s="98"/>
    </row>
    <row r="6" spans="2:9" ht="38.25" customHeight="1">
      <c r="B6" s="839"/>
      <c r="C6" s="845"/>
      <c r="D6" s="845"/>
      <c r="E6" s="841"/>
      <c r="F6" s="152" t="s">
        <v>136</v>
      </c>
      <c r="G6" s="96" t="s">
        <v>135</v>
      </c>
      <c r="I6" s="281"/>
    </row>
    <row r="7" spans="2:9" ht="12" customHeight="1">
      <c r="B7" s="158">
        <v>2016</v>
      </c>
      <c r="C7" s="287">
        <v>100.25</v>
      </c>
      <c r="D7" s="287">
        <v>98.81</v>
      </c>
      <c r="E7" s="287">
        <v>100.36</v>
      </c>
      <c r="F7" s="287">
        <v>100.29</v>
      </c>
      <c r="G7" s="287">
        <v>101.16</v>
      </c>
      <c r="I7" s="281"/>
    </row>
    <row r="8" spans="2:7" ht="14.25" customHeight="1">
      <c r="B8" s="712">
        <v>2015</v>
      </c>
      <c r="C8" s="635">
        <v>100</v>
      </c>
      <c r="D8" s="635">
        <v>100</v>
      </c>
      <c r="E8" s="635">
        <v>100</v>
      </c>
      <c r="F8" s="635">
        <v>100</v>
      </c>
      <c r="G8" s="635">
        <v>100</v>
      </c>
    </row>
    <row r="9" spans="2:7" ht="15" customHeight="1">
      <c r="B9" s="158">
        <v>2014</v>
      </c>
      <c r="C9" s="287">
        <v>100.01</v>
      </c>
      <c r="D9" s="287">
        <v>102.74</v>
      </c>
      <c r="E9" s="287">
        <v>99.44</v>
      </c>
      <c r="F9" s="287">
        <v>99.48</v>
      </c>
      <c r="G9" s="287">
        <v>98.95</v>
      </c>
    </row>
    <row r="10" spans="2:7" ht="15" customHeight="1">
      <c r="B10" s="158">
        <v>2013</v>
      </c>
      <c r="C10" s="287">
        <v>99.47</v>
      </c>
      <c r="D10" s="287">
        <v>102.83</v>
      </c>
      <c r="E10" s="287">
        <v>98.82</v>
      </c>
      <c r="F10" s="287">
        <v>98.87</v>
      </c>
      <c r="G10" s="287">
        <v>98.24</v>
      </c>
    </row>
    <row r="11" spans="2:7" ht="15" customHeight="1">
      <c r="B11" s="158">
        <v>2012</v>
      </c>
      <c r="C11" s="287">
        <v>97.99</v>
      </c>
      <c r="D11" s="287">
        <v>102.45</v>
      </c>
      <c r="E11" s="287">
        <v>98.72</v>
      </c>
      <c r="F11" s="287">
        <v>98.84</v>
      </c>
      <c r="G11" s="287">
        <v>97.4</v>
      </c>
    </row>
    <row r="12" spans="2:10" ht="15" customHeight="1">
      <c r="B12" s="158">
        <v>2011</v>
      </c>
      <c r="C12" s="287">
        <v>95.46</v>
      </c>
      <c r="D12" s="287">
        <v>98.75</v>
      </c>
      <c r="E12" s="287">
        <v>98.43</v>
      </c>
      <c r="F12" s="287">
        <v>98.56</v>
      </c>
      <c r="G12" s="287">
        <v>97.01</v>
      </c>
      <c r="I12" s="281"/>
      <c r="J12" s="281"/>
    </row>
    <row r="13" spans="2:7" ht="12" customHeight="1">
      <c r="B13" s="158">
        <v>2010</v>
      </c>
      <c r="C13" s="287">
        <v>92.59</v>
      </c>
      <c r="D13" s="287">
        <v>93.28</v>
      </c>
      <c r="E13" s="287">
        <v>97.83</v>
      </c>
      <c r="F13" s="287">
        <v>98.05</v>
      </c>
      <c r="G13" s="287">
        <v>95.52</v>
      </c>
    </row>
    <row r="14" spans="2:7" ht="12" customHeight="1">
      <c r="B14" s="158">
        <v>2009</v>
      </c>
      <c r="C14" s="287">
        <v>90.7</v>
      </c>
      <c r="D14" s="287">
        <v>88.52</v>
      </c>
      <c r="E14" s="287">
        <v>97.3</v>
      </c>
      <c r="F14" s="287">
        <v>97.58</v>
      </c>
      <c r="G14" s="287">
        <v>94.26</v>
      </c>
    </row>
    <row r="15" spans="2:7" ht="13.5" customHeight="1">
      <c r="B15" s="158">
        <v>2008</v>
      </c>
      <c r="C15" s="287">
        <v>89.82</v>
      </c>
      <c r="D15" s="287">
        <v>90.4</v>
      </c>
      <c r="E15" s="287">
        <v>97.41</v>
      </c>
      <c r="F15" s="287">
        <v>97.95</v>
      </c>
      <c r="G15" s="287">
        <v>91.59</v>
      </c>
    </row>
    <row r="16" spans="2:7" ht="12" customHeight="1">
      <c r="B16" s="158">
        <v>2007</v>
      </c>
      <c r="C16" s="287">
        <v>86.65</v>
      </c>
      <c r="D16" s="287">
        <v>86.27</v>
      </c>
      <c r="E16" s="287">
        <v>97.74</v>
      </c>
      <c r="F16" s="287">
        <v>98.35</v>
      </c>
      <c r="G16" s="287">
        <v>91.16</v>
      </c>
    </row>
    <row r="17" spans="2:7" ht="12" customHeight="1">
      <c r="B17" s="158">
        <v>2006</v>
      </c>
      <c r="C17" s="287">
        <v>84.65</v>
      </c>
      <c r="D17" s="287">
        <v>84.16</v>
      </c>
      <c r="E17" s="287">
        <v>96.78</v>
      </c>
      <c r="F17" s="287">
        <v>97.36</v>
      </c>
      <c r="G17" s="287">
        <v>90.47</v>
      </c>
    </row>
    <row r="18" spans="2:7" ht="12" customHeight="1">
      <c r="B18" s="83">
        <v>2005</v>
      </c>
      <c r="C18" s="713">
        <v>82.74</v>
      </c>
      <c r="D18" s="713">
        <v>81.68</v>
      </c>
      <c r="E18" s="713">
        <v>96.18</v>
      </c>
      <c r="F18" s="713">
        <v>96.66</v>
      </c>
      <c r="G18" s="713">
        <v>90.93</v>
      </c>
    </row>
    <row r="19" spans="3:7" ht="23.25" customHeight="1">
      <c r="C19" s="280"/>
      <c r="D19" s="280"/>
      <c r="E19" s="280"/>
      <c r="F19" s="280"/>
      <c r="G19" s="280"/>
    </row>
    <row r="20" spans="2:7" ht="54.75" customHeight="1">
      <c r="B20" s="838" t="s">
        <v>126</v>
      </c>
      <c r="C20" s="840" t="s">
        <v>129</v>
      </c>
      <c r="D20" s="84" t="s">
        <v>133</v>
      </c>
      <c r="E20" s="84"/>
      <c r="F20" s="84"/>
      <c r="G20" s="97"/>
    </row>
    <row r="21" spans="2:7" ht="64.5" customHeight="1">
      <c r="B21" s="839"/>
      <c r="C21" s="841"/>
      <c r="D21" s="152" t="s">
        <v>164</v>
      </c>
      <c r="E21" s="99" t="s">
        <v>165</v>
      </c>
      <c r="F21" s="99" t="s">
        <v>166</v>
      </c>
      <c r="G21" s="96" t="s">
        <v>167</v>
      </c>
    </row>
    <row r="22" spans="2:7" ht="14.25" customHeight="1">
      <c r="B22" s="158">
        <v>2016</v>
      </c>
      <c r="C22" s="478">
        <v>97.59</v>
      </c>
      <c r="D22" s="478">
        <v>100.02</v>
      </c>
      <c r="E22" s="478">
        <v>94.15</v>
      </c>
      <c r="F22" s="478">
        <v>101.39</v>
      </c>
      <c r="G22" s="478">
        <v>101.5</v>
      </c>
    </row>
    <row r="23" spans="2:7" ht="14.25" customHeight="1">
      <c r="B23" s="712">
        <v>2015</v>
      </c>
      <c r="C23" s="714">
        <v>100</v>
      </c>
      <c r="D23" s="714">
        <v>100</v>
      </c>
      <c r="E23" s="714">
        <v>100</v>
      </c>
      <c r="F23" s="714">
        <v>100</v>
      </c>
      <c r="G23" s="714">
        <v>100</v>
      </c>
    </row>
    <row r="24" spans="2:7" ht="15" customHeight="1">
      <c r="B24" s="158">
        <v>2014</v>
      </c>
      <c r="C24" s="228">
        <v>105.55</v>
      </c>
      <c r="D24" s="228">
        <v>100.17</v>
      </c>
      <c r="E24" s="228">
        <v>112.49</v>
      </c>
      <c r="F24" s="228">
        <v>98.33</v>
      </c>
      <c r="G24" s="228">
        <v>98.81</v>
      </c>
    </row>
    <row r="25" spans="2:7" ht="11.25" customHeight="1">
      <c r="B25" s="158">
        <v>2013</v>
      </c>
      <c r="C25" s="228">
        <v>106.62</v>
      </c>
      <c r="D25" s="228">
        <v>99.97</v>
      </c>
      <c r="E25" s="228">
        <v>116.32</v>
      </c>
      <c r="F25" s="228">
        <v>96.28</v>
      </c>
      <c r="G25" s="228">
        <v>97.49</v>
      </c>
    </row>
    <row r="26" spans="2:7" ht="11.25" customHeight="1">
      <c r="B26" s="158">
        <v>2012</v>
      </c>
      <c r="C26" s="228">
        <v>106.96</v>
      </c>
      <c r="D26" s="228">
        <v>99.33</v>
      </c>
      <c r="E26" s="228">
        <v>118.83</v>
      </c>
      <c r="F26" s="228">
        <v>94.1</v>
      </c>
      <c r="G26" s="228">
        <v>95.79</v>
      </c>
    </row>
    <row r="27" spans="2:7" ht="12.75" customHeight="1">
      <c r="B27" s="158">
        <v>2011</v>
      </c>
      <c r="C27" s="178">
        <v>101.96</v>
      </c>
      <c r="D27" s="178">
        <v>97.11</v>
      </c>
      <c r="E27" s="178">
        <v>110.99</v>
      </c>
      <c r="F27" s="178">
        <v>91.77</v>
      </c>
      <c r="G27" s="178">
        <v>94.2</v>
      </c>
    </row>
    <row r="28" spans="2:10" ht="12" customHeight="1">
      <c r="B28" s="158">
        <v>2010</v>
      </c>
      <c r="C28" s="178">
        <v>94.05</v>
      </c>
      <c r="D28" s="178">
        <v>94.87</v>
      </c>
      <c r="E28" s="178">
        <v>97.67</v>
      </c>
      <c r="F28" s="178">
        <v>89.14</v>
      </c>
      <c r="G28" s="178">
        <v>92.63</v>
      </c>
      <c r="H28" s="227"/>
      <c r="I28" s="227"/>
      <c r="J28" s="227"/>
    </row>
    <row r="29" spans="2:7" ht="12" customHeight="1">
      <c r="B29" s="158">
        <v>2009</v>
      </c>
      <c r="C29" s="228">
        <v>86.72</v>
      </c>
      <c r="D29" s="228">
        <v>93.88</v>
      </c>
      <c r="E29" s="228">
        <v>85.33</v>
      </c>
      <c r="F29" s="228">
        <v>86.73</v>
      </c>
      <c r="G29" s="228">
        <v>90.93</v>
      </c>
    </row>
    <row r="30" spans="2:7" ht="12" customHeight="1">
      <c r="B30" s="158">
        <v>2008</v>
      </c>
      <c r="C30" s="228">
        <v>91.04</v>
      </c>
      <c r="D30" s="228">
        <v>92.72</v>
      </c>
      <c r="E30" s="228">
        <v>96.69</v>
      </c>
      <c r="F30" s="228">
        <v>83.41</v>
      </c>
      <c r="G30" s="228">
        <v>88.47</v>
      </c>
    </row>
    <row r="31" spans="2:7" ht="12" customHeight="1">
      <c r="B31" s="158">
        <v>2007</v>
      </c>
      <c r="C31" s="228">
        <v>84.94</v>
      </c>
      <c r="D31" s="228">
        <v>90.47</v>
      </c>
      <c r="E31" s="228">
        <v>87.78</v>
      </c>
      <c r="F31" s="228">
        <v>79.81</v>
      </c>
      <c r="G31" s="228">
        <v>85.94</v>
      </c>
    </row>
    <row r="32" spans="2:7" ht="12" customHeight="1">
      <c r="B32" s="158">
        <v>2006</v>
      </c>
      <c r="C32" s="228">
        <v>82.42</v>
      </c>
      <c r="D32" s="228">
        <v>88.64</v>
      </c>
      <c r="E32" s="228">
        <v>85.71</v>
      </c>
      <c r="F32" s="228">
        <v>76.66</v>
      </c>
      <c r="G32" s="228">
        <v>83.73</v>
      </c>
    </row>
    <row r="33" spans="2:7" ht="12" customHeight="1">
      <c r="B33" s="83">
        <v>2005</v>
      </c>
      <c r="C33" s="715">
        <v>78.99</v>
      </c>
      <c r="D33" s="715">
        <v>86.94</v>
      </c>
      <c r="E33" s="715">
        <v>81.22</v>
      </c>
      <c r="F33" s="715">
        <v>73.95</v>
      </c>
      <c r="G33" s="715">
        <v>81.95</v>
      </c>
    </row>
    <row r="34" spans="2:9" ht="12" customHeight="1">
      <c r="B34" s="227"/>
      <c r="C34" s="227"/>
      <c r="D34" s="227"/>
      <c r="E34" s="227"/>
      <c r="F34" s="227"/>
      <c r="G34" s="227"/>
      <c r="H34" s="719"/>
      <c r="I34" s="719"/>
    </row>
    <row r="35" spans="2:9" ht="27" customHeight="1">
      <c r="B35" s="838" t="s">
        <v>126</v>
      </c>
      <c r="C35" s="840" t="s">
        <v>130</v>
      </c>
      <c r="D35" s="84" t="s">
        <v>133</v>
      </c>
      <c r="E35" s="85"/>
      <c r="F35" s="85"/>
      <c r="G35" s="85"/>
      <c r="H35" s="285"/>
      <c r="I35" s="286"/>
    </row>
    <row r="36" spans="2:9" ht="40.5" customHeight="1">
      <c r="B36" s="839"/>
      <c r="C36" s="841"/>
      <c r="D36" s="152" t="s">
        <v>160</v>
      </c>
      <c r="E36" s="99" t="s">
        <v>161</v>
      </c>
      <c r="F36" s="99" t="s">
        <v>162</v>
      </c>
      <c r="G36" s="99" t="s">
        <v>163</v>
      </c>
      <c r="H36" s="176" t="s">
        <v>131</v>
      </c>
      <c r="I36" s="177" t="s">
        <v>181</v>
      </c>
    </row>
    <row r="37" spans="2:9" ht="14.25" customHeight="1">
      <c r="B37" s="158">
        <v>2016</v>
      </c>
      <c r="C37" s="288">
        <v>100.58</v>
      </c>
      <c r="D37" s="288">
        <v>100.35</v>
      </c>
      <c r="E37" s="288">
        <v>101.46</v>
      </c>
      <c r="F37" s="288">
        <v>97.44</v>
      </c>
      <c r="G37" s="288">
        <v>103.07</v>
      </c>
      <c r="H37" s="288">
        <v>101.21</v>
      </c>
      <c r="I37" s="288">
        <v>100.12</v>
      </c>
    </row>
    <row r="38" spans="2:9" ht="14.25" customHeight="1">
      <c r="B38" s="712">
        <v>2015</v>
      </c>
      <c r="C38" s="634">
        <v>100</v>
      </c>
      <c r="D38" s="720">
        <v>100</v>
      </c>
      <c r="E38" s="720">
        <v>100</v>
      </c>
      <c r="F38" s="720">
        <v>100</v>
      </c>
      <c r="G38" s="720">
        <v>100</v>
      </c>
      <c r="H38" s="720">
        <v>100</v>
      </c>
      <c r="I38" s="720">
        <v>100</v>
      </c>
    </row>
    <row r="39" spans="2:9" ht="13.5" customHeight="1">
      <c r="B39" s="158">
        <v>2014</v>
      </c>
      <c r="C39" s="289">
        <v>98.37</v>
      </c>
      <c r="D39" s="290">
        <v>98.93</v>
      </c>
      <c r="E39" s="290">
        <v>98.27</v>
      </c>
      <c r="F39" s="290">
        <v>98.51</v>
      </c>
      <c r="G39" s="290">
        <v>96.77</v>
      </c>
      <c r="H39" s="290">
        <v>97.82</v>
      </c>
      <c r="I39" s="290">
        <v>99.69</v>
      </c>
    </row>
    <row r="40" spans="2:9" ht="12" customHeight="1">
      <c r="B40" s="158">
        <v>2013</v>
      </c>
      <c r="C40" s="289">
        <v>96.38</v>
      </c>
      <c r="D40" s="290">
        <v>96.81</v>
      </c>
      <c r="E40" s="290">
        <v>96.53</v>
      </c>
      <c r="F40" s="290">
        <v>97.72</v>
      </c>
      <c r="G40" s="290">
        <v>94.07</v>
      </c>
      <c r="H40" s="290">
        <v>95.31</v>
      </c>
      <c r="I40" s="290">
        <v>99.1</v>
      </c>
    </row>
    <row r="41" spans="2:9" ht="12" customHeight="1">
      <c r="B41" s="158">
        <v>2012</v>
      </c>
      <c r="C41" s="289">
        <v>93.32</v>
      </c>
      <c r="D41" s="290">
        <v>94.12</v>
      </c>
      <c r="E41" s="290">
        <v>94.28</v>
      </c>
      <c r="F41" s="290">
        <v>93.9</v>
      </c>
      <c r="G41" s="290">
        <v>94.01</v>
      </c>
      <c r="H41" s="290">
        <v>92.13</v>
      </c>
      <c r="I41" s="290">
        <v>98.61</v>
      </c>
    </row>
    <row r="42" spans="2:9" ht="14.25" customHeight="1">
      <c r="B42" s="158">
        <v>2011</v>
      </c>
      <c r="C42" s="289">
        <v>88.97</v>
      </c>
      <c r="D42" s="290">
        <v>90.14</v>
      </c>
      <c r="E42" s="290">
        <v>90.62</v>
      </c>
      <c r="F42" s="290">
        <v>89.57</v>
      </c>
      <c r="G42" s="290">
        <v>91.3</v>
      </c>
      <c r="H42" s="290">
        <v>87.78</v>
      </c>
      <c r="I42" s="290">
        <v>96.94</v>
      </c>
    </row>
    <row r="43" spans="2:9" ht="12" customHeight="1">
      <c r="B43" s="158">
        <v>2010</v>
      </c>
      <c r="C43" s="289">
        <v>84.21</v>
      </c>
      <c r="D43" s="290">
        <v>86.87</v>
      </c>
      <c r="E43" s="290">
        <v>87.18</v>
      </c>
      <c r="F43" s="290">
        <v>83.49</v>
      </c>
      <c r="G43" s="290">
        <v>83.84</v>
      </c>
      <c r="H43" s="290">
        <v>84.27</v>
      </c>
      <c r="I43" s="290">
        <v>96.08</v>
      </c>
    </row>
    <row r="44" spans="2:9" ht="12" customHeight="1">
      <c r="B44" s="158">
        <v>2009</v>
      </c>
      <c r="C44" s="289">
        <v>81.4</v>
      </c>
      <c r="D44" s="290">
        <v>82.71</v>
      </c>
      <c r="E44" s="290">
        <v>85.03</v>
      </c>
      <c r="F44" s="290">
        <v>81.86</v>
      </c>
      <c r="G44" s="290">
        <v>83.28</v>
      </c>
      <c r="H44" s="290">
        <v>82.19</v>
      </c>
      <c r="I44" s="290">
        <v>96.57</v>
      </c>
    </row>
    <row r="45" spans="2:9" ht="12" customHeight="1">
      <c r="B45" s="158">
        <v>2008</v>
      </c>
      <c r="C45" s="289">
        <v>78.63</v>
      </c>
      <c r="D45" s="290">
        <v>79.1</v>
      </c>
      <c r="E45" s="290">
        <v>81.72</v>
      </c>
      <c r="F45" s="290">
        <v>82.51</v>
      </c>
      <c r="G45" s="290">
        <v>76.67</v>
      </c>
      <c r="H45" s="290">
        <v>78.93</v>
      </c>
      <c r="I45" s="290">
        <v>96.21</v>
      </c>
    </row>
    <row r="46" spans="2:9" ht="12" customHeight="1">
      <c r="B46" s="158">
        <v>2007</v>
      </c>
      <c r="C46" s="289">
        <v>74.03</v>
      </c>
      <c r="D46" s="290">
        <v>75.99</v>
      </c>
      <c r="E46" s="290">
        <v>77.71</v>
      </c>
      <c r="F46" s="290">
        <v>74.66</v>
      </c>
      <c r="G46" s="290">
        <v>73.64</v>
      </c>
      <c r="H46" s="290">
        <v>75.43</v>
      </c>
      <c r="I46" s="290">
        <v>93.33</v>
      </c>
    </row>
    <row r="47" spans="2:9" ht="12" customHeight="1">
      <c r="B47" s="158">
        <v>2006</v>
      </c>
      <c r="C47" s="289">
        <v>71.64</v>
      </c>
      <c r="D47" s="290">
        <v>72.5</v>
      </c>
      <c r="E47" s="290">
        <v>74.83</v>
      </c>
      <c r="F47" s="290">
        <v>74.97</v>
      </c>
      <c r="G47" s="290">
        <v>69.09</v>
      </c>
      <c r="H47" s="290">
        <v>73.06</v>
      </c>
      <c r="I47" s="290">
        <v>90.57</v>
      </c>
    </row>
    <row r="48" spans="2:9" ht="12" customHeight="1">
      <c r="B48" s="716">
        <v>2005</v>
      </c>
      <c r="C48" s="717">
        <v>69.45</v>
      </c>
      <c r="D48" s="718">
        <v>70.13</v>
      </c>
      <c r="E48" s="718">
        <v>72.1</v>
      </c>
      <c r="F48" s="718">
        <v>74.43</v>
      </c>
      <c r="G48" s="718">
        <v>65.07</v>
      </c>
      <c r="H48" s="718">
        <v>70.53</v>
      </c>
      <c r="I48" s="718">
        <v>88.29</v>
      </c>
    </row>
    <row r="49" ht="12.75">
      <c r="B49" s="291" t="s">
        <v>158</v>
      </c>
    </row>
    <row r="50" ht="12.75">
      <c r="J50" s="226"/>
    </row>
    <row r="51" spans="2:10" ht="12.75">
      <c r="B51" s="226"/>
      <c r="C51" s="226"/>
      <c r="D51" s="226"/>
      <c r="E51" s="226"/>
      <c r="F51" s="226"/>
      <c r="G51" s="226"/>
      <c r="H51" s="226"/>
      <c r="I51" s="226"/>
      <c r="J51" s="226"/>
    </row>
  </sheetData>
  <sheetProtection/>
  <mergeCells count="11">
    <mergeCell ref="B35:B36"/>
    <mergeCell ref="C35:C36"/>
    <mergeCell ref="B20:B21"/>
    <mergeCell ref="C20:C21"/>
    <mergeCell ref="B2:I2"/>
    <mergeCell ref="B3:I3"/>
    <mergeCell ref="B5:B6"/>
    <mergeCell ref="C5:C6"/>
    <mergeCell ref="D5:D6"/>
    <mergeCell ref="E5:E6"/>
    <mergeCell ref="B4:I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B1:I33"/>
  <sheetViews>
    <sheetView zoomScalePageLayoutView="0" workbookViewId="0" topLeftCell="A1">
      <selection activeCell="S20" sqref="M20:S29"/>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9" t="s">
        <v>204</v>
      </c>
    </row>
    <row r="2" spans="2:8" ht="30" customHeight="1">
      <c r="B2" s="801" t="s">
        <v>267</v>
      </c>
      <c r="C2" s="801"/>
      <c r="D2" s="801"/>
      <c r="E2" s="801"/>
      <c r="F2" s="801"/>
      <c r="G2" s="801"/>
      <c r="H2" s="801"/>
    </row>
    <row r="3" spans="2:8" ht="24" customHeight="1">
      <c r="B3" s="802">
        <v>2015</v>
      </c>
      <c r="C3" s="802"/>
      <c r="D3" s="802"/>
      <c r="E3" s="802"/>
      <c r="F3" s="802"/>
      <c r="G3" s="802"/>
      <c r="H3" s="802"/>
    </row>
    <row r="4" spans="2:8" ht="24" customHeight="1">
      <c r="B4" s="164"/>
      <c r="C4" s="851" t="s">
        <v>179</v>
      </c>
      <c r="D4" s="852"/>
      <c r="E4" s="852"/>
      <c r="F4" s="852"/>
      <c r="G4" s="852"/>
      <c r="H4" s="853"/>
    </row>
    <row r="5" spans="2:9" s="19" customFormat="1" ht="12" customHeight="1">
      <c r="B5" s="175"/>
      <c r="C5" s="854" t="s">
        <v>256</v>
      </c>
      <c r="D5" s="831"/>
      <c r="E5" s="831"/>
      <c r="F5" s="831"/>
      <c r="G5" s="831"/>
      <c r="H5" s="855"/>
      <c r="I5"/>
    </row>
    <row r="6" spans="2:8" ht="12" customHeight="1">
      <c r="B6" s="165"/>
      <c r="C6" s="848" t="s">
        <v>84</v>
      </c>
      <c r="D6" s="825"/>
      <c r="E6" s="848" t="s">
        <v>85</v>
      </c>
      <c r="F6" s="825"/>
      <c r="G6" s="849" t="s">
        <v>177</v>
      </c>
      <c r="H6" s="850"/>
    </row>
    <row r="7" spans="2:8" ht="15" customHeight="1">
      <c r="B7" s="160" t="s">
        <v>86</v>
      </c>
      <c r="C7" s="598">
        <v>859.70556188</v>
      </c>
      <c r="D7" s="169">
        <f>C7/$C$16</f>
        <v>0.4805094921110092</v>
      </c>
      <c r="E7" s="598">
        <v>919.630821076</v>
      </c>
      <c r="F7" s="169">
        <f>E7/$E$16</f>
        <v>0.5318223560970484</v>
      </c>
      <c r="G7" s="598">
        <f>C7+E7</f>
        <v>1779.3363829559999</v>
      </c>
      <c r="H7" s="169">
        <f>G7/$G$16</f>
        <v>0.5057287784233756</v>
      </c>
    </row>
    <row r="8" spans="2:8" ht="15" customHeight="1">
      <c r="B8" s="171" t="s">
        <v>87</v>
      </c>
      <c r="C8" s="599">
        <v>313.649127379</v>
      </c>
      <c r="D8" s="172">
        <f aca="true" t="shared" si="0" ref="D8:D16">C8/$C$16</f>
        <v>0.17530581350243865</v>
      </c>
      <c r="E8" s="599">
        <v>252.781584071</v>
      </c>
      <c r="F8" s="172">
        <f aca="true" t="shared" si="1" ref="F8:F16">E8/$E$16</f>
        <v>0.14618354946095635</v>
      </c>
      <c r="G8" s="599">
        <f aca="true" t="shared" si="2" ref="G8:G16">C8+E8</f>
        <v>566.43071145</v>
      </c>
      <c r="H8" s="172">
        <f aca="true" t="shared" si="3" ref="H8:H16">G8/$G$16</f>
        <v>0.16099278051472055</v>
      </c>
    </row>
    <row r="9" spans="2:8" ht="15" customHeight="1">
      <c r="B9" s="161" t="s">
        <v>88</v>
      </c>
      <c r="C9" s="598">
        <v>19.019446501</v>
      </c>
      <c r="D9" s="169">
        <f t="shared" si="0"/>
        <v>0.010630412298883871</v>
      </c>
      <c r="E9" s="598">
        <v>19.98012911</v>
      </c>
      <c r="F9" s="169">
        <f t="shared" si="1"/>
        <v>0.011554505454667968</v>
      </c>
      <c r="G9" s="598">
        <f t="shared" si="2"/>
        <v>38.999575611</v>
      </c>
      <c r="H9" s="169">
        <f t="shared" si="3"/>
        <v>0.0110845863220169</v>
      </c>
    </row>
    <row r="10" spans="2:8" ht="15" customHeight="1">
      <c r="B10" s="171" t="s">
        <v>178</v>
      </c>
      <c r="C10" s="599">
        <v>2.969900871</v>
      </c>
      <c r="D10" s="172">
        <f t="shared" si="0"/>
        <v>0.0016599468730009769</v>
      </c>
      <c r="E10" s="599">
        <v>3.336864379</v>
      </c>
      <c r="F10" s="172">
        <f t="shared" si="1"/>
        <v>0.0019297081343356115</v>
      </c>
      <c r="G10" s="599">
        <f t="shared" si="2"/>
        <v>6.30676525</v>
      </c>
      <c r="H10" s="172">
        <f t="shared" si="3"/>
        <v>0.0017925293475912509</v>
      </c>
    </row>
    <row r="11" spans="2:8" ht="15" customHeight="1">
      <c r="B11" s="161" t="s">
        <v>89</v>
      </c>
      <c r="C11" s="598">
        <v>3.572165276</v>
      </c>
      <c r="D11" s="169">
        <f t="shared" si="0"/>
        <v>0.0019965664974340726</v>
      </c>
      <c r="E11" s="598">
        <v>85.868710021</v>
      </c>
      <c r="F11" s="169">
        <f t="shared" si="1"/>
        <v>0.04965786121103531</v>
      </c>
      <c r="G11" s="598">
        <f t="shared" si="2"/>
        <v>89.44087529699999</v>
      </c>
      <c r="H11" s="169">
        <f t="shared" si="3"/>
        <v>0.025421176702925773</v>
      </c>
    </row>
    <row r="12" spans="2:8" ht="15" customHeight="1">
      <c r="B12" s="171" t="s">
        <v>90</v>
      </c>
      <c r="C12" s="599">
        <v>521.750382598</v>
      </c>
      <c r="D12" s="172">
        <f t="shared" si="0"/>
        <v>0.29161845923463264</v>
      </c>
      <c r="E12" s="599">
        <v>375.112006889</v>
      </c>
      <c r="F12" s="172">
        <f t="shared" si="1"/>
        <v>0.21692721332521953</v>
      </c>
      <c r="G12" s="599">
        <f t="shared" si="2"/>
        <v>896.862389487</v>
      </c>
      <c r="H12" s="172">
        <f t="shared" si="3"/>
        <v>0.2549091475865956</v>
      </c>
    </row>
    <row r="13" spans="2:8" ht="15" customHeight="1">
      <c r="B13" s="161" t="s">
        <v>196</v>
      </c>
      <c r="C13" s="598">
        <v>45.081228688</v>
      </c>
      <c r="D13" s="169">
        <f t="shared" si="0"/>
        <v>0.025196950282886238</v>
      </c>
      <c r="E13" s="598">
        <v>19.664682379</v>
      </c>
      <c r="F13" s="169">
        <f t="shared" si="1"/>
        <v>0.011372082660804616</v>
      </c>
      <c r="G13" s="598">
        <f t="shared" si="2"/>
        <v>64.74591106700001</v>
      </c>
      <c r="H13" s="169">
        <f t="shared" si="3"/>
        <v>0.018402293588481146</v>
      </c>
    </row>
    <row r="14" spans="2:8" ht="15" customHeight="1">
      <c r="B14" s="171" t="s">
        <v>197</v>
      </c>
      <c r="C14" s="599">
        <v>0.962192471</v>
      </c>
      <c r="D14" s="172">
        <f t="shared" si="0"/>
        <v>0.0005377918162378738</v>
      </c>
      <c r="E14" s="599">
        <v>1.722903645</v>
      </c>
      <c r="F14" s="172">
        <f t="shared" si="1"/>
        <v>0.00099635490113306</v>
      </c>
      <c r="G14" s="599">
        <f t="shared" si="2"/>
        <v>2.685096116</v>
      </c>
      <c r="H14" s="172">
        <f t="shared" si="3"/>
        <v>0.0007631667579561935</v>
      </c>
    </row>
    <row r="15" spans="2:8" ht="15" customHeight="1">
      <c r="B15" s="162" t="s">
        <v>198</v>
      </c>
      <c r="C15" s="600">
        <v>22.444165054</v>
      </c>
      <c r="D15" s="170">
        <f t="shared" si="0"/>
        <v>0.012544567383476517</v>
      </c>
      <c r="E15" s="600">
        <v>51.109073085</v>
      </c>
      <c r="F15" s="170">
        <f t="shared" si="1"/>
        <v>0.02955636875479912</v>
      </c>
      <c r="G15" s="600">
        <f t="shared" si="2"/>
        <v>73.553238139</v>
      </c>
      <c r="H15" s="170">
        <f t="shared" si="3"/>
        <v>0.020905540756337108</v>
      </c>
    </row>
    <row r="16" spans="2:8" ht="15" customHeight="1">
      <c r="B16" s="173" t="s">
        <v>91</v>
      </c>
      <c r="C16" s="601">
        <f>SUM(C7:C15)</f>
        <v>1789.154170718</v>
      </c>
      <c r="D16" s="174">
        <f t="shared" si="0"/>
        <v>1</v>
      </c>
      <c r="E16" s="601">
        <f>SUM(E7:E15)</f>
        <v>1729.206774655</v>
      </c>
      <c r="F16" s="174">
        <f t="shared" si="1"/>
        <v>1</v>
      </c>
      <c r="G16" s="601">
        <f t="shared" si="2"/>
        <v>3518.3609453729996</v>
      </c>
      <c r="H16" s="174">
        <f t="shared" si="3"/>
        <v>1</v>
      </c>
    </row>
    <row r="17" spans="2:8" ht="18" customHeight="1">
      <c r="B17" s="166"/>
      <c r="C17" s="167"/>
      <c r="D17" s="167"/>
      <c r="E17" s="167"/>
      <c r="F17" s="167"/>
      <c r="G17" s="167"/>
      <c r="H17" s="167"/>
    </row>
    <row r="18" spans="2:8" ht="24" customHeight="1">
      <c r="B18" s="166"/>
      <c r="C18" s="851" t="s">
        <v>180</v>
      </c>
      <c r="D18" s="852"/>
      <c r="E18" s="852"/>
      <c r="F18" s="852"/>
      <c r="G18" s="852"/>
      <c r="H18" s="853"/>
    </row>
    <row r="19" spans="2:9" s="19" customFormat="1" ht="12" customHeight="1">
      <c r="B19" s="166"/>
      <c r="C19" s="854" t="s">
        <v>256</v>
      </c>
      <c r="D19" s="831"/>
      <c r="E19" s="831"/>
      <c r="F19" s="831"/>
      <c r="G19" s="831"/>
      <c r="H19" s="855"/>
      <c r="I19"/>
    </row>
    <row r="20" spans="2:8" ht="12" customHeight="1">
      <c r="B20" s="166"/>
      <c r="C20" s="848" t="s">
        <v>84</v>
      </c>
      <c r="D20" s="825"/>
      <c r="E20" s="848" t="s">
        <v>85</v>
      </c>
      <c r="F20" s="825"/>
      <c r="G20" s="849" t="s">
        <v>177</v>
      </c>
      <c r="H20" s="850"/>
    </row>
    <row r="21" spans="2:8" ht="15" customHeight="1">
      <c r="B21" s="160" t="s">
        <v>86</v>
      </c>
      <c r="C21" s="598">
        <v>522.451502</v>
      </c>
      <c r="D21" s="169">
        <f>C21/$C$30</f>
        <v>0.8033368683180433</v>
      </c>
      <c r="E21" s="598">
        <v>1254.600593</v>
      </c>
      <c r="F21" s="169">
        <f>E21/$E$30</f>
        <v>0.7445875201455162</v>
      </c>
      <c r="G21" s="598">
        <f>E21+C21</f>
        <v>1777.052095</v>
      </c>
      <c r="H21" s="169">
        <f>G21/$G$30</f>
        <v>0.760948389561588</v>
      </c>
    </row>
    <row r="22" spans="2:8" ht="15" customHeight="1">
      <c r="B22" s="171" t="s">
        <v>87</v>
      </c>
      <c r="C22" s="599">
        <v>82.789927</v>
      </c>
      <c r="D22" s="172">
        <f aca="true" t="shared" si="4" ref="D22:D30">C22/$C$30</f>
        <v>0.12730023826108058</v>
      </c>
      <c r="E22" s="599">
        <v>66.149791</v>
      </c>
      <c r="F22" s="172">
        <f aca="true" t="shared" si="5" ref="F22:F30">E22/$E$30</f>
        <v>0.03925895549041414</v>
      </c>
      <c r="G22" s="599">
        <f aca="true" t="shared" si="6" ref="G22:G30">E22+C22</f>
        <v>148.939718</v>
      </c>
      <c r="H22" s="172">
        <f aca="true" t="shared" si="7" ref="H22:H30">G22/$G$30</f>
        <v>0.06377721782762764</v>
      </c>
    </row>
    <row r="23" spans="2:8" ht="15" customHeight="1">
      <c r="B23" s="161" t="s">
        <v>88</v>
      </c>
      <c r="C23" s="598">
        <v>17.51042</v>
      </c>
      <c r="D23" s="169">
        <f t="shared" si="4"/>
        <v>0.0269245392383495</v>
      </c>
      <c r="E23" s="598">
        <v>70.799069</v>
      </c>
      <c r="F23" s="169">
        <f t="shared" si="5"/>
        <v>0.042018235532048163</v>
      </c>
      <c r="G23" s="598">
        <f t="shared" si="6"/>
        <v>88.309489</v>
      </c>
      <c r="H23" s="169">
        <f t="shared" si="7"/>
        <v>0.03781485282656092</v>
      </c>
    </row>
    <row r="24" spans="2:8" ht="15" customHeight="1">
      <c r="B24" s="171" t="s">
        <v>178</v>
      </c>
      <c r="C24" s="599">
        <v>7.87822</v>
      </c>
      <c r="D24" s="172">
        <f t="shared" si="4"/>
        <v>0.012113783879447197</v>
      </c>
      <c r="E24" s="599">
        <v>10.660761</v>
      </c>
      <c r="F24" s="172">
        <f t="shared" si="5"/>
        <v>0.00632700928099596</v>
      </c>
      <c r="G24" s="599">
        <f t="shared" si="6"/>
        <v>18.538981</v>
      </c>
      <c r="H24" s="172">
        <f t="shared" si="7"/>
        <v>0.007938544838249594</v>
      </c>
    </row>
    <row r="25" spans="2:8" ht="15" customHeight="1">
      <c r="B25" s="161" t="s">
        <v>89</v>
      </c>
      <c r="C25" s="598">
        <v>2.802281</v>
      </c>
      <c r="D25" s="169">
        <f t="shared" si="4"/>
        <v>0.004308870075154181</v>
      </c>
      <c r="E25" s="598">
        <v>263.074576</v>
      </c>
      <c r="F25" s="169">
        <f t="shared" si="5"/>
        <v>0.15613100077434217</v>
      </c>
      <c r="G25" s="598">
        <f t="shared" si="6"/>
        <v>265.876857</v>
      </c>
      <c r="H25" s="169">
        <f t="shared" si="7"/>
        <v>0.11385066691353614</v>
      </c>
    </row>
    <row r="26" spans="2:8" ht="15" customHeight="1">
      <c r="B26" s="171" t="s">
        <v>90</v>
      </c>
      <c r="C26" s="599">
        <v>15.549796</v>
      </c>
      <c r="D26" s="172">
        <f t="shared" si="4"/>
        <v>0.023909825838005605</v>
      </c>
      <c r="E26" s="599">
        <v>4.111521</v>
      </c>
      <c r="F26" s="172">
        <f t="shared" si="5"/>
        <v>0.0024401289482063977</v>
      </c>
      <c r="G26" s="599">
        <f t="shared" si="6"/>
        <v>19.661317</v>
      </c>
      <c r="H26" s="172">
        <f t="shared" si="7"/>
        <v>0.00841913838649163</v>
      </c>
    </row>
    <row r="27" spans="2:8" ht="15" customHeight="1">
      <c r="B27" s="161" t="s">
        <v>196</v>
      </c>
      <c r="C27" s="598">
        <v>0.351582</v>
      </c>
      <c r="D27" s="169">
        <f t="shared" si="4"/>
        <v>0.0005406028727179242</v>
      </c>
      <c r="E27" s="598">
        <v>1.269036</v>
      </c>
      <c r="F27" s="169">
        <f t="shared" si="5"/>
        <v>0.0007531547278771176</v>
      </c>
      <c r="G27" s="598">
        <f t="shared" si="6"/>
        <v>1.6206180000000001</v>
      </c>
      <c r="H27" s="169">
        <f t="shared" si="7"/>
        <v>0.0006939620175820009</v>
      </c>
    </row>
    <row r="28" spans="2:8" ht="15" customHeight="1">
      <c r="B28" s="171" t="s">
        <v>197</v>
      </c>
      <c r="C28" s="599">
        <v>0.036113</v>
      </c>
      <c r="D28" s="172">
        <f t="shared" si="4"/>
        <v>5.552841596686519E-05</v>
      </c>
      <c r="E28" s="599">
        <v>0.014605</v>
      </c>
      <c r="F28" s="172">
        <f t="shared" si="5"/>
        <v>8.667858753136478E-06</v>
      </c>
      <c r="G28" s="599">
        <f t="shared" si="6"/>
        <v>0.050718</v>
      </c>
      <c r="H28" s="172">
        <f t="shared" si="7"/>
        <v>2.171786664576348E-05</v>
      </c>
    </row>
    <row r="29" spans="2:8" ht="15" customHeight="1">
      <c r="B29" s="162" t="s">
        <v>198</v>
      </c>
      <c r="C29" s="600">
        <v>0.981864</v>
      </c>
      <c r="D29" s="170">
        <f t="shared" si="4"/>
        <v>0.0015097431012347387</v>
      </c>
      <c r="E29" s="600">
        <v>14.280592</v>
      </c>
      <c r="F29" s="170">
        <f t="shared" si="5"/>
        <v>0.00847532724184668</v>
      </c>
      <c r="G29" s="600">
        <f t="shared" si="6"/>
        <v>15.262456</v>
      </c>
      <c r="H29" s="170">
        <f t="shared" si="7"/>
        <v>0.006535509761718379</v>
      </c>
    </row>
    <row r="30" spans="2:8" ht="15" customHeight="1">
      <c r="B30" s="173" t="s">
        <v>91</v>
      </c>
      <c r="C30" s="601">
        <f>SUM(C21:C29)</f>
        <v>650.351705</v>
      </c>
      <c r="D30" s="174">
        <f t="shared" si="4"/>
        <v>1</v>
      </c>
      <c r="E30" s="601">
        <f>SUM(E21:E29)</f>
        <v>1684.960544</v>
      </c>
      <c r="F30" s="174">
        <f t="shared" si="5"/>
        <v>1</v>
      </c>
      <c r="G30" s="601">
        <f t="shared" si="6"/>
        <v>2335.312249</v>
      </c>
      <c r="H30" s="174">
        <f t="shared" si="7"/>
        <v>1</v>
      </c>
    </row>
    <row r="31" spans="2:8" ht="15" customHeight="1">
      <c r="B31" s="33" t="s">
        <v>170</v>
      </c>
      <c r="C31" s="167"/>
      <c r="D31" s="167"/>
      <c r="E31" s="167"/>
      <c r="F31" s="167"/>
      <c r="G31" s="167"/>
      <c r="H31" s="167"/>
    </row>
    <row r="32" spans="2:3" ht="12.75" customHeight="1">
      <c r="B32" s="225" t="s">
        <v>199</v>
      </c>
      <c r="C32" s="163"/>
    </row>
    <row r="33" ht="12.75">
      <c r="B33" s="168"/>
    </row>
  </sheetData>
  <sheetProtection/>
  <mergeCells count="12">
    <mergeCell ref="B2:H2"/>
    <mergeCell ref="B3:H3"/>
    <mergeCell ref="C4:H4"/>
    <mergeCell ref="C5:H5"/>
    <mergeCell ref="C19:H19"/>
    <mergeCell ref="C20:D20"/>
    <mergeCell ref="E20:F20"/>
    <mergeCell ref="G20:H20"/>
    <mergeCell ref="C6:D6"/>
    <mergeCell ref="E6:F6"/>
    <mergeCell ref="G6:H6"/>
    <mergeCell ref="C18:H1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N51"/>
  <sheetViews>
    <sheetView zoomScalePageLayoutView="0" workbookViewId="0" topLeftCell="A1">
      <selection activeCell="M37" sqref="M37"/>
    </sheetView>
  </sheetViews>
  <sheetFormatPr defaultColWidth="9.140625" defaultRowHeight="12.75"/>
  <cols>
    <col min="1" max="1" width="9.140625" style="0" customWidth="1"/>
    <col min="2" max="13" width="7.7109375" style="5" customWidth="1"/>
    <col min="14" max="14" width="7.140625" style="5" customWidth="1"/>
  </cols>
  <sheetData>
    <row r="1" spans="1:14" ht="15.75">
      <c r="A1" s="238"/>
      <c r="N1" s="239" t="s">
        <v>217</v>
      </c>
    </row>
    <row r="2" spans="1:14" ht="15.75" customHeight="1">
      <c r="A2" s="801" t="s">
        <v>224</v>
      </c>
      <c r="B2" s="856"/>
      <c r="C2" s="856"/>
      <c r="D2" s="856"/>
      <c r="E2" s="856"/>
      <c r="F2" s="856"/>
      <c r="G2" s="856"/>
      <c r="H2" s="856"/>
      <c r="I2" s="856"/>
      <c r="J2" s="856"/>
      <c r="K2" s="856"/>
      <c r="L2" s="856"/>
      <c r="M2" s="856"/>
      <c r="N2" s="856"/>
    </row>
    <row r="3" spans="1:14" ht="12.75" customHeight="1">
      <c r="A3" s="802" t="s">
        <v>232</v>
      </c>
      <c r="B3" s="857"/>
      <c r="C3" s="857"/>
      <c r="D3" s="857"/>
      <c r="E3" s="857"/>
      <c r="F3" s="857"/>
      <c r="G3" s="857"/>
      <c r="H3" s="857"/>
      <c r="I3" s="857"/>
      <c r="J3" s="857"/>
      <c r="K3" s="857"/>
      <c r="L3" s="857"/>
      <c r="M3" s="857"/>
      <c r="N3" s="857"/>
    </row>
    <row r="4" spans="1:12" ht="12.75">
      <c r="A4" s="6"/>
      <c r="E4" s="240"/>
      <c r="F4" s="240"/>
      <c r="G4" s="48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479"/>
      <c r="H6" s="479"/>
      <c r="I6" s="479"/>
      <c r="J6" s="479"/>
      <c r="K6" s="479"/>
      <c r="L6" s="248"/>
      <c r="M6" s="249"/>
      <c r="N6" s="244"/>
    </row>
    <row r="7" spans="1:14" ht="12.75">
      <c r="A7" s="95" t="s">
        <v>263</v>
      </c>
      <c r="B7" s="266"/>
      <c r="C7" s="266"/>
      <c r="D7" s="266">
        <v>1.370459916093004</v>
      </c>
      <c r="E7" s="266">
        <v>1.3390892247154924</v>
      </c>
      <c r="F7" s="266">
        <v>1.3814566072537426</v>
      </c>
      <c r="G7" s="266">
        <v>1.3636772011933291</v>
      </c>
      <c r="H7" s="266">
        <v>1.3436571917559132</v>
      </c>
      <c r="I7" s="267">
        <v>1.3368638577319467</v>
      </c>
      <c r="J7" s="267">
        <v>1.3163276725941637</v>
      </c>
      <c r="K7" s="267">
        <v>1.301333004110413</v>
      </c>
      <c r="L7" s="689">
        <v>1.3000038826381235</v>
      </c>
      <c r="M7" s="508"/>
      <c r="N7" s="95" t="s">
        <v>263</v>
      </c>
    </row>
    <row r="8" spans="1:14" ht="12.75">
      <c r="A8" s="86" t="s">
        <v>269</v>
      </c>
      <c r="B8" s="267">
        <v>1.4313248642506216</v>
      </c>
      <c r="C8" s="267">
        <v>1.373879021987014</v>
      </c>
      <c r="D8" s="516">
        <v>1.3300349834997993</v>
      </c>
      <c r="E8" s="516">
        <v>1.2989966141206362</v>
      </c>
      <c r="F8" s="516">
        <v>1.3428001305150987</v>
      </c>
      <c r="G8" s="516">
        <v>1.3210791333263177</v>
      </c>
      <c r="H8" s="516">
        <v>1.3036856714255378</v>
      </c>
      <c r="I8" s="516">
        <v>1.297616585396787</v>
      </c>
      <c r="J8" s="516">
        <v>1.27480775851925</v>
      </c>
      <c r="K8" s="516">
        <v>1.2537552950477766</v>
      </c>
      <c r="L8" s="690">
        <v>1.2499357281011774</v>
      </c>
      <c r="M8" s="509"/>
      <c r="N8" s="86" t="s">
        <v>269</v>
      </c>
    </row>
    <row r="9" spans="1:14" ht="12.75">
      <c r="A9" s="88" t="s">
        <v>270</v>
      </c>
      <c r="B9" s="268"/>
      <c r="C9" s="268"/>
      <c r="D9" s="517">
        <v>1.8900014060287837</v>
      </c>
      <c r="E9" s="517">
        <v>1.7908658367766248</v>
      </c>
      <c r="F9" s="517">
        <v>1.845552450307773</v>
      </c>
      <c r="G9" s="518">
        <v>1.8582805928549182</v>
      </c>
      <c r="H9" s="518">
        <v>1.7983319202988464</v>
      </c>
      <c r="I9" s="518">
        <v>1.7874519287313009</v>
      </c>
      <c r="J9" s="518">
        <v>1.788486166876278</v>
      </c>
      <c r="K9" s="518">
        <v>1.8450563578845391</v>
      </c>
      <c r="L9" s="691">
        <v>1.874708798012399</v>
      </c>
      <c r="M9" s="252"/>
      <c r="N9" s="88" t="s">
        <v>270</v>
      </c>
    </row>
    <row r="10" spans="1:14" ht="12.75">
      <c r="A10" s="10" t="s">
        <v>20</v>
      </c>
      <c r="B10" s="257">
        <v>1.2673464192037398</v>
      </c>
      <c r="C10" s="257">
        <v>1.170338726267518</v>
      </c>
      <c r="D10" s="257">
        <v>1.1621132304264707</v>
      </c>
      <c r="E10" s="257">
        <v>1.1222231674320606</v>
      </c>
      <c r="F10" s="257">
        <v>1.1533556243029293</v>
      </c>
      <c r="G10" s="257">
        <v>1.16306525043755</v>
      </c>
      <c r="H10" s="257">
        <v>1.1647504787579197</v>
      </c>
      <c r="I10" s="257">
        <v>1.107728049032258</v>
      </c>
      <c r="J10" s="257">
        <v>1.0589795615145823</v>
      </c>
      <c r="K10" s="257">
        <v>1.0999620164419106</v>
      </c>
      <c r="L10" s="258">
        <v>1.1389600878272506</v>
      </c>
      <c r="M10" s="261">
        <v>23</v>
      </c>
      <c r="N10" s="254" t="s">
        <v>20</v>
      </c>
    </row>
    <row r="11" spans="1:14" ht="12.75">
      <c r="A11" s="86" t="s">
        <v>3</v>
      </c>
      <c r="B11" s="259"/>
      <c r="C11" s="259"/>
      <c r="D11" s="259">
        <v>2.7591167178009366</v>
      </c>
      <c r="E11" s="259">
        <v>2.7856538344348434</v>
      </c>
      <c r="F11" s="259">
        <v>2.4393396078615983</v>
      </c>
      <c r="G11" s="259">
        <v>2.3669035642098764</v>
      </c>
      <c r="H11" s="259">
        <v>2.3060156931124673</v>
      </c>
      <c r="I11" s="259">
        <v>2.2691215216566394</v>
      </c>
      <c r="J11" s="259">
        <v>2.3741566734643293</v>
      </c>
      <c r="K11" s="259">
        <v>2.2731574626644164</v>
      </c>
      <c r="L11" s="260">
        <v>2.4414977811233602</v>
      </c>
      <c r="M11" s="262">
        <v>2</v>
      </c>
      <c r="N11" s="251" t="s">
        <v>3</v>
      </c>
    </row>
    <row r="12" spans="1:14" ht="12.75">
      <c r="A12" s="10" t="s">
        <v>5</v>
      </c>
      <c r="B12" s="257">
        <v>2.160462035361693</v>
      </c>
      <c r="C12" s="257">
        <v>2.077329701359228</v>
      </c>
      <c r="D12" s="257">
        <v>2.023807833223521</v>
      </c>
      <c r="E12" s="257">
        <v>1.915379839876892</v>
      </c>
      <c r="F12" s="257">
        <v>1.9556160760759569</v>
      </c>
      <c r="G12" s="257">
        <v>1.922880194711164</v>
      </c>
      <c r="H12" s="257">
        <v>1.8829372186290154</v>
      </c>
      <c r="I12" s="688">
        <v>1.8091679975105628</v>
      </c>
      <c r="J12" s="688">
        <v>1.7717709291496333</v>
      </c>
      <c r="K12" s="688">
        <v>1.7530644961636401</v>
      </c>
      <c r="L12" s="538">
        <v>1.7052209839710035</v>
      </c>
      <c r="M12" s="539">
        <v>11</v>
      </c>
      <c r="N12" s="254" t="s">
        <v>5</v>
      </c>
    </row>
    <row r="13" spans="1:14" ht="12.75">
      <c r="A13" s="86" t="s">
        <v>16</v>
      </c>
      <c r="B13" s="259">
        <v>1.2017810553185229</v>
      </c>
      <c r="C13" s="259">
        <v>1.1267662873017976</v>
      </c>
      <c r="D13" s="259">
        <v>1.1093596795599994</v>
      </c>
      <c r="E13" s="259">
        <v>1.0632853469394168</v>
      </c>
      <c r="F13" s="259">
        <v>1.0971912419235292</v>
      </c>
      <c r="G13" s="259">
        <v>1.0146903213757281</v>
      </c>
      <c r="H13" s="259">
        <v>0.9823944501940324</v>
      </c>
      <c r="I13" s="259">
        <v>0.939351596691548</v>
      </c>
      <c r="J13" s="259">
        <v>0.9167201921707143</v>
      </c>
      <c r="K13" s="259">
        <v>0.8921577354271379</v>
      </c>
      <c r="L13" s="260">
        <v>0.8826276326759104</v>
      </c>
      <c r="M13" s="263">
        <v>27</v>
      </c>
      <c r="N13" s="251" t="s">
        <v>16</v>
      </c>
    </row>
    <row r="14" spans="1:14" ht="12.75">
      <c r="A14" s="10" t="s">
        <v>21</v>
      </c>
      <c r="B14" s="257">
        <v>1.5341576692425885</v>
      </c>
      <c r="C14" s="257">
        <v>1.4822691831178871</v>
      </c>
      <c r="D14" s="257">
        <v>1.3962433368759413</v>
      </c>
      <c r="E14" s="257">
        <v>1.3949611970906792</v>
      </c>
      <c r="F14" s="257">
        <v>1.4329301899527058</v>
      </c>
      <c r="G14" s="257">
        <v>1.3707824297962774</v>
      </c>
      <c r="H14" s="257">
        <v>1.3248139420147385</v>
      </c>
      <c r="I14" s="257">
        <v>1.2785909427990243</v>
      </c>
      <c r="J14" s="257">
        <v>1.2392578283584448</v>
      </c>
      <c r="K14" s="257">
        <v>1.2170512177065664</v>
      </c>
      <c r="L14" s="258">
        <v>1.187457660871716</v>
      </c>
      <c r="M14" s="261">
        <v>21</v>
      </c>
      <c r="N14" s="254" t="s">
        <v>21</v>
      </c>
    </row>
    <row r="15" spans="1:14" ht="12.75">
      <c r="A15" s="86" t="s">
        <v>6</v>
      </c>
      <c r="B15" s="259">
        <v>1.809577084609716</v>
      </c>
      <c r="C15" s="259">
        <v>1.698011344727364</v>
      </c>
      <c r="D15" s="259">
        <v>1.7173035257041562</v>
      </c>
      <c r="E15" s="259">
        <v>1.6574742845380297</v>
      </c>
      <c r="F15" s="259">
        <v>2.164012187276879</v>
      </c>
      <c r="G15" s="259">
        <v>2.0721299221961744</v>
      </c>
      <c r="H15" s="259">
        <v>2.055826873695073</v>
      </c>
      <c r="I15" s="259">
        <v>2.027192791707787</v>
      </c>
      <c r="J15" s="259">
        <v>1.8758609006834268</v>
      </c>
      <c r="K15" s="259">
        <v>1.9214921677843249</v>
      </c>
      <c r="L15" s="260">
        <v>2.0649122098391737</v>
      </c>
      <c r="M15" s="263">
        <v>5</v>
      </c>
      <c r="N15" s="251" t="s">
        <v>6</v>
      </c>
    </row>
    <row r="16" spans="1:14" ht="12.75">
      <c r="A16" s="10" t="s">
        <v>24</v>
      </c>
      <c r="B16" s="257">
        <v>1.1810326361025243</v>
      </c>
      <c r="C16" s="257">
        <v>1.1300385554149035</v>
      </c>
      <c r="D16" s="257">
        <v>1.0906087230637085</v>
      </c>
      <c r="E16" s="257">
        <v>1.1267384815949424</v>
      </c>
      <c r="F16" s="257">
        <v>1.251794744332461</v>
      </c>
      <c r="G16" s="257">
        <v>1.2074771370277677</v>
      </c>
      <c r="H16" s="257">
        <v>1.179242666354236</v>
      </c>
      <c r="I16" s="257">
        <v>1.10766228594166</v>
      </c>
      <c r="J16" s="257">
        <v>1.0836950241353835</v>
      </c>
      <c r="K16" s="257">
        <v>1.0215151918244685</v>
      </c>
      <c r="L16" s="258">
        <v>0.8019195178274019</v>
      </c>
      <c r="M16" s="261">
        <v>28</v>
      </c>
      <c r="N16" s="254" t="s">
        <v>24</v>
      </c>
    </row>
    <row r="17" spans="1:14" ht="12.75">
      <c r="A17" s="86" t="s">
        <v>17</v>
      </c>
      <c r="B17" s="259">
        <v>1.0815588806995744</v>
      </c>
      <c r="C17" s="259">
        <v>1.014298761538171</v>
      </c>
      <c r="D17" s="259">
        <v>1.0680438663012775</v>
      </c>
      <c r="E17" s="259">
        <v>0.9997692310849938</v>
      </c>
      <c r="F17" s="259">
        <v>1.0945866225446352</v>
      </c>
      <c r="G17" s="259">
        <v>1.6652804828288335</v>
      </c>
      <c r="H17" s="259">
        <v>1.7723674101671008</v>
      </c>
      <c r="I17" s="259">
        <v>1.9027136193748118</v>
      </c>
      <c r="J17" s="259">
        <v>1.8185432497753933</v>
      </c>
      <c r="K17" s="259">
        <v>1.8735579644631029</v>
      </c>
      <c r="L17" s="260">
        <v>1.839382147717479</v>
      </c>
      <c r="M17" s="263">
        <v>7</v>
      </c>
      <c r="N17" s="251" t="s">
        <v>17</v>
      </c>
    </row>
    <row r="18" spans="1:14" ht="12.75">
      <c r="A18" s="10" t="s">
        <v>22</v>
      </c>
      <c r="B18" s="257">
        <v>1.277387122470395</v>
      </c>
      <c r="C18" s="257">
        <v>1.2148796654109422</v>
      </c>
      <c r="D18" s="257">
        <v>1.168943489149384</v>
      </c>
      <c r="E18" s="257">
        <v>1.081543258763246</v>
      </c>
      <c r="F18" s="257">
        <v>1.0815333275760382</v>
      </c>
      <c r="G18" s="257">
        <v>1.075737598805</v>
      </c>
      <c r="H18" s="257">
        <v>1.0409937187202725</v>
      </c>
      <c r="I18" s="257">
        <v>1.0200592746582164</v>
      </c>
      <c r="J18" s="257">
        <v>1.1723297176654732</v>
      </c>
      <c r="K18" s="257">
        <v>1.1344975361505782</v>
      </c>
      <c r="L18" s="258">
        <v>1.134871645201264</v>
      </c>
      <c r="M18" s="261">
        <v>24</v>
      </c>
      <c r="N18" s="254" t="s">
        <v>22</v>
      </c>
    </row>
    <row r="19" spans="1:14" ht="12.75">
      <c r="A19" s="86" t="s">
        <v>23</v>
      </c>
      <c r="B19" s="259">
        <v>1.3383913344296599</v>
      </c>
      <c r="C19" s="259">
        <v>1.277257945023572</v>
      </c>
      <c r="D19" s="259">
        <v>1.2399327738002848</v>
      </c>
      <c r="E19" s="259">
        <v>1.1941278152165744</v>
      </c>
      <c r="F19" s="259">
        <v>1.2050435865183233</v>
      </c>
      <c r="G19" s="259">
        <v>1.157829371407584</v>
      </c>
      <c r="H19" s="259">
        <v>1.1696783930725436</v>
      </c>
      <c r="I19" s="259">
        <v>1.1135501016086318</v>
      </c>
      <c r="J19" s="259">
        <v>1.1067218341420613</v>
      </c>
      <c r="K19" s="259">
        <v>1.0996446669196305</v>
      </c>
      <c r="L19" s="260">
        <v>1.1698877245234436</v>
      </c>
      <c r="M19" s="263">
        <v>22</v>
      </c>
      <c r="N19" s="251" t="s">
        <v>23</v>
      </c>
    </row>
    <row r="20" spans="1:14" ht="12.75">
      <c r="A20" s="10" t="s">
        <v>48</v>
      </c>
      <c r="B20" s="257">
        <v>2.1627703230937176</v>
      </c>
      <c r="C20" s="257">
        <v>2.0833815450688205</v>
      </c>
      <c r="D20" s="257">
        <v>1.9273878398380078</v>
      </c>
      <c r="E20" s="257">
        <v>1.6584411667342775</v>
      </c>
      <c r="F20" s="257">
        <v>1.7788340809083572</v>
      </c>
      <c r="G20" s="257">
        <v>2.0955924118024245</v>
      </c>
      <c r="H20" s="257">
        <v>1.7540260333433932</v>
      </c>
      <c r="I20" s="257">
        <v>1.6794784217876195</v>
      </c>
      <c r="J20" s="257">
        <v>1.9704534109514675</v>
      </c>
      <c r="K20" s="257">
        <v>2.1333472356487193</v>
      </c>
      <c r="L20" s="258">
        <v>2.294930448896587</v>
      </c>
      <c r="M20" s="261">
        <v>3</v>
      </c>
      <c r="N20" s="254" t="s">
        <v>48</v>
      </c>
    </row>
    <row r="21" spans="1:14" ht="12.75">
      <c r="A21" s="86" t="s">
        <v>25</v>
      </c>
      <c r="B21" s="259">
        <v>1.5272798914967893</v>
      </c>
      <c r="C21" s="259">
        <v>1.4843542033075934</v>
      </c>
      <c r="D21" s="259">
        <v>1.426031411993955</v>
      </c>
      <c r="E21" s="259">
        <v>1.3942644270370115</v>
      </c>
      <c r="F21" s="259">
        <v>1.4355902169926307</v>
      </c>
      <c r="G21" s="259">
        <v>1.3941260113261678</v>
      </c>
      <c r="H21" s="259">
        <v>1.418523680750263</v>
      </c>
      <c r="I21" s="259">
        <v>1.6410320685070339</v>
      </c>
      <c r="J21" s="259">
        <v>1.5780893807057474</v>
      </c>
      <c r="K21" s="259">
        <v>1.5708858243286101</v>
      </c>
      <c r="L21" s="260">
        <v>1.557935985389576</v>
      </c>
      <c r="M21" s="263">
        <v>15</v>
      </c>
      <c r="N21" s="251" t="s">
        <v>25</v>
      </c>
    </row>
    <row r="22" spans="1:14" ht="12.75">
      <c r="A22" s="10" t="s">
        <v>4</v>
      </c>
      <c r="B22" s="257">
        <v>1.4615054710539488</v>
      </c>
      <c r="C22" s="257">
        <v>1.3659219277553254</v>
      </c>
      <c r="D22" s="257">
        <v>1.3201380702106005</v>
      </c>
      <c r="E22" s="257">
        <v>1.2432812269809532</v>
      </c>
      <c r="F22" s="257">
        <v>1.279746967627922</v>
      </c>
      <c r="G22" s="257">
        <v>1.5116614705008227</v>
      </c>
      <c r="H22" s="257">
        <v>1.5952416508218925</v>
      </c>
      <c r="I22" s="257">
        <v>1.5207703419736793</v>
      </c>
      <c r="J22" s="257">
        <v>1.781117866490784</v>
      </c>
      <c r="K22" s="257">
        <v>2.0028244706471807</v>
      </c>
      <c r="L22" s="258">
        <v>2.065926719702436</v>
      </c>
      <c r="M22" s="261">
        <v>4</v>
      </c>
      <c r="N22" s="254" t="s">
        <v>4</v>
      </c>
    </row>
    <row r="23" spans="1:14" ht="12.75">
      <c r="A23" s="86" t="s">
        <v>8</v>
      </c>
      <c r="B23" s="259">
        <v>2.108470008201424</v>
      </c>
      <c r="C23" s="259">
        <v>1.846225282314776</v>
      </c>
      <c r="D23" s="259">
        <v>1.585011216536827</v>
      </c>
      <c r="E23" s="259">
        <v>1.5639078942194322</v>
      </c>
      <c r="F23" s="259">
        <v>2.0157102112861853</v>
      </c>
      <c r="G23" s="259">
        <v>1.9982170713391885</v>
      </c>
      <c r="H23" s="259">
        <v>1.8470083545216933</v>
      </c>
      <c r="I23" s="259">
        <v>1.7302594606251367</v>
      </c>
      <c r="J23" s="259">
        <v>1.6950187095170284</v>
      </c>
      <c r="K23" s="259">
        <v>1.7006821913157573</v>
      </c>
      <c r="L23" s="260">
        <v>1.7528013102717428</v>
      </c>
      <c r="M23" s="263">
        <v>8</v>
      </c>
      <c r="N23" s="251" t="s">
        <v>8</v>
      </c>
    </row>
    <row r="24" spans="1:14" ht="12.75">
      <c r="A24" s="10" t="s">
        <v>9</v>
      </c>
      <c r="B24" s="257">
        <v>1.677790288927926</v>
      </c>
      <c r="C24" s="257">
        <v>1.584859334852956</v>
      </c>
      <c r="D24" s="257">
        <v>1.5484624764703272</v>
      </c>
      <c r="E24" s="257">
        <v>1.485907905272454</v>
      </c>
      <c r="F24" s="257">
        <v>1.864076937604213</v>
      </c>
      <c r="G24" s="257">
        <v>1.7292759151058033</v>
      </c>
      <c r="H24" s="257">
        <v>1.5740966449368208</v>
      </c>
      <c r="I24" s="257">
        <v>1.5270305886517814</v>
      </c>
      <c r="J24" s="257">
        <v>1.5208189539495742</v>
      </c>
      <c r="K24" s="257">
        <v>1.5754012366997368</v>
      </c>
      <c r="L24" s="258">
        <v>1.6562520888727579</v>
      </c>
      <c r="M24" s="261">
        <v>13</v>
      </c>
      <c r="N24" s="254" t="s">
        <v>9</v>
      </c>
    </row>
    <row r="25" spans="1:14" ht="12.75">
      <c r="A25" s="86" t="s">
        <v>26</v>
      </c>
      <c r="B25" s="259">
        <v>2.8391674137530574</v>
      </c>
      <c r="C25" s="259">
        <v>2.527611627530012</v>
      </c>
      <c r="D25" s="259">
        <v>2.37471948470792</v>
      </c>
      <c r="E25" s="259">
        <v>2.400503088931753</v>
      </c>
      <c r="F25" s="259">
        <v>2.325174137990155</v>
      </c>
      <c r="G25" s="259">
        <v>2.1841630356398922</v>
      </c>
      <c r="H25" s="259">
        <v>2.1805171313627065</v>
      </c>
      <c r="I25" s="259">
        <v>2.172099035895173</v>
      </c>
      <c r="J25" s="259">
        <v>1.969762380222302</v>
      </c>
      <c r="K25" s="259">
        <v>1.8002253267998807</v>
      </c>
      <c r="L25" s="260">
        <v>1.6610602522266644</v>
      </c>
      <c r="M25" s="263">
        <v>12</v>
      </c>
      <c r="N25" s="251" t="s">
        <v>26</v>
      </c>
    </row>
    <row r="26" spans="1:14" ht="12.75">
      <c r="A26" s="10" t="s">
        <v>7</v>
      </c>
      <c r="B26" s="257">
        <v>1.797040305580708</v>
      </c>
      <c r="C26" s="257">
        <v>1.8916841891971694</v>
      </c>
      <c r="D26" s="257">
        <v>1.7904765326090688</v>
      </c>
      <c r="E26" s="257">
        <v>1.7453444082570906</v>
      </c>
      <c r="F26" s="257">
        <v>1.7819386978639318</v>
      </c>
      <c r="G26" s="257">
        <v>1.855208124149849</v>
      </c>
      <c r="H26" s="257">
        <v>1.7599163550448333</v>
      </c>
      <c r="I26" s="257">
        <v>1.727115126193603</v>
      </c>
      <c r="J26" s="257">
        <v>1.6646005885912636</v>
      </c>
      <c r="K26" s="257">
        <v>1.6700548603975383</v>
      </c>
      <c r="L26" s="258">
        <v>1.71887398341869</v>
      </c>
      <c r="M26" s="261">
        <v>9</v>
      </c>
      <c r="N26" s="254" t="s">
        <v>7</v>
      </c>
    </row>
    <row r="27" spans="1:14" ht="12.75">
      <c r="A27" s="86" t="s">
        <v>10</v>
      </c>
      <c r="B27" s="259">
        <v>1.177059629586516</v>
      </c>
      <c r="C27" s="259">
        <v>1.212058129204286</v>
      </c>
      <c r="D27" s="259">
        <v>1.6479697764040735</v>
      </c>
      <c r="E27" s="259">
        <v>1.3699535923730048</v>
      </c>
      <c r="F27" s="259">
        <v>1.36190094969477</v>
      </c>
      <c r="G27" s="259">
        <v>1.291919557100124</v>
      </c>
      <c r="H27" s="259">
        <v>1.433505419811948</v>
      </c>
      <c r="I27" s="259">
        <v>1.3063845823095912</v>
      </c>
      <c r="J27" s="259">
        <v>1.1619598232083022</v>
      </c>
      <c r="K27" s="259">
        <v>1.257896003978101</v>
      </c>
      <c r="L27" s="260">
        <v>1.2540300785679954</v>
      </c>
      <c r="M27" s="263">
        <v>18</v>
      </c>
      <c r="N27" s="251" t="s">
        <v>10</v>
      </c>
    </row>
    <row r="28" spans="1:14" ht="12.75">
      <c r="A28" s="10" t="s">
        <v>18</v>
      </c>
      <c r="B28" s="257">
        <v>1.1976453457618592</v>
      </c>
      <c r="C28" s="257">
        <v>1.2012009419694345</v>
      </c>
      <c r="D28" s="257">
        <v>1.1655837721019542</v>
      </c>
      <c r="E28" s="257">
        <v>1.153833153920135</v>
      </c>
      <c r="F28" s="257">
        <v>1.2240321130904461</v>
      </c>
      <c r="G28" s="257">
        <v>1.1654757740153792</v>
      </c>
      <c r="H28" s="257">
        <v>1.169619609630301</v>
      </c>
      <c r="I28" s="257">
        <v>1.1441020608713444</v>
      </c>
      <c r="J28" s="257">
        <v>1.1155249162004328</v>
      </c>
      <c r="K28" s="257">
        <v>1.09441502364979</v>
      </c>
      <c r="L28" s="258">
        <v>1.0894378794172033</v>
      </c>
      <c r="M28" s="261">
        <v>25</v>
      </c>
      <c r="N28" s="254" t="s">
        <v>18</v>
      </c>
    </row>
    <row r="29" spans="1:14" ht="12.75">
      <c r="A29" s="86" t="s">
        <v>27</v>
      </c>
      <c r="B29" s="259">
        <v>1.309130579270183</v>
      </c>
      <c r="C29" s="259">
        <v>1.2384052625929267</v>
      </c>
      <c r="D29" s="259">
        <v>1.2234419881002483</v>
      </c>
      <c r="E29" s="259">
        <v>1.251237456330531</v>
      </c>
      <c r="F29" s="259">
        <v>1.2569152194535251</v>
      </c>
      <c r="G29" s="259">
        <v>1.2445872891239125</v>
      </c>
      <c r="H29" s="259">
        <v>1.3106915999158386</v>
      </c>
      <c r="I29" s="259">
        <v>1.2662444751402668</v>
      </c>
      <c r="J29" s="259">
        <v>1.2426280492441806</v>
      </c>
      <c r="K29" s="259">
        <v>1.2063303996803925</v>
      </c>
      <c r="L29" s="260">
        <v>1.1962195562286466</v>
      </c>
      <c r="M29" s="263">
        <v>20</v>
      </c>
      <c r="N29" s="251" t="s">
        <v>27</v>
      </c>
    </row>
    <row r="30" spans="1:14" ht="12.75">
      <c r="A30" s="10" t="s">
        <v>11</v>
      </c>
      <c r="B30" s="257">
        <v>1.9299970602710035</v>
      </c>
      <c r="C30" s="257">
        <v>1.9332154003547795</v>
      </c>
      <c r="D30" s="257">
        <v>2.0354409845809633</v>
      </c>
      <c r="E30" s="257">
        <v>1.9342665742376282</v>
      </c>
      <c r="F30" s="257">
        <v>1.8628371778656352</v>
      </c>
      <c r="G30" s="257">
        <v>1.9093655516768333</v>
      </c>
      <c r="H30" s="257">
        <v>1.906545539701255</v>
      </c>
      <c r="I30" s="257">
        <v>1.9301677747540726</v>
      </c>
      <c r="J30" s="257">
        <v>1.911166151790946</v>
      </c>
      <c r="K30" s="257">
        <v>1.9477768308464334</v>
      </c>
      <c r="L30" s="258">
        <v>1.9754191306033644</v>
      </c>
      <c r="M30" s="261">
        <v>6</v>
      </c>
      <c r="N30" s="254" t="s">
        <v>11</v>
      </c>
    </row>
    <row r="31" spans="1:14" ht="12.75">
      <c r="A31" s="86" t="s">
        <v>28</v>
      </c>
      <c r="B31" s="259">
        <v>1.8853237319791591</v>
      </c>
      <c r="C31" s="259">
        <v>1.8576396146006424</v>
      </c>
      <c r="D31" s="259">
        <v>1.8332352695919258</v>
      </c>
      <c r="E31" s="259">
        <v>1.697145838411482</v>
      </c>
      <c r="F31" s="259">
        <v>1.7306410245167028</v>
      </c>
      <c r="G31" s="259">
        <v>1.6779608394278993</v>
      </c>
      <c r="H31" s="259">
        <v>1.6184890291513365</v>
      </c>
      <c r="I31" s="259">
        <v>1.5631168246910656</v>
      </c>
      <c r="J31" s="259">
        <v>1.506217566217827</v>
      </c>
      <c r="K31" s="259">
        <v>1.507560551757562</v>
      </c>
      <c r="L31" s="260">
        <v>1.6033612558819053</v>
      </c>
      <c r="M31" s="263">
        <v>14</v>
      </c>
      <c r="N31" s="251" t="s">
        <v>28</v>
      </c>
    </row>
    <row r="32" spans="1:14" ht="12.75">
      <c r="A32" s="10" t="s">
        <v>12</v>
      </c>
      <c r="B32" s="257"/>
      <c r="C32" s="257"/>
      <c r="D32" s="257">
        <v>1.4608848702366868</v>
      </c>
      <c r="E32" s="257">
        <v>1.2564239509017663</v>
      </c>
      <c r="F32" s="257">
        <v>1.4618439744084366</v>
      </c>
      <c r="G32" s="257">
        <v>1.4630481757454885</v>
      </c>
      <c r="H32" s="257">
        <v>1.320975368754112</v>
      </c>
      <c r="I32" s="257">
        <v>1.3182807281103928</v>
      </c>
      <c r="J32" s="257">
        <v>1.3935188009640214</v>
      </c>
      <c r="K32" s="257">
        <v>1.692594469711911</v>
      </c>
      <c r="L32" s="258">
        <v>1.711804245679369</v>
      </c>
      <c r="M32" s="261">
        <v>10</v>
      </c>
      <c r="N32" s="254" t="s">
        <v>12</v>
      </c>
    </row>
    <row r="33" spans="1:14" ht="12.75">
      <c r="A33" s="86" t="s">
        <v>14</v>
      </c>
      <c r="B33" s="259">
        <v>2.109196107434724</v>
      </c>
      <c r="C33" s="259">
        <v>2.0884562985256316</v>
      </c>
      <c r="D33" s="259">
        <v>2.1089283678184563</v>
      </c>
      <c r="E33" s="259">
        <v>2.1214330879100176</v>
      </c>
      <c r="F33" s="259">
        <v>2.67642915789248</v>
      </c>
      <c r="G33" s="259">
        <v>2.478997138203087</v>
      </c>
      <c r="H33" s="259">
        <v>2.3865625985226355</v>
      </c>
      <c r="I33" s="259">
        <v>2.755753776210103</v>
      </c>
      <c r="J33" s="259">
        <v>2.7429766061456595</v>
      </c>
      <c r="K33" s="259">
        <v>2.6246467434371086</v>
      </c>
      <c r="L33" s="260">
        <v>2.574154534348395</v>
      </c>
      <c r="M33" s="263">
        <v>1</v>
      </c>
      <c r="N33" s="251" t="s">
        <v>14</v>
      </c>
    </row>
    <row r="34" spans="1:14" ht="12.75">
      <c r="A34" s="10" t="s">
        <v>13</v>
      </c>
      <c r="B34" s="257">
        <v>2.0709277067594005</v>
      </c>
      <c r="C34" s="257">
        <v>1.9325536041148301</v>
      </c>
      <c r="D34" s="257">
        <v>1.7715297988494088</v>
      </c>
      <c r="E34" s="257">
        <v>1.7296613393125553</v>
      </c>
      <c r="F34" s="257">
        <v>1.6346942546986931</v>
      </c>
      <c r="G34" s="257">
        <v>1.5266811001623328</v>
      </c>
      <c r="H34" s="257">
        <v>1.51564121389493</v>
      </c>
      <c r="I34" s="257">
        <v>1.4230024664149594</v>
      </c>
      <c r="J34" s="257">
        <v>1.4072789594161514</v>
      </c>
      <c r="K34" s="257">
        <v>1.4188647488623556</v>
      </c>
      <c r="L34" s="258">
        <v>1.4460404500950617</v>
      </c>
      <c r="M34" s="261">
        <v>16</v>
      </c>
      <c r="N34" s="254" t="s">
        <v>13</v>
      </c>
    </row>
    <row r="35" spans="1:14" ht="12.75">
      <c r="A35" s="86" t="s">
        <v>29</v>
      </c>
      <c r="B35" s="259">
        <v>1.367492455942475</v>
      </c>
      <c r="C35" s="259">
        <v>1.347892593461312</v>
      </c>
      <c r="D35" s="259">
        <v>1.2515948410871276</v>
      </c>
      <c r="E35" s="259">
        <v>1.2632529902793337</v>
      </c>
      <c r="F35" s="259">
        <v>1.3259146324622022</v>
      </c>
      <c r="G35" s="259">
        <v>1.3077842028941375</v>
      </c>
      <c r="H35" s="259">
        <v>1.2399966976580599</v>
      </c>
      <c r="I35" s="259">
        <v>1.283728659162233</v>
      </c>
      <c r="J35" s="259">
        <v>1.278167386322281</v>
      </c>
      <c r="K35" s="259">
        <v>1.2538711750842406</v>
      </c>
      <c r="L35" s="260">
        <v>1.2378734777598746</v>
      </c>
      <c r="M35" s="263">
        <v>19</v>
      </c>
      <c r="N35" s="251" t="s">
        <v>29</v>
      </c>
    </row>
    <row r="36" spans="1:14" ht="12.75">
      <c r="A36" s="10" t="s">
        <v>30</v>
      </c>
      <c r="B36" s="257">
        <v>1.3187956197015678</v>
      </c>
      <c r="C36" s="257">
        <v>1.2126031014024266</v>
      </c>
      <c r="D36" s="257">
        <v>1.1694736653235758</v>
      </c>
      <c r="E36" s="257">
        <v>1.1736872822961655</v>
      </c>
      <c r="F36" s="257">
        <v>1.222990065160251</v>
      </c>
      <c r="G36" s="257">
        <v>1.1574806733424614</v>
      </c>
      <c r="H36" s="257">
        <v>1.0897701065812644</v>
      </c>
      <c r="I36" s="257">
        <v>1.0783553656333655</v>
      </c>
      <c r="J36" s="257">
        <v>1.0457829634931148</v>
      </c>
      <c r="K36" s="257">
        <v>0.984897762667564</v>
      </c>
      <c r="L36" s="258">
        <v>0.9733649813786294</v>
      </c>
      <c r="M36" s="261">
        <v>26</v>
      </c>
      <c r="N36" s="254" t="s">
        <v>30</v>
      </c>
    </row>
    <row r="37" spans="1:14" ht="12.75">
      <c r="A37" s="88" t="s">
        <v>19</v>
      </c>
      <c r="B37" s="510">
        <v>1.5455561925665888</v>
      </c>
      <c r="C37" s="510">
        <v>1.4814672502958437</v>
      </c>
      <c r="D37" s="510">
        <v>1.473876668583734</v>
      </c>
      <c r="E37" s="510">
        <v>1.4616680704732365</v>
      </c>
      <c r="F37" s="510">
        <v>1.5845707006580636</v>
      </c>
      <c r="G37" s="510">
        <v>1.596122945108738</v>
      </c>
      <c r="H37" s="510">
        <v>1.5481763936420332</v>
      </c>
      <c r="I37" s="510">
        <v>1.4791316340428564</v>
      </c>
      <c r="J37" s="510">
        <v>1.4357079858237047</v>
      </c>
      <c r="K37" s="510">
        <v>1.3886491301760036</v>
      </c>
      <c r="L37" s="511">
        <v>1.3683882564039052</v>
      </c>
      <c r="M37" s="512">
        <v>17</v>
      </c>
      <c r="N37" s="253" t="s">
        <v>19</v>
      </c>
    </row>
    <row r="38" spans="1:14" ht="12.75">
      <c r="A38" s="10" t="s">
        <v>271</v>
      </c>
      <c r="B38" s="257"/>
      <c r="C38" s="257"/>
      <c r="D38" s="257"/>
      <c r="E38" s="257"/>
      <c r="F38" s="257"/>
      <c r="G38" s="257"/>
      <c r="H38" s="257"/>
      <c r="I38" s="257"/>
      <c r="J38" s="257"/>
      <c r="K38" s="257"/>
      <c r="L38" s="258"/>
      <c r="M38" s="261"/>
      <c r="N38" s="254" t="s">
        <v>271</v>
      </c>
    </row>
    <row r="39" spans="1:14" ht="12.75">
      <c r="A39" s="283" t="s">
        <v>253</v>
      </c>
      <c r="B39" s="513"/>
      <c r="C39" s="513"/>
      <c r="D39" s="513"/>
      <c r="E39" s="513"/>
      <c r="F39" s="513"/>
      <c r="G39" s="513"/>
      <c r="H39" s="513"/>
      <c r="I39" s="513"/>
      <c r="J39" s="513"/>
      <c r="K39" s="513"/>
      <c r="L39" s="514"/>
      <c r="M39" s="515"/>
      <c r="N39" s="283" t="s">
        <v>253</v>
      </c>
    </row>
    <row r="40" spans="1:14" ht="12.75">
      <c r="A40" s="10" t="s">
        <v>113</v>
      </c>
      <c r="B40" s="264"/>
      <c r="C40" s="264"/>
      <c r="D40" s="264"/>
      <c r="E40" s="264"/>
      <c r="F40" s="264"/>
      <c r="G40" s="264"/>
      <c r="H40" s="264"/>
      <c r="I40" s="264"/>
      <c r="J40" s="264"/>
      <c r="K40" s="264"/>
      <c r="L40" s="265"/>
      <c r="M40" s="255"/>
      <c r="N40" s="10" t="s">
        <v>113</v>
      </c>
    </row>
    <row r="41" spans="1:14" ht="12.75">
      <c r="A41" s="283" t="s">
        <v>254</v>
      </c>
      <c r="B41" s="513"/>
      <c r="C41" s="513"/>
      <c r="D41" s="513"/>
      <c r="E41" s="513"/>
      <c r="F41" s="513"/>
      <c r="G41" s="513"/>
      <c r="H41" s="513"/>
      <c r="I41" s="513"/>
      <c r="J41" s="513"/>
      <c r="K41" s="513"/>
      <c r="L41" s="514"/>
      <c r="M41" s="515"/>
      <c r="N41" s="283" t="s">
        <v>254</v>
      </c>
    </row>
    <row r="42" spans="1:14" ht="12.75">
      <c r="A42" s="11" t="s">
        <v>15</v>
      </c>
      <c r="B42" s="275"/>
      <c r="C42" s="275"/>
      <c r="D42" s="275"/>
      <c r="E42" s="275"/>
      <c r="F42" s="275"/>
      <c r="G42" s="519"/>
      <c r="H42" s="519"/>
      <c r="I42" s="519"/>
      <c r="J42" s="519"/>
      <c r="K42" s="519"/>
      <c r="L42" s="639"/>
      <c r="M42" s="256"/>
      <c r="N42" s="11" t="s">
        <v>15</v>
      </c>
    </row>
    <row r="43" spans="1:14" ht="12.75">
      <c r="A43" s="282" t="s">
        <v>1</v>
      </c>
      <c r="B43" s="640"/>
      <c r="C43" s="640"/>
      <c r="D43" s="640"/>
      <c r="E43" s="640"/>
      <c r="F43" s="640"/>
      <c r="G43" s="640"/>
      <c r="H43" s="640"/>
      <c r="I43" s="640"/>
      <c r="J43" s="640"/>
      <c r="K43" s="640"/>
      <c r="L43" s="641"/>
      <c r="M43" s="642"/>
      <c r="N43" s="643" t="s">
        <v>1</v>
      </c>
    </row>
    <row r="44" spans="1:14" ht="12.75">
      <c r="A44" s="10" t="s">
        <v>31</v>
      </c>
      <c r="B44" s="257">
        <v>0.8409117935690241</v>
      </c>
      <c r="C44" s="257">
        <v>0.7861871999235924</v>
      </c>
      <c r="D44" s="257">
        <v>0.7620771167681498</v>
      </c>
      <c r="E44" s="257">
        <v>0.7167668433537916</v>
      </c>
      <c r="F44" s="257">
        <v>0.7833071602044075</v>
      </c>
      <c r="G44" s="257">
        <v>0.7582364857247829</v>
      </c>
      <c r="H44" s="257">
        <v>0.7010543954125122</v>
      </c>
      <c r="I44" s="257">
        <v>0.6468686792111519</v>
      </c>
      <c r="J44" s="257">
        <v>0.6701433583752747</v>
      </c>
      <c r="K44" s="257">
        <v>0.646261152049522</v>
      </c>
      <c r="L44" s="258">
        <v>0.6616003005507347</v>
      </c>
      <c r="M44" s="255"/>
      <c r="N44" s="254" t="s">
        <v>31</v>
      </c>
    </row>
    <row r="45" spans="1:14" ht="12.75">
      <c r="A45" s="284" t="s">
        <v>2</v>
      </c>
      <c r="B45" s="644"/>
      <c r="C45" s="644"/>
      <c r="D45" s="644"/>
      <c r="E45" s="644"/>
      <c r="F45" s="644"/>
      <c r="G45" s="645"/>
      <c r="H45" s="645"/>
      <c r="I45" s="645"/>
      <c r="J45" s="645"/>
      <c r="K45" s="645"/>
      <c r="L45" s="646"/>
      <c r="M45" s="647"/>
      <c r="N45" s="522" t="s">
        <v>2</v>
      </c>
    </row>
    <row r="46" spans="1:14" ht="12.75">
      <c r="A46" s="858"/>
      <c r="B46" s="859"/>
      <c r="C46" s="859"/>
      <c r="D46" s="859"/>
      <c r="E46" s="859"/>
      <c r="F46" s="859"/>
      <c r="G46" s="859"/>
      <c r="H46" s="859"/>
      <c r="I46" s="859"/>
      <c r="J46" s="859"/>
      <c r="K46" s="859"/>
      <c r="L46" s="859"/>
      <c r="M46" s="859"/>
      <c r="N46" s="859"/>
    </row>
    <row r="47" spans="1:14" ht="12.75">
      <c r="A47" s="794"/>
      <c r="B47" s="860"/>
      <c r="C47" s="860"/>
      <c r="D47" s="860"/>
      <c r="E47" s="860"/>
      <c r="F47" s="860"/>
      <c r="G47" s="860"/>
      <c r="H47" s="860"/>
      <c r="I47" s="860"/>
      <c r="J47" s="860"/>
      <c r="K47" s="860"/>
      <c r="L47" s="860"/>
      <c r="M47" s="860"/>
      <c r="N47" s="860"/>
    </row>
    <row r="48" ht="12.75">
      <c r="A48" s="291" t="s">
        <v>290</v>
      </c>
    </row>
    <row r="49" ht="12.75">
      <c r="A49" s="291" t="s">
        <v>112</v>
      </c>
    </row>
    <row r="50" ht="12.75">
      <c r="A50" s="5" t="s">
        <v>228</v>
      </c>
    </row>
    <row r="51" ht="12.75">
      <c r="A51" s="5" t="s">
        <v>227</v>
      </c>
    </row>
  </sheetData>
  <sheetProtection/>
  <mergeCells count="4">
    <mergeCell ref="A2:N2"/>
    <mergeCell ref="A3:N3"/>
    <mergeCell ref="A46:N46"/>
    <mergeCell ref="A47:N4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1"/>
  <dimension ref="A1:Y50"/>
  <sheetViews>
    <sheetView zoomScalePageLayoutView="0" workbookViewId="0" topLeftCell="A1">
      <selection activeCell="W37" sqref="W37"/>
    </sheetView>
  </sheetViews>
  <sheetFormatPr defaultColWidth="9.140625" defaultRowHeight="12.75"/>
  <cols>
    <col min="2" max="2" width="8.28125" style="5" customWidth="1"/>
    <col min="3" max="23" width="7.7109375" style="5" customWidth="1"/>
    <col min="24" max="24" width="7.140625" style="5" customWidth="1"/>
  </cols>
  <sheetData>
    <row r="1" spans="1:24" ht="15.75">
      <c r="A1" s="801" t="s">
        <v>224</v>
      </c>
      <c r="B1" s="801"/>
      <c r="C1" s="801"/>
      <c r="D1" s="801"/>
      <c r="E1" s="801"/>
      <c r="F1" s="801"/>
      <c r="G1" s="801"/>
      <c r="H1" s="801"/>
      <c r="I1" s="801"/>
      <c r="J1" s="801"/>
      <c r="K1" s="801"/>
      <c r="L1" s="856"/>
      <c r="M1" s="856"/>
      <c r="N1" s="856"/>
      <c r="O1" s="856"/>
      <c r="P1" s="856"/>
      <c r="Q1" s="856"/>
      <c r="R1" s="856"/>
      <c r="S1" s="856"/>
      <c r="T1" s="856"/>
      <c r="U1" s="856"/>
      <c r="V1" s="856"/>
      <c r="W1" s="856"/>
      <c r="X1" s="856"/>
    </row>
    <row r="2" spans="1:24" ht="15.75" customHeight="1">
      <c r="A2" s="802" t="s">
        <v>250</v>
      </c>
      <c r="B2" s="802"/>
      <c r="C2" s="802"/>
      <c r="D2" s="802"/>
      <c r="E2" s="802"/>
      <c r="F2" s="802"/>
      <c r="G2" s="802"/>
      <c r="H2" s="802"/>
      <c r="I2" s="802"/>
      <c r="J2" s="802"/>
      <c r="K2" s="802"/>
      <c r="L2" s="857"/>
      <c r="M2" s="857"/>
      <c r="N2" s="857"/>
      <c r="O2" s="857"/>
      <c r="P2" s="857"/>
      <c r="Q2" s="857"/>
      <c r="R2" s="857"/>
      <c r="S2" s="857"/>
      <c r="T2" s="857"/>
      <c r="U2" s="857"/>
      <c r="V2" s="857"/>
      <c r="W2" s="857"/>
      <c r="X2" s="857"/>
    </row>
    <row r="3" spans="1:22" ht="12.75" customHeight="1">
      <c r="A3" s="6"/>
      <c r="B3" s="6"/>
      <c r="C3" s="6"/>
      <c r="D3" s="6"/>
      <c r="E3" s="6"/>
      <c r="F3" s="6"/>
      <c r="G3" s="6"/>
      <c r="H3" s="6"/>
      <c r="I3" s="6"/>
      <c r="J3" s="6"/>
      <c r="K3" s="6"/>
      <c r="O3" s="240"/>
      <c r="P3" s="240"/>
      <c r="Q3" s="240"/>
      <c r="R3" s="240"/>
      <c r="S3" s="507"/>
      <c r="T3" s="507"/>
      <c r="U3" s="507"/>
      <c r="V3" s="507"/>
    </row>
    <row r="4" spans="1:24" ht="18.75">
      <c r="A4" s="165"/>
      <c r="B4" s="241">
        <v>1995</v>
      </c>
      <c r="C4" s="241">
        <v>1996</v>
      </c>
      <c r="D4" s="241">
        <v>1997</v>
      </c>
      <c r="E4" s="241">
        <v>1998</v>
      </c>
      <c r="F4" s="241">
        <v>1999</v>
      </c>
      <c r="G4" s="241">
        <v>2000</v>
      </c>
      <c r="H4" s="241">
        <v>2001</v>
      </c>
      <c r="I4" s="241">
        <v>2002</v>
      </c>
      <c r="J4" s="241">
        <v>2003</v>
      </c>
      <c r="K4" s="241">
        <v>2004</v>
      </c>
      <c r="L4" s="241">
        <v>2005</v>
      </c>
      <c r="M4" s="241">
        <v>2006</v>
      </c>
      <c r="N4" s="241">
        <v>2007</v>
      </c>
      <c r="O4" s="241">
        <v>2008</v>
      </c>
      <c r="P4" s="241">
        <v>2009</v>
      </c>
      <c r="Q4" s="241">
        <v>2010</v>
      </c>
      <c r="R4" s="241">
        <v>2011</v>
      </c>
      <c r="S4" s="241">
        <v>2012</v>
      </c>
      <c r="T4" s="241">
        <v>2013</v>
      </c>
      <c r="U4" s="241">
        <v>2014</v>
      </c>
      <c r="V4" s="242">
        <v>2015</v>
      </c>
      <c r="W4" s="243" t="s">
        <v>342</v>
      </c>
      <c r="X4" s="244"/>
    </row>
    <row r="5" spans="1:24" ht="12.75">
      <c r="A5" s="245"/>
      <c r="B5" s="246"/>
      <c r="C5" s="246"/>
      <c r="D5" s="246"/>
      <c r="E5" s="246"/>
      <c r="F5" s="246"/>
      <c r="G5" s="246"/>
      <c r="H5" s="246"/>
      <c r="I5" s="246"/>
      <c r="J5" s="246"/>
      <c r="K5" s="246"/>
      <c r="L5" s="246"/>
      <c r="M5" s="246"/>
      <c r="N5" s="246"/>
      <c r="O5" s="246"/>
      <c r="P5" s="247"/>
      <c r="Q5" s="247"/>
      <c r="R5" s="479"/>
      <c r="S5" s="247"/>
      <c r="T5" s="247"/>
      <c r="U5" s="479"/>
      <c r="V5" s="248"/>
      <c r="W5" s="249"/>
      <c r="X5" s="244"/>
    </row>
    <row r="6" spans="1:24" ht="15.75" customHeight="1">
      <c r="A6" s="95" t="s">
        <v>263</v>
      </c>
      <c r="B6" s="276"/>
      <c r="C6" s="277"/>
      <c r="D6" s="277"/>
      <c r="E6" s="277"/>
      <c r="F6" s="277"/>
      <c r="G6" s="277"/>
      <c r="H6" s="277"/>
      <c r="I6" s="278">
        <v>0.5</v>
      </c>
      <c r="J6" s="278">
        <v>0.48990895136732115</v>
      </c>
      <c r="K6" s="278">
        <v>0.5170816423178903</v>
      </c>
      <c r="L6" s="278">
        <v>0.5240073147223485</v>
      </c>
      <c r="M6" s="278">
        <v>0.5228863245941119</v>
      </c>
      <c r="N6" s="278">
        <v>0.5318240680449915</v>
      </c>
      <c r="O6" s="278">
        <v>0.5071332583061342</v>
      </c>
      <c r="P6" s="278">
        <v>0.4890819179307183</v>
      </c>
      <c r="Q6" s="278">
        <v>0.4880914528662944</v>
      </c>
      <c r="R6" s="278">
        <v>0.4918042223267905</v>
      </c>
      <c r="S6" s="278">
        <v>0.4912910896360713</v>
      </c>
      <c r="T6" s="278">
        <v>0.4883682132001745</v>
      </c>
      <c r="U6" s="278">
        <v>0.4884829511012857</v>
      </c>
      <c r="V6" s="721">
        <v>0.4863399446316817</v>
      </c>
      <c r="W6" s="602"/>
      <c r="X6" s="250" t="s">
        <v>263</v>
      </c>
    </row>
    <row r="7" spans="1:24" ht="12.75" customHeight="1">
      <c r="A7" s="86" t="s">
        <v>269</v>
      </c>
      <c r="B7" s="673">
        <v>0.5</v>
      </c>
      <c r="C7" s="216">
        <v>0.5</v>
      </c>
      <c r="D7" s="216">
        <v>0.5</v>
      </c>
      <c r="E7" s="216">
        <v>0.6</v>
      </c>
      <c r="F7" s="216">
        <v>0.6</v>
      </c>
      <c r="G7" s="216">
        <v>0.5</v>
      </c>
      <c r="H7" s="216">
        <v>0.5</v>
      </c>
      <c r="I7" s="216">
        <v>0.5</v>
      </c>
      <c r="J7" s="216">
        <v>0.4941013793169706</v>
      </c>
      <c r="K7" s="216">
        <v>0.49866379627463875</v>
      </c>
      <c r="L7" s="216">
        <v>0.5238894461625201</v>
      </c>
      <c r="M7" s="216">
        <v>0.5367174139421539</v>
      </c>
      <c r="N7" s="216">
        <v>0.5368410327863665</v>
      </c>
      <c r="O7" s="216">
        <v>0.5471054320868752</v>
      </c>
      <c r="P7" s="216">
        <v>0.5214523887380619</v>
      </c>
      <c r="Q7" s="216">
        <v>0.5046690415332561</v>
      </c>
      <c r="R7" s="216">
        <v>0.5043811268747476</v>
      </c>
      <c r="S7" s="216">
        <v>0.5126849385630614</v>
      </c>
      <c r="T7" s="216">
        <v>0.5100714719530299</v>
      </c>
      <c r="U7" s="216">
        <v>0.5088659650511527</v>
      </c>
      <c r="V7" s="722">
        <v>0.5097576880142832</v>
      </c>
      <c r="W7" s="603"/>
      <c r="X7" s="251" t="s">
        <v>269</v>
      </c>
    </row>
    <row r="8" spans="1:24" ht="12.75">
      <c r="A8" s="88" t="s">
        <v>270</v>
      </c>
      <c r="B8" s="673"/>
      <c r="C8" s="216"/>
      <c r="D8" s="216"/>
      <c r="E8" s="216"/>
      <c r="F8" s="216"/>
      <c r="G8" s="216"/>
      <c r="H8" s="216"/>
      <c r="I8" s="216">
        <v>0.3</v>
      </c>
      <c r="J8" s="216">
        <v>0.32606875197421087</v>
      </c>
      <c r="K8" s="216">
        <v>0.34345726052607894</v>
      </c>
      <c r="L8" s="216">
        <v>0.41402931698514406</v>
      </c>
      <c r="M8" s="216">
        <v>0.3396330573072962</v>
      </c>
      <c r="N8" s="216">
        <v>0.31949583357998634</v>
      </c>
      <c r="O8" s="216">
        <v>0.3492715069957794</v>
      </c>
      <c r="P8" s="216">
        <v>0.3468252734244728</v>
      </c>
      <c r="Q8" s="216">
        <v>0.29234610607378037</v>
      </c>
      <c r="R8" s="216">
        <v>0.2853543896279656</v>
      </c>
      <c r="S8" s="216">
        <v>0.26578480258325515</v>
      </c>
      <c r="T8" s="216">
        <v>0.26693937878839064</v>
      </c>
      <c r="U8" s="216">
        <v>0.2691307537231338</v>
      </c>
      <c r="V8" s="722">
        <v>0.2735458947087375</v>
      </c>
      <c r="W8" s="604"/>
      <c r="X8" s="253" t="s">
        <v>270</v>
      </c>
    </row>
    <row r="9" spans="1:24" ht="12.75">
      <c r="A9" s="10" t="s">
        <v>20</v>
      </c>
      <c r="B9" s="528">
        <v>0.7602188</v>
      </c>
      <c r="C9" s="529">
        <v>0.8932602</v>
      </c>
      <c r="D9" s="529">
        <v>0.8811564</v>
      </c>
      <c r="E9" s="529">
        <v>0.8390002</v>
      </c>
      <c r="F9" s="529">
        <v>0.904273</v>
      </c>
      <c r="G9" s="529">
        <v>0.8189893</v>
      </c>
      <c r="H9" s="529">
        <v>0.8555328</v>
      </c>
      <c r="I9" s="529">
        <v>0.8</v>
      </c>
      <c r="J9" s="529">
        <v>0.8348871520713848</v>
      </c>
      <c r="K9" s="529">
        <v>0.8070007465409711</v>
      </c>
      <c r="L9" s="271">
        <v>0.8119275333005864</v>
      </c>
      <c r="M9" s="271">
        <v>0.759010843012043</v>
      </c>
      <c r="N9" s="271">
        <v>0.749812162581626</v>
      </c>
      <c r="O9" s="271">
        <v>0.716391859144905</v>
      </c>
      <c r="P9" s="271">
        <v>0.7506716248878237</v>
      </c>
      <c r="Q9" s="271">
        <v>0.7291954828937747</v>
      </c>
      <c r="R9" s="271">
        <v>0.7618977278122743</v>
      </c>
      <c r="S9" s="271">
        <v>0.7223483870967743</v>
      </c>
      <c r="T9" s="271">
        <v>0.7257883342864144</v>
      </c>
      <c r="U9" s="271">
        <v>0.6975461882960542</v>
      </c>
      <c r="V9" s="723">
        <v>0.696476918540469</v>
      </c>
      <c r="W9" s="523">
        <v>9</v>
      </c>
      <c r="X9" s="254" t="s">
        <v>20</v>
      </c>
    </row>
    <row r="10" spans="1:24" ht="12.75">
      <c r="A10" s="86" t="s">
        <v>3</v>
      </c>
      <c r="B10" s="527">
        <v>0.1616494</v>
      </c>
      <c r="C10" s="230">
        <v>0.1227901</v>
      </c>
      <c r="D10" s="230">
        <v>0.0189761</v>
      </c>
      <c r="E10" s="230">
        <v>0.1039323</v>
      </c>
      <c r="F10" s="230">
        <v>0.1590859</v>
      </c>
      <c r="G10" s="230">
        <v>0.1638462</v>
      </c>
      <c r="H10" s="230">
        <v>0.1485144</v>
      </c>
      <c r="I10" s="230">
        <v>0.2</v>
      </c>
      <c r="J10" s="230">
        <v>0.2128847885364749</v>
      </c>
      <c r="K10" s="230">
        <v>0.20254253493504548</v>
      </c>
      <c r="L10" s="272">
        <v>0.22916040653694797</v>
      </c>
      <c r="M10" s="272">
        <v>0.2642887267472491</v>
      </c>
      <c r="N10" s="272">
        <v>0.2765882031096489</v>
      </c>
      <c r="O10" s="272">
        <v>0.30763645894650427</v>
      </c>
      <c r="P10" s="272">
        <v>0.27154161992963555</v>
      </c>
      <c r="Q10" s="272">
        <v>0.2506352343880169</v>
      </c>
      <c r="R10" s="272">
        <v>0.21778019328360346</v>
      </c>
      <c r="S10" s="272">
        <v>0.24799196852706723</v>
      </c>
      <c r="T10" s="272">
        <v>0.26255359806373546</v>
      </c>
      <c r="U10" s="272">
        <v>0.2833670105069049</v>
      </c>
      <c r="V10" s="724">
        <v>0.28544290192745836</v>
      </c>
      <c r="W10" s="524">
        <v>19</v>
      </c>
      <c r="X10" s="251" t="s">
        <v>3</v>
      </c>
    </row>
    <row r="11" spans="1:24" ht="12.75">
      <c r="A11" s="10" t="s">
        <v>5</v>
      </c>
      <c r="B11" s="530">
        <v>0.3165593</v>
      </c>
      <c r="C11" s="234">
        <v>0.3029111</v>
      </c>
      <c r="D11" s="234">
        <v>0.206321</v>
      </c>
      <c r="E11" s="234">
        <v>0.2151746</v>
      </c>
      <c r="F11" s="234">
        <v>0.2533243</v>
      </c>
      <c r="G11" s="234">
        <v>0.2416182</v>
      </c>
      <c r="H11" s="234">
        <v>0.2195172</v>
      </c>
      <c r="I11" s="234">
        <v>0.2</v>
      </c>
      <c r="J11" s="234">
        <v>0.20762816291672145</v>
      </c>
      <c r="K11" s="234">
        <v>0.1823616011045535</v>
      </c>
      <c r="L11" s="273">
        <v>0.16728197232313444</v>
      </c>
      <c r="M11" s="273">
        <v>0.16954034730628814</v>
      </c>
      <c r="N11" s="273">
        <v>0.16394302275437506</v>
      </c>
      <c r="O11" s="273">
        <v>0.15423330017692607</v>
      </c>
      <c r="P11" s="273">
        <v>0.13391714719338696</v>
      </c>
      <c r="Q11" s="273">
        <v>0.13729080590788342</v>
      </c>
      <c r="R11" s="273">
        <v>0.1378367988725307</v>
      </c>
      <c r="S11" s="273">
        <v>0.13586504023690077</v>
      </c>
      <c r="T11" s="273">
        <v>0.13696501640283082</v>
      </c>
      <c r="U11" s="273">
        <v>0.13693295984827966</v>
      </c>
      <c r="V11" s="725">
        <v>0.13702589139582064</v>
      </c>
      <c r="W11" s="525">
        <v>25</v>
      </c>
      <c r="X11" s="254" t="s">
        <v>5</v>
      </c>
    </row>
    <row r="12" spans="1:24" ht="12.75">
      <c r="A12" s="86" t="s">
        <v>16</v>
      </c>
      <c r="B12" s="527">
        <v>2.07735</v>
      </c>
      <c r="C12" s="230">
        <v>2.103399</v>
      </c>
      <c r="D12" s="230">
        <v>2.143962</v>
      </c>
      <c r="E12" s="230">
        <v>2.291274</v>
      </c>
      <c r="F12" s="230">
        <v>2.156703</v>
      </c>
      <c r="G12" s="230">
        <v>1.82862</v>
      </c>
      <c r="H12" s="230">
        <v>1.713972</v>
      </c>
      <c r="I12" s="230">
        <v>1.8</v>
      </c>
      <c r="J12" s="230">
        <v>1.674834273166768</v>
      </c>
      <c r="K12" s="230">
        <v>1.9146800978933995</v>
      </c>
      <c r="L12" s="272">
        <v>2.1069572973388278</v>
      </c>
      <c r="M12" s="272">
        <v>2.153121685576397</v>
      </c>
      <c r="N12" s="272">
        <v>2.1148120016992573</v>
      </c>
      <c r="O12" s="272">
        <v>1.7563209769698243</v>
      </c>
      <c r="P12" s="272">
        <v>1.415950949880412</v>
      </c>
      <c r="Q12" s="272">
        <v>1.447734727053375</v>
      </c>
      <c r="R12" s="272">
        <v>1.4070197341012103</v>
      </c>
      <c r="S12" s="272">
        <v>1.3485419283288658</v>
      </c>
      <c r="T12" s="272">
        <v>1.472899211342772</v>
      </c>
      <c r="U12" s="272">
        <v>1.4649145643609904</v>
      </c>
      <c r="V12" s="724">
        <v>1.5449214815181351</v>
      </c>
      <c r="W12" s="524">
        <v>1</v>
      </c>
      <c r="X12" s="251" t="s">
        <v>16</v>
      </c>
    </row>
    <row r="13" spans="1:24" ht="12.75">
      <c r="A13" s="10" t="s">
        <v>21</v>
      </c>
      <c r="B13" s="530">
        <v>0.3813903</v>
      </c>
      <c r="C13" s="234">
        <v>0.3744533</v>
      </c>
      <c r="D13" s="234">
        <v>0.0887624</v>
      </c>
      <c r="E13" s="234">
        <v>0.3956218</v>
      </c>
      <c r="F13" s="234">
        <v>0.3521648</v>
      </c>
      <c r="G13" s="234">
        <v>0.342613</v>
      </c>
      <c r="H13" s="234">
        <v>0.3989724</v>
      </c>
      <c r="I13" s="234">
        <v>0.3</v>
      </c>
      <c r="J13" s="234">
        <v>0.33061871644265073</v>
      </c>
      <c r="K13" s="234">
        <v>0.3408760602830945</v>
      </c>
      <c r="L13" s="273">
        <v>0.3772502455603557</v>
      </c>
      <c r="M13" s="273">
        <v>0.373550611093701</v>
      </c>
      <c r="N13" s="273">
        <v>0.35452385973428613</v>
      </c>
      <c r="O13" s="273">
        <v>0.34507795482757814</v>
      </c>
      <c r="P13" s="273">
        <v>0.33329539727185525</v>
      </c>
      <c r="Q13" s="273">
        <v>0.3289458384688728</v>
      </c>
      <c r="R13" s="273">
        <v>0.34704341649649295</v>
      </c>
      <c r="S13" s="273">
        <v>0.3406857946676528</v>
      </c>
      <c r="T13" s="273">
        <v>0.3341895946557971</v>
      </c>
      <c r="U13" s="273">
        <v>0.3245631735369862</v>
      </c>
      <c r="V13" s="725">
        <v>0.324219703114593</v>
      </c>
      <c r="W13" s="525">
        <v>18</v>
      </c>
      <c r="X13" s="254" t="s">
        <v>21</v>
      </c>
    </row>
    <row r="14" spans="1:25" ht="12.75">
      <c r="A14" s="86" t="s">
        <v>6</v>
      </c>
      <c r="B14" s="527">
        <v>0.2854672</v>
      </c>
      <c r="C14" s="230">
        <v>0.299647</v>
      </c>
      <c r="D14" s="230">
        <v>0.2298732</v>
      </c>
      <c r="E14" s="230">
        <v>0.1947439</v>
      </c>
      <c r="F14" s="230">
        <v>0.2015489</v>
      </c>
      <c r="G14" s="230">
        <v>0.207799</v>
      </c>
      <c r="H14" s="230">
        <v>0.203704</v>
      </c>
      <c r="I14" s="230">
        <v>0.2</v>
      </c>
      <c r="J14" s="230">
        <v>0.043633524325689815</v>
      </c>
      <c r="K14" s="230">
        <v>0.07324082944466763</v>
      </c>
      <c r="L14" s="272">
        <v>0.07023432158617689</v>
      </c>
      <c r="M14" s="272">
        <v>0.06885228928315225</v>
      </c>
      <c r="N14" s="272">
        <v>0.058412940713019494</v>
      </c>
      <c r="O14" s="272">
        <v>0.04522530922124077</v>
      </c>
      <c r="P14" s="272">
        <v>0.04538417491994146</v>
      </c>
      <c r="Q14" s="272">
        <v>0.050623449869194447</v>
      </c>
      <c r="R14" s="272">
        <v>0.05903669394513907</v>
      </c>
      <c r="S14" s="272">
        <v>0.06016203045458853</v>
      </c>
      <c r="T14" s="272">
        <v>0.05791393375365933</v>
      </c>
      <c r="U14" s="272">
        <v>0.057241766751188104</v>
      </c>
      <c r="V14" s="724">
        <v>0.060044341956477724</v>
      </c>
      <c r="W14" s="524">
        <v>27</v>
      </c>
      <c r="X14" s="251" t="s">
        <v>6</v>
      </c>
      <c r="Y14" s="280"/>
    </row>
    <row r="15" spans="1:25" ht="12.75">
      <c r="A15" s="10" t="s">
        <v>24</v>
      </c>
      <c r="B15" s="530">
        <v>1.278471</v>
      </c>
      <c r="C15" s="234">
        <v>1.35653</v>
      </c>
      <c r="D15" s="234">
        <v>1.300584</v>
      </c>
      <c r="E15" s="234">
        <v>1.309977</v>
      </c>
      <c r="F15" s="234">
        <v>1.379588</v>
      </c>
      <c r="G15" s="234">
        <v>1.402601</v>
      </c>
      <c r="H15" s="234">
        <v>1.142563</v>
      </c>
      <c r="I15" s="234">
        <v>1</v>
      </c>
      <c r="J15" s="234">
        <v>1.0263745106714501</v>
      </c>
      <c r="K15" s="234">
        <v>1.0938923090224408</v>
      </c>
      <c r="L15" s="273">
        <v>1.1519395320528412</v>
      </c>
      <c r="M15" s="273">
        <v>1.1811491694346774</v>
      </c>
      <c r="N15" s="273">
        <v>1.2751364526132145</v>
      </c>
      <c r="O15" s="273">
        <v>1.066946271242791</v>
      </c>
      <c r="P15" s="273">
        <v>0.897272491032932</v>
      </c>
      <c r="Q15" s="273">
        <v>0.9107233358643836</v>
      </c>
      <c r="R15" s="273">
        <v>0.8371285177922022</v>
      </c>
      <c r="S15" s="273">
        <v>0.8375909304277321</v>
      </c>
      <c r="T15" s="273">
        <v>0.9220162333464479</v>
      </c>
      <c r="U15" s="273">
        <v>0.9211806449174671</v>
      </c>
      <c r="V15" s="725">
        <v>0.7285151677911116</v>
      </c>
      <c r="W15" s="525">
        <v>8</v>
      </c>
      <c r="X15" s="254" t="s">
        <v>24</v>
      </c>
      <c r="Y15" s="280"/>
    </row>
    <row r="16" spans="1:25" ht="12.75">
      <c r="A16" s="86" t="s">
        <v>17</v>
      </c>
      <c r="B16" s="527">
        <v>0.7156473</v>
      </c>
      <c r="C16" s="230">
        <v>0.6693211</v>
      </c>
      <c r="D16" s="230">
        <v>0.9060554</v>
      </c>
      <c r="E16" s="230">
        <v>0.9302968</v>
      </c>
      <c r="F16" s="230">
        <v>1.033147</v>
      </c>
      <c r="G16" s="230">
        <v>0.758097</v>
      </c>
      <c r="H16" s="230">
        <v>1.003909</v>
      </c>
      <c r="I16" s="230">
        <v>0.9</v>
      </c>
      <c r="J16" s="230">
        <v>0.8239018740693376</v>
      </c>
      <c r="K16" s="230">
        <v>0.873444499622643</v>
      </c>
      <c r="L16" s="272">
        <v>0.8512248654025778</v>
      </c>
      <c r="M16" s="272">
        <v>0.8216225346733889</v>
      </c>
      <c r="N16" s="272">
        <v>0.8345702908447381</v>
      </c>
      <c r="O16" s="272">
        <v>0.7975522995953558</v>
      </c>
      <c r="P16" s="272">
        <v>0.7641004958443879</v>
      </c>
      <c r="Q16" s="272">
        <v>0.6742426052309547</v>
      </c>
      <c r="R16" s="272">
        <v>0.6921738945625466</v>
      </c>
      <c r="S16" s="272">
        <v>0.6882704798385388</v>
      </c>
      <c r="T16" s="272">
        <v>0.7057678671362929</v>
      </c>
      <c r="U16" s="272">
        <v>0.735638746862717</v>
      </c>
      <c r="V16" s="724">
        <v>0.780318889181058</v>
      </c>
      <c r="W16" s="524">
        <v>7</v>
      </c>
      <c r="X16" s="251" t="s">
        <v>17</v>
      </c>
      <c r="Y16" s="280"/>
    </row>
    <row r="17" spans="1:25" ht="12.75">
      <c r="A17" s="10" t="s">
        <v>22</v>
      </c>
      <c r="B17" s="530">
        <v>0.3966861</v>
      </c>
      <c r="C17" s="234">
        <v>0.3851389</v>
      </c>
      <c r="D17" s="234">
        <v>0.3720821</v>
      </c>
      <c r="E17" s="234">
        <v>0.4170582</v>
      </c>
      <c r="F17" s="234">
        <v>0.4493553</v>
      </c>
      <c r="G17" s="234">
        <v>0.4356199</v>
      </c>
      <c r="H17" s="234">
        <v>0.4232823</v>
      </c>
      <c r="I17" s="234">
        <v>0.4</v>
      </c>
      <c r="J17" s="234">
        <v>0.38744349523069876</v>
      </c>
      <c r="K17" s="234">
        <v>0.39225929279561655</v>
      </c>
      <c r="L17" s="273">
        <v>0.4098580863689411</v>
      </c>
      <c r="M17" s="273">
        <v>0.4097327907267449</v>
      </c>
      <c r="N17" s="273">
        <v>0.396648060199462</v>
      </c>
      <c r="O17" s="273">
        <v>0.31266601983323883</v>
      </c>
      <c r="P17" s="273">
        <v>0.2849771184225891</v>
      </c>
      <c r="Q17" s="273">
        <v>0.27791320855610024</v>
      </c>
      <c r="R17" s="273">
        <v>0.26326287143373633</v>
      </c>
      <c r="S17" s="273">
        <v>0.2585216944712135</v>
      </c>
      <c r="T17" s="273">
        <v>0.26091178724574265</v>
      </c>
      <c r="U17" s="273">
        <v>0.24579928159880426</v>
      </c>
      <c r="V17" s="725">
        <v>0.23669651249164453</v>
      </c>
      <c r="W17" s="525">
        <v>21</v>
      </c>
      <c r="X17" s="254" t="s">
        <v>22</v>
      </c>
      <c r="Y17" s="280"/>
    </row>
    <row r="18" spans="1:25" ht="12.75">
      <c r="A18" s="86" t="s">
        <v>23</v>
      </c>
      <c r="B18" s="527">
        <v>0.4165759</v>
      </c>
      <c r="C18" s="230">
        <v>0.441054</v>
      </c>
      <c r="D18" s="230">
        <v>0.3896135</v>
      </c>
      <c r="E18" s="230">
        <v>0.3920208</v>
      </c>
      <c r="F18" s="230">
        <v>0.3495964</v>
      </c>
      <c r="G18" s="230">
        <v>0.2504162</v>
      </c>
      <c r="H18" s="230">
        <v>0.1782617</v>
      </c>
      <c r="I18" s="230">
        <v>0.2</v>
      </c>
      <c r="J18" s="230">
        <v>0.15615858432502483</v>
      </c>
      <c r="K18" s="230">
        <v>0.2633917089480699</v>
      </c>
      <c r="L18" s="272">
        <v>0.2692471351224451</v>
      </c>
      <c r="M18" s="272">
        <v>0.2721680146465674</v>
      </c>
      <c r="N18" s="272">
        <v>0.2764600369024552</v>
      </c>
      <c r="O18" s="272">
        <v>0.2910038329533782</v>
      </c>
      <c r="P18" s="272">
        <v>0.28426775010224253</v>
      </c>
      <c r="Q18" s="272">
        <v>0.27090575291934227</v>
      </c>
      <c r="R18" s="272">
        <v>0.2794175062788814</v>
      </c>
      <c r="S18" s="272">
        <v>0.2866891973804571</v>
      </c>
      <c r="T18" s="272">
        <v>0.2769877499461058</v>
      </c>
      <c r="U18" s="272">
        <v>0.27542519406868526</v>
      </c>
      <c r="V18" s="724">
        <v>0.26908884837858954</v>
      </c>
      <c r="W18" s="524">
        <v>20</v>
      </c>
      <c r="X18" s="251" t="s">
        <v>23</v>
      </c>
      <c r="Y18" s="280"/>
    </row>
    <row r="19" spans="1:25" ht="12.75">
      <c r="A19" s="10" t="s">
        <v>48</v>
      </c>
      <c r="B19" s="530"/>
      <c r="C19" s="234"/>
      <c r="D19" s="234"/>
      <c r="E19" s="234"/>
      <c r="F19" s="234"/>
      <c r="G19" s="234"/>
      <c r="H19" s="234"/>
      <c r="I19" s="234">
        <v>0.8</v>
      </c>
      <c r="J19" s="234">
        <v>0.9936283647355018</v>
      </c>
      <c r="K19" s="234">
        <v>1.0470307251765059</v>
      </c>
      <c r="L19" s="273">
        <v>1.0680742887024246</v>
      </c>
      <c r="M19" s="273">
        <v>1.082706988874144</v>
      </c>
      <c r="N19" s="273">
        <v>1.0890538690408895</v>
      </c>
      <c r="O19" s="273">
        <v>1.0458831720171515</v>
      </c>
      <c r="P19" s="273">
        <v>0.8559952323312695</v>
      </c>
      <c r="Q19" s="273">
        <v>0.8452255441531121</v>
      </c>
      <c r="R19" s="273">
        <v>0.839931812197948</v>
      </c>
      <c r="S19" s="273">
        <v>0.795462722132307</v>
      </c>
      <c r="T19" s="273">
        <v>0.7994519028788144</v>
      </c>
      <c r="U19" s="273">
        <v>0.8586678241022645</v>
      </c>
      <c r="V19" s="725">
        <v>0.8437797675575814</v>
      </c>
      <c r="W19" s="525">
        <v>6</v>
      </c>
      <c r="X19" s="254" t="s">
        <v>48</v>
      </c>
      <c r="Y19" s="280"/>
    </row>
    <row r="20" spans="1:25" ht="12.75">
      <c r="A20" s="86" t="s">
        <v>25</v>
      </c>
      <c r="B20" s="527">
        <v>0.4561217</v>
      </c>
      <c r="C20" s="230">
        <v>0.4341244</v>
      </c>
      <c r="D20" s="230">
        <v>0.4398027</v>
      </c>
      <c r="E20" s="230">
        <v>0.4720053</v>
      </c>
      <c r="F20" s="230">
        <v>0.5557328</v>
      </c>
      <c r="G20" s="230">
        <v>0.5591292</v>
      </c>
      <c r="H20" s="230">
        <v>0.567077</v>
      </c>
      <c r="I20" s="230">
        <v>0.5</v>
      </c>
      <c r="J20" s="230">
        <v>0.5679834237140522</v>
      </c>
      <c r="K20" s="230">
        <v>0.5506217468870195</v>
      </c>
      <c r="L20" s="272">
        <v>0.5570824960705848</v>
      </c>
      <c r="M20" s="272">
        <v>0.5610041476979845</v>
      </c>
      <c r="N20" s="272">
        <v>0.5733897929782645</v>
      </c>
      <c r="O20" s="272">
        <v>0.5576077896723758</v>
      </c>
      <c r="P20" s="272">
        <v>0.5613275992173076</v>
      </c>
      <c r="Q20" s="272">
        <v>0.5584866948849637</v>
      </c>
      <c r="R20" s="272">
        <v>0.5790054846433468</v>
      </c>
      <c r="S20" s="272">
        <v>0.6203568539576573</v>
      </c>
      <c r="T20" s="272">
        <v>0.6083762604628159</v>
      </c>
      <c r="U20" s="272">
        <v>0.6046108535825306</v>
      </c>
      <c r="V20" s="724">
        <v>0.5916184164109604</v>
      </c>
      <c r="W20" s="524">
        <v>12</v>
      </c>
      <c r="X20" s="251" t="s">
        <v>25</v>
      </c>
      <c r="Y20" s="280"/>
    </row>
    <row r="21" spans="1:25" ht="12.75">
      <c r="A21" s="10" t="s">
        <v>4</v>
      </c>
      <c r="B21" s="530">
        <v>2.343493</v>
      </c>
      <c r="C21" s="234">
        <v>2.270721</v>
      </c>
      <c r="D21" s="234">
        <v>2.026255</v>
      </c>
      <c r="E21" s="234">
        <v>2.007842</v>
      </c>
      <c r="F21" s="234">
        <v>1.930597</v>
      </c>
      <c r="G21" s="234">
        <v>1.993646</v>
      </c>
      <c r="H21" s="234">
        <v>2.021289</v>
      </c>
      <c r="I21" s="234">
        <v>1.8</v>
      </c>
      <c r="J21" s="234">
        <v>1.6978891675359593</v>
      </c>
      <c r="K21" s="234">
        <v>1.7313349498250652</v>
      </c>
      <c r="L21" s="273">
        <v>1.434332758826989</v>
      </c>
      <c r="M21" s="273">
        <v>1.3031268391312512</v>
      </c>
      <c r="N21" s="273">
        <v>1.4379096053015323</v>
      </c>
      <c r="O21" s="273">
        <v>1.417447121961486</v>
      </c>
      <c r="P21" s="273">
        <v>1.150293196240662</v>
      </c>
      <c r="Q21" s="273">
        <v>0.9451022047203295</v>
      </c>
      <c r="R21" s="273">
        <v>0.8185047969956059</v>
      </c>
      <c r="S21" s="273">
        <v>0.7083782811938151</v>
      </c>
      <c r="T21" s="273">
        <v>0.6187148833769358</v>
      </c>
      <c r="U21" s="273">
        <v>0.6978835798126073</v>
      </c>
      <c r="V21" s="725">
        <v>0.6809470891071144</v>
      </c>
      <c r="W21" s="525">
        <v>10</v>
      </c>
      <c r="X21" s="254" t="s">
        <v>4</v>
      </c>
      <c r="Y21" s="280"/>
    </row>
    <row r="22" spans="1:25" ht="12.75">
      <c r="A22" s="86" t="s">
        <v>8</v>
      </c>
      <c r="B22" s="527">
        <v>0</v>
      </c>
      <c r="C22" s="230">
        <v>0</v>
      </c>
      <c r="D22" s="230">
        <v>0.0224809</v>
      </c>
      <c r="E22" s="230">
        <v>0.0943318</v>
      </c>
      <c r="F22" s="230">
        <v>0.1521982</v>
      </c>
      <c r="G22" s="230">
        <v>0.3393292</v>
      </c>
      <c r="H22" s="230">
        <v>0.3164862</v>
      </c>
      <c r="I22" s="230">
        <v>0.3</v>
      </c>
      <c r="J22" s="230">
        <v>0.24375440911551494</v>
      </c>
      <c r="K22" s="230">
        <v>0.3080992534838581</v>
      </c>
      <c r="L22" s="272">
        <v>0.293346734640717</v>
      </c>
      <c r="M22" s="272">
        <v>0.28500383238676436</v>
      </c>
      <c r="N22" s="272">
        <v>0.2641947930475935</v>
      </c>
      <c r="O22" s="272">
        <v>0.21613722812780378</v>
      </c>
      <c r="P22" s="272">
        <v>0.21811740203709257</v>
      </c>
      <c r="Q22" s="272">
        <v>0.34139573559793285</v>
      </c>
      <c r="R22" s="272">
        <v>0.4514999064532214</v>
      </c>
      <c r="S22" s="272">
        <v>0.42778333303667226</v>
      </c>
      <c r="T22" s="272">
        <v>0.45091838279462576</v>
      </c>
      <c r="U22" s="272">
        <v>0.4816565641162492</v>
      </c>
      <c r="V22" s="724">
        <v>0.5264513214366388</v>
      </c>
      <c r="W22" s="524">
        <v>14</v>
      </c>
      <c r="X22" s="251" t="s">
        <v>8</v>
      </c>
      <c r="Y22" s="280"/>
    </row>
    <row r="23" spans="1:25" ht="12.75">
      <c r="A23" s="10" t="s">
        <v>9</v>
      </c>
      <c r="B23" s="530">
        <v>0.7316719</v>
      </c>
      <c r="C23" s="234">
        <v>0.7085935</v>
      </c>
      <c r="D23" s="234">
        <v>0.8240432</v>
      </c>
      <c r="E23" s="234">
        <v>0.769559</v>
      </c>
      <c r="F23" s="234">
        <v>0.6848745</v>
      </c>
      <c r="G23" s="234">
        <v>0.6659728</v>
      </c>
      <c r="H23" s="234">
        <v>0.6606448</v>
      </c>
      <c r="I23" s="234">
        <v>0.7</v>
      </c>
      <c r="J23" s="234">
        <v>0.7338228615519807</v>
      </c>
      <c r="K23" s="234">
        <v>0.7828038454911509</v>
      </c>
      <c r="L23" s="273">
        <v>0.4759784426155171</v>
      </c>
      <c r="M23" s="273">
        <v>0.09437103138111948</v>
      </c>
      <c r="N23" s="273">
        <v>0.10285553538340025</v>
      </c>
      <c r="O23" s="273">
        <v>0.04463833487441139</v>
      </c>
      <c r="P23" s="273">
        <v>0.04283047044107734</v>
      </c>
      <c r="Q23" s="273">
        <v>0.04503832623606377</v>
      </c>
      <c r="R23" s="273">
        <v>0.04559951451442077</v>
      </c>
      <c r="S23" s="273">
        <v>0.04614819107638142</v>
      </c>
      <c r="T23" s="273">
        <v>0.0446362169679855</v>
      </c>
      <c r="U23" s="273">
        <v>0.05962008945657121</v>
      </c>
      <c r="V23" s="725">
        <v>0.045773499524517494</v>
      </c>
      <c r="W23" s="525">
        <v>28</v>
      </c>
      <c r="X23" s="254" t="s">
        <v>9</v>
      </c>
      <c r="Y23" s="280"/>
    </row>
    <row r="24" spans="1:25" ht="12.75">
      <c r="A24" s="86" t="s">
        <v>26</v>
      </c>
      <c r="B24" s="527">
        <v>0.1391199</v>
      </c>
      <c r="C24" s="230">
        <v>0.1374093</v>
      </c>
      <c r="D24" s="230">
        <v>0.1385645</v>
      </c>
      <c r="E24" s="230">
        <v>0.1390662</v>
      </c>
      <c r="F24" s="230">
        <v>0.1303718</v>
      </c>
      <c r="G24" s="230">
        <v>0.121987</v>
      </c>
      <c r="H24" s="230">
        <v>0.1262499</v>
      </c>
      <c r="I24" s="230">
        <v>0.1</v>
      </c>
      <c r="J24" s="230">
        <v>0.114995533768979</v>
      </c>
      <c r="K24" s="230">
        <v>0.11159138656206505</v>
      </c>
      <c r="L24" s="272">
        <v>0.10641069796693964</v>
      </c>
      <c r="M24" s="272">
        <v>0.10849476109945436</v>
      </c>
      <c r="N24" s="272">
        <v>0.17949526876660837</v>
      </c>
      <c r="O24" s="272">
        <v>0.17871147176166216</v>
      </c>
      <c r="P24" s="272">
        <v>0.20170949412984376</v>
      </c>
      <c r="Q24" s="272">
        <v>0.16502584945902787</v>
      </c>
      <c r="R24" s="272">
        <v>0.1492024970832828</v>
      </c>
      <c r="S24" s="272">
        <v>0.14089504357134722</v>
      </c>
      <c r="T24" s="272">
        <v>0.15044234152992497</v>
      </c>
      <c r="U24" s="272">
        <v>0.14128684056923901</v>
      </c>
      <c r="V24" s="724">
        <v>0.13563039917057496</v>
      </c>
      <c r="W24" s="524">
        <v>26</v>
      </c>
      <c r="X24" s="251" t="s">
        <v>26</v>
      </c>
      <c r="Y24" s="280"/>
    </row>
    <row r="25" spans="1:25" ht="12.75">
      <c r="A25" s="10" t="s">
        <v>7</v>
      </c>
      <c r="B25" s="530">
        <v>0.1619986</v>
      </c>
      <c r="C25" s="234">
        <v>0.3025742</v>
      </c>
      <c r="D25" s="234">
        <v>0.3127168</v>
      </c>
      <c r="E25" s="234">
        <v>0.3109168</v>
      </c>
      <c r="F25" s="234">
        <v>0.3968985</v>
      </c>
      <c r="G25" s="234">
        <v>0.3885451</v>
      </c>
      <c r="H25" s="234">
        <v>0.3936795</v>
      </c>
      <c r="I25" s="234">
        <v>0.4</v>
      </c>
      <c r="J25" s="234">
        <v>0.4497014271777364</v>
      </c>
      <c r="K25" s="234">
        <v>0.7658326908378756</v>
      </c>
      <c r="L25" s="273">
        <v>0.5265945163467877</v>
      </c>
      <c r="M25" s="273">
        <v>0.5818982359623358</v>
      </c>
      <c r="N25" s="273">
        <v>0.6362580284071264</v>
      </c>
      <c r="O25" s="273">
        <v>0.5683023449938562</v>
      </c>
      <c r="P25" s="273">
        <v>0.4604253795153843</v>
      </c>
      <c r="Q25" s="273">
        <v>0.4694248807351343</v>
      </c>
      <c r="R25" s="273">
        <v>0.46826485353958675</v>
      </c>
      <c r="S25" s="273">
        <v>0.5045758118370944</v>
      </c>
      <c r="T25" s="273">
        <v>0.46864066301617524</v>
      </c>
      <c r="U25" s="273">
        <v>0.44771729459273196</v>
      </c>
      <c r="V25" s="725">
        <v>0.4527868200366587</v>
      </c>
      <c r="W25" s="525">
        <v>16</v>
      </c>
      <c r="X25" s="254" t="s">
        <v>7</v>
      </c>
      <c r="Y25" s="280"/>
    </row>
    <row r="26" spans="1:25" ht="12.75">
      <c r="A26" s="86" t="s">
        <v>10</v>
      </c>
      <c r="B26" s="527">
        <v>2.25854</v>
      </c>
      <c r="C26" s="230">
        <v>2.157769</v>
      </c>
      <c r="D26" s="230">
        <v>2.177445</v>
      </c>
      <c r="E26" s="230">
        <v>2.261354</v>
      </c>
      <c r="F26" s="230">
        <v>2.38143</v>
      </c>
      <c r="G26" s="230">
        <v>2.211485</v>
      </c>
      <c r="H26" s="230">
        <v>2.049913</v>
      </c>
      <c r="I26" s="230">
        <v>1.9</v>
      </c>
      <c r="J26" s="230">
        <v>1.9721133355424654</v>
      </c>
      <c r="K26" s="230">
        <v>1.655041011146232</v>
      </c>
      <c r="L26" s="272">
        <v>1.6576463766313794</v>
      </c>
      <c r="M26" s="272">
        <v>1.7243165188089105</v>
      </c>
      <c r="N26" s="272">
        <v>1.5860833644607613</v>
      </c>
      <c r="O26" s="272">
        <v>1.5760572069117433</v>
      </c>
      <c r="P26" s="272">
        <v>1.5382137717069038</v>
      </c>
      <c r="Q26" s="272">
        <v>1.3251799251458443</v>
      </c>
      <c r="R26" s="272">
        <v>1.3525401643660273</v>
      </c>
      <c r="S26" s="272">
        <v>1.209380939407391</v>
      </c>
      <c r="T26" s="272">
        <v>1.1215333515831738</v>
      </c>
      <c r="U26" s="272">
        <v>1.1693428888284794</v>
      </c>
      <c r="V26" s="724">
        <v>1.2355532886532248</v>
      </c>
      <c r="W26" s="524">
        <v>2</v>
      </c>
      <c r="X26" s="251" t="s">
        <v>10</v>
      </c>
      <c r="Y26" s="280"/>
    </row>
    <row r="27" spans="1:25" ht="12.75">
      <c r="A27" s="10" t="s">
        <v>18</v>
      </c>
      <c r="B27" s="530">
        <v>1.329355</v>
      </c>
      <c r="C27" s="234">
        <v>1.46925</v>
      </c>
      <c r="D27" s="234">
        <v>1.288288</v>
      </c>
      <c r="E27" s="234">
        <v>1.383862</v>
      </c>
      <c r="F27" s="234">
        <v>1.451347</v>
      </c>
      <c r="G27" s="234">
        <v>1.391521</v>
      </c>
      <c r="H27" s="234">
        <v>1.301451</v>
      </c>
      <c r="I27" s="234">
        <v>1.1</v>
      </c>
      <c r="J27" s="234">
        <v>1.1528190877314866</v>
      </c>
      <c r="K27" s="234">
        <v>1.1883062722950573</v>
      </c>
      <c r="L27" s="273">
        <v>1.2124066868398433</v>
      </c>
      <c r="M27" s="273">
        <v>1.2470390806820302</v>
      </c>
      <c r="N27" s="273">
        <v>1.2421732324549961</v>
      </c>
      <c r="O27" s="273">
        <v>1.2178427099190658</v>
      </c>
      <c r="P27" s="273">
        <v>1.1370923340998154</v>
      </c>
      <c r="Q27" s="273">
        <v>1.1331534475987788</v>
      </c>
      <c r="R27" s="273">
        <v>1.0937444103470213</v>
      </c>
      <c r="S27" s="273">
        <v>1.0098207587528132</v>
      </c>
      <c r="T27" s="273">
        <v>0.9384938751248567</v>
      </c>
      <c r="U27" s="273">
        <v>0.9886758530817124</v>
      </c>
      <c r="V27" s="725">
        <v>1.0332120774953402</v>
      </c>
      <c r="W27" s="525">
        <v>3</v>
      </c>
      <c r="X27" s="254" t="s">
        <v>18</v>
      </c>
      <c r="Y27" s="280"/>
    </row>
    <row r="28" spans="1:25" ht="12.75">
      <c r="A28" s="86" t="s">
        <v>27</v>
      </c>
      <c r="B28" s="527">
        <v>0.7015799</v>
      </c>
      <c r="C28" s="230">
        <v>0.6932553</v>
      </c>
      <c r="D28" s="230">
        <v>0.6854064</v>
      </c>
      <c r="E28" s="230">
        <v>0.7095334</v>
      </c>
      <c r="F28" s="230">
        <v>0.7069945</v>
      </c>
      <c r="G28" s="230">
        <v>0.8054582</v>
      </c>
      <c r="H28" s="230">
        <v>0.862987</v>
      </c>
      <c r="I28" s="230">
        <v>0.9</v>
      </c>
      <c r="J28" s="230">
        <v>0.9227229726594723</v>
      </c>
      <c r="K28" s="230">
        <v>0.8553968326602263</v>
      </c>
      <c r="L28" s="272">
        <v>0.8522740603194232</v>
      </c>
      <c r="M28" s="272">
        <v>0.8308438081569735</v>
      </c>
      <c r="N28" s="272">
        <v>0.7794999037354403</v>
      </c>
      <c r="O28" s="272">
        <v>0.7648850775506558</v>
      </c>
      <c r="P28" s="272">
        <v>0.7877439696580678</v>
      </c>
      <c r="Q28" s="272">
        <v>0.7688364348447105</v>
      </c>
      <c r="R28" s="272">
        <v>0.7897458783275267</v>
      </c>
      <c r="S28" s="272">
        <v>0.8080550539064131</v>
      </c>
      <c r="T28" s="272">
        <v>0.7933522720091077</v>
      </c>
      <c r="U28" s="272">
        <v>0.8702169731878691</v>
      </c>
      <c r="V28" s="724">
        <v>0.8556146357356369</v>
      </c>
      <c r="W28" s="524">
        <v>5</v>
      </c>
      <c r="X28" s="251" t="s">
        <v>27</v>
      </c>
      <c r="Y28" s="280"/>
    </row>
    <row r="29" spans="1:25" ht="12.75">
      <c r="A29" s="10" t="s">
        <v>11</v>
      </c>
      <c r="B29" s="530">
        <v>0.1885997</v>
      </c>
      <c r="C29" s="234">
        <v>0.2272531</v>
      </c>
      <c r="D29" s="234">
        <v>0.2524483</v>
      </c>
      <c r="E29" s="234">
        <v>0.1153267</v>
      </c>
      <c r="F29" s="234">
        <v>0.1267862</v>
      </c>
      <c r="G29" s="234">
        <v>0.1794787</v>
      </c>
      <c r="H29" s="234">
        <v>0.1726606</v>
      </c>
      <c r="I29" s="234">
        <v>0.2</v>
      </c>
      <c r="J29" s="234">
        <v>0.2164481668399428</v>
      </c>
      <c r="K29" s="234">
        <v>0.33781258220228977</v>
      </c>
      <c r="L29" s="273">
        <v>0.2807764084857533</v>
      </c>
      <c r="M29" s="273">
        <v>0.23143996379839643</v>
      </c>
      <c r="N29" s="273">
        <v>0.2356844130162626</v>
      </c>
      <c r="O29" s="273">
        <v>0.25037539672958525</v>
      </c>
      <c r="P29" s="273">
        <v>0.22423714874785072</v>
      </c>
      <c r="Q29" s="273">
        <v>0.20840009572585236</v>
      </c>
      <c r="R29" s="273">
        <v>0.18904619337825113</v>
      </c>
      <c r="S29" s="273">
        <v>0.1873704997241394</v>
      </c>
      <c r="T29" s="273">
        <v>0.19337995737685745</v>
      </c>
      <c r="U29" s="273">
        <v>0.2017207375867649</v>
      </c>
      <c r="V29" s="725">
        <v>0.21214457784179244</v>
      </c>
      <c r="W29" s="525">
        <v>23</v>
      </c>
      <c r="X29" s="254" t="s">
        <v>11</v>
      </c>
      <c r="Y29" s="280"/>
    </row>
    <row r="30" spans="1:25" ht="12.75">
      <c r="A30" s="86" t="s">
        <v>28</v>
      </c>
      <c r="B30" s="527">
        <v>0.8660498</v>
      </c>
      <c r="C30" s="230">
        <v>0.9463337</v>
      </c>
      <c r="D30" s="230">
        <v>0.9269392</v>
      </c>
      <c r="E30" s="230">
        <v>1.025772</v>
      </c>
      <c r="F30" s="230">
        <v>1.126511</v>
      </c>
      <c r="G30" s="230">
        <v>1.069688</v>
      </c>
      <c r="H30" s="230">
        <v>1.059296</v>
      </c>
      <c r="I30" s="230">
        <v>1</v>
      </c>
      <c r="J30" s="230">
        <v>0.8334579698860758</v>
      </c>
      <c r="K30" s="230">
        <v>0.8800426063649656</v>
      </c>
      <c r="L30" s="272">
        <v>0.892811715660506</v>
      </c>
      <c r="M30" s="272">
        <v>0.8518394429550427</v>
      </c>
      <c r="N30" s="272">
        <v>0.8239134609959554</v>
      </c>
      <c r="O30" s="272">
        <v>0.668082758343089</v>
      </c>
      <c r="P30" s="272">
        <v>0.5901428455806329</v>
      </c>
      <c r="Q30" s="272">
        <v>0.6392265205652428</v>
      </c>
      <c r="R30" s="272">
        <v>0.5723559403428345</v>
      </c>
      <c r="S30" s="272">
        <v>0.45725958740602624</v>
      </c>
      <c r="T30" s="272">
        <v>0.5217147189775256</v>
      </c>
      <c r="U30" s="272">
        <v>0.5862354264610805</v>
      </c>
      <c r="V30" s="724">
        <v>0.6254175255750951</v>
      </c>
      <c r="W30" s="524">
        <v>11</v>
      </c>
      <c r="X30" s="251" t="s">
        <v>28</v>
      </c>
      <c r="Y30" s="280"/>
    </row>
    <row r="31" spans="1:25" ht="12.75">
      <c r="A31" s="10" t="s">
        <v>12</v>
      </c>
      <c r="B31" s="530">
        <v>0</v>
      </c>
      <c r="C31" s="234">
        <v>0</v>
      </c>
      <c r="D31" s="234">
        <v>0.0673723</v>
      </c>
      <c r="E31" s="234">
        <v>0.0485763</v>
      </c>
      <c r="F31" s="234">
        <v>0.123028</v>
      </c>
      <c r="G31" s="234">
        <v>0.0601342</v>
      </c>
      <c r="H31" s="234">
        <v>0.0712191</v>
      </c>
      <c r="I31" s="234">
        <v>0.1</v>
      </c>
      <c r="J31" s="234">
        <v>0.06661259907146837</v>
      </c>
      <c r="K31" s="234">
        <v>0.06331719279595553</v>
      </c>
      <c r="L31" s="273">
        <v>0.06186123305935744</v>
      </c>
      <c r="M31" s="273">
        <v>0.14481088567887287</v>
      </c>
      <c r="N31" s="273">
        <v>0.34473940434535955</v>
      </c>
      <c r="O31" s="273">
        <v>0.3536117965094252</v>
      </c>
      <c r="P31" s="273">
        <v>0.276128615341824</v>
      </c>
      <c r="Q31" s="273">
        <v>0.31561329448075165</v>
      </c>
      <c r="R31" s="273">
        <v>0.23569403201505204</v>
      </c>
      <c r="S31" s="273">
        <v>0.2633332017866584</v>
      </c>
      <c r="T31" s="273">
        <v>0.2756738352397886</v>
      </c>
      <c r="U31" s="273">
        <v>0.2617251651377825</v>
      </c>
      <c r="V31" s="725">
        <v>0.23201809371922172</v>
      </c>
      <c r="W31" s="525">
        <v>22</v>
      </c>
      <c r="X31" s="254" t="s">
        <v>12</v>
      </c>
      <c r="Y31" s="280"/>
    </row>
    <row r="32" spans="1:25" ht="12.75">
      <c r="A32" s="86" t="s">
        <v>14</v>
      </c>
      <c r="B32" s="527">
        <v>1.020703</v>
      </c>
      <c r="C32" s="230">
        <v>1.003141</v>
      </c>
      <c r="D32" s="230">
        <v>0.9625204</v>
      </c>
      <c r="E32" s="230">
        <v>1.084444</v>
      </c>
      <c r="F32" s="230">
        <v>0.8604068</v>
      </c>
      <c r="G32" s="230">
        <v>0.4368069</v>
      </c>
      <c r="H32" s="230">
        <v>0.438136</v>
      </c>
      <c r="I32" s="230">
        <v>0.4</v>
      </c>
      <c r="J32" s="230">
        <v>0.45765612110466947</v>
      </c>
      <c r="K32" s="230">
        <v>0.5037210399691261</v>
      </c>
      <c r="L32" s="272">
        <v>0.48691516845865146</v>
      </c>
      <c r="M32" s="272">
        <v>0.4657700682755327</v>
      </c>
      <c r="N32" s="272">
        <v>0.48187421118210316</v>
      </c>
      <c r="O32" s="272">
        <v>0.46600382090684883</v>
      </c>
      <c r="P32" s="272">
        <v>0.4068326895001411</v>
      </c>
      <c r="Q32" s="272">
        <v>0.4035439348291421</v>
      </c>
      <c r="R32" s="272">
        <v>0.3931692285676341</v>
      </c>
      <c r="S32" s="272">
        <v>0.39950212990764544</v>
      </c>
      <c r="T32" s="272">
        <v>0.45551579378624674</v>
      </c>
      <c r="U32" s="272">
        <v>0.45682956403285074</v>
      </c>
      <c r="V32" s="724">
        <v>0.46006923481980816</v>
      </c>
      <c r="W32" s="524">
        <v>15</v>
      </c>
      <c r="X32" s="251" t="s">
        <v>14</v>
      </c>
      <c r="Y32" s="280"/>
    </row>
    <row r="33" spans="1:25" ht="12.75">
      <c r="A33" s="10" t="s">
        <v>13</v>
      </c>
      <c r="B33" s="530">
        <v>0.2438111</v>
      </c>
      <c r="C33" s="234">
        <v>0.2346826</v>
      </c>
      <c r="D33" s="234">
        <v>0.2264185</v>
      </c>
      <c r="E33" s="234">
        <v>0.2251234</v>
      </c>
      <c r="F33" s="234">
        <v>0.2088996</v>
      </c>
      <c r="G33" s="234">
        <v>0.2450867</v>
      </c>
      <c r="H33" s="234">
        <v>0.2323852</v>
      </c>
      <c r="I33" s="234">
        <v>0.2</v>
      </c>
      <c r="J33" s="234">
        <v>0.20756055098184362</v>
      </c>
      <c r="K33" s="234">
        <v>0.18633861933849663</v>
      </c>
      <c r="L33" s="273">
        <v>0.18744982154936257</v>
      </c>
      <c r="M33" s="273">
        <v>0.1893475720473591</v>
      </c>
      <c r="N33" s="273">
        <v>0.19636075684004725</v>
      </c>
      <c r="O33" s="273">
        <v>0.1986066816621578</v>
      </c>
      <c r="P33" s="273">
        <v>0.1945547778848572</v>
      </c>
      <c r="Q33" s="273">
        <v>0.18867430335334495</v>
      </c>
      <c r="R33" s="273">
        <v>0.19847310951021702</v>
      </c>
      <c r="S33" s="273">
        <v>0.19023293238977493</v>
      </c>
      <c r="T33" s="273">
        <v>0.20603236622942725</v>
      </c>
      <c r="U33" s="273">
        <v>0.20683929718854355</v>
      </c>
      <c r="V33" s="725">
        <v>0.18089205648809947</v>
      </c>
      <c r="W33" s="525">
        <v>24</v>
      </c>
      <c r="X33" s="254" t="s">
        <v>13</v>
      </c>
      <c r="Y33" s="280"/>
    </row>
    <row r="34" spans="1:25" ht="12.75">
      <c r="A34" s="86" t="s">
        <v>29</v>
      </c>
      <c r="B34" s="527">
        <v>0.7703475</v>
      </c>
      <c r="C34" s="230">
        <v>0.9586388</v>
      </c>
      <c r="D34" s="230">
        <v>0.9895019</v>
      </c>
      <c r="E34" s="230">
        <v>1.081452</v>
      </c>
      <c r="F34" s="230">
        <v>1.163487</v>
      </c>
      <c r="G34" s="230">
        <v>1.103696</v>
      </c>
      <c r="H34" s="230">
        <v>0.9747751</v>
      </c>
      <c r="I34" s="230">
        <v>1</v>
      </c>
      <c r="J34" s="230">
        <v>1.136116224293886</v>
      </c>
      <c r="K34" s="230">
        <v>1.2127942856061134</v>
      </c>
      <c r="L34" s="272">
        <v>1.1302596920681076</v>
      </c>
      <c r="M34" s="272">
        <v>1.1146256966410604</v>
      </c>
      <c r="N34" s="272">
        <v>1.0081250267975819</v>
      </c>
      <c r="O34" s="272">
        <v>0.8827583358714787</v>
      </c>
      <c r="P34" s="272">
        <v>0.7689375735379415</v>
      </c>
      <c r="Q34" s="272">
        <v>0.9032602886157135</v>
      </c>
      <c r="R34" s="272">
        <v>0.9579974500810183</v>
      </c>
      <c r="S34" s="272">
        <v>0.9109428258247285</v>
      </c>
      <c r="T34" s="272">
        <v>0.9112905605445121</v>
      </c>
      <c r="U34" s="272">
        <v>0.8993786642254729</v>
      </c>
      <c r="V34" s="724">
        <v>0.8864493734132126</v>
      </c>
      <c r="W34" s="524">
        <v>4</v>
      </c>
      <c r="X34" s="251" t="s">
        <v>29</v>
      </c>
      <c r="Y34" s="280"/>
    </row>
    <row r="35" spans="1:25" ht="12.75">
      <c r="A35" s="10" t="s">
        <v>30</v>
      </c>
      <c r="B35" s="530">
        <v>0.3204069</v>
      </c>
      <c r="C35" s="234">
        <v>0.3625303</v>
      </c>
      <c r="D35" s="234">
        <v>0.3337319</v>
      </c>
      <c r="E35" s="234">
        <v>0.3390575</v>
      </c>
      <c r="F35" s="234">
        <v>0.3393625</v>
      </c>
      <c r="G35" s="234">
        <v>0.3357395</v>
      </c>
      <c r="H35" s="234">
        <v>0.3252401</v>
      </c>
      <c r="I35" s="234">
        <v>0.3</v>
      </c>
      <c r="J35" s="234">
        <v>0.3110053030210404</v>
      </c>
      <c r="K35" s="234">
        <v>0.3130709914257887</v>
      </c>
      <c r="L35" s="273">
        <v>0.37735367264387</v>
      </c>
      <c r="M35" s="273">
        <v>0.3784347582782521</v>
      </c>
      <c r="N35" s="273">
        <v>0.39802212232155953</v>
      </c>
      <c r="O35" s="273">
        <v>0.47366876068972885</v>
      </c>
      <c r="P35" s="273">
        <v>0.49803724380205205</v>
      </c>
      <c r="Q35" s="273">
        <v>0.4659098510330712</v>
      </c>
      <c r="R35" s="273">
        <v>0.4299376311110802</v>
      </c>
      <c r="S35" s="273">
        <v>0.4234151352156067</v>
      </c>
      <c r="T35" s="273">
        <v>0.4377293647352328</v>
      </c>
      <c r="U35" s="273">
        <v>0.4268398033385358</v>
      </c>
      <c r="V35" s="725">
        <v>0.4485819966842102</v>
      </c>
      <c r="W35" s="525">
        <v>17</v>
      </c>
      <c r="X35" s="254" t="s">
        <v>30</v>
      </c>
      <c r="Y35" s="280"/>
    </row>
    <row r="36" spans="1:25" ht="12.75">
      <c r="A36" s="284" t="s">
        <v>19</v>
      </c>
      <c r="B36" s="531">
        <v>0.5751135</v>
      </c>
      <c r="C36" s="532">
        <v>0.5673264</v>
      </c>
      <c r="D36" s="532">
        <v>0.566582</v>
      </c>
      <c r="E36" s="532">
        <v>0.6137148</v>
      </c>
      <c r="F36" s="532">
        <v>0.6169123</v>
      </c>
      <c r="G36" s="532">
        <v>0.5663843</v>
      </c>
      <c r="H36" s="532">
        <v>0.4866574</v>
      </c>
      <c r="I36" s="532">
        <v>0.5</v>
      </c>
      <c r="J36" s="532">
        <v>0.472775939115688</v>
      </c>
      <c r="K36" s="532">
        <v>0.46280331593159435</v>
      </c>
      <c r="L36" s="520">
        <v>0.4327789773641082</v>
      </c>
      <c r="M36" s="520">
        <v>0.4328668250058924</v>
      </c>
      <c r="N36" s="520">
        <v>0.5050656807999271</v>
      </c>
      <c r="O36" s="520">
        <v>0.5062483515428056</v>
      </c>
      <c r="P36" s="520">
        <v>0.5376913867777952</v>
      </c>
      <c r="Q36" s="520">
        <v>0.5717232939264162</v>
      </c>
      <c r="R36" s="521">
        <v>0.5948630206493644</v>
      </c>
      <c r="S36" s="521">
        <v>0.6082228291307519</v>
      </c>
      <c r="T36" s="520">
        <v>0.610670597865211</v>
      </c>
      <c r="U36" s="521">
        <v>0.6002809472719194</v>
      </c>
      <c r="V36" s="726">
        <v>0.5851842109574421</v>
      </c>
      <c r="W36" s="526">
        <v>13</v>
      </c>
      <c r="X36" s="522" t="s">
        <v>19</v>
      </c>
      <c r="Y36" s="280"/>
    </row>
    <row r="37" spans="1:25" ht="12.75">
      <c r="A37" s="10" t="s">
        <v>271</v>
      </c>
      <c r="B37" s="530"/>
      <c r="C37" s="234"/>
      <c r="D37" s="234"/>
      <c r="E37" s="234"/>
      <c r="F37" s="234"/>
      <c r="G37" s="234"/>
      <c r="H37" s="234"/>
      <c r="I37" s="234"/>
      <c r="J37" s="234"/>
      <c r="K37" s="234"/>
      <c r="L37" s="273"/>
      <c r="M37" s="273"/>
      <c r="N37" s="273"/>
      <c r="O37" s="273"/>
      <c r="P37" s="273"/>
      <c r="Q37" s="273"/>
      <c r="R37" s="273"/>
      <c r="S37" s="273"/>
      <c r="T37" s="273"/>
      <c r="U37" s="273"/>
      <c r="V37" s="725"/>
      <c r="W37" s="666"/>
      <c r="X37" s="254" t="s">
        <v>271</v>
      </c>
      <c r="Y37" s="280"/>
    </row>
    <row r="38" spans="1:25" ht="12.75">
      <c r="A38" s="283" t="s">
        <v>253</v>
      </c>
      <c r="B38" s="653"/>
      <c r="C38" s="654"/>
      <c r="D38" s="654"/>
      <c r="E38" s="654"/>
      <c r="F38" s="654"/>
      <c r="G38" s="654"/>
      <c r="H38" s="654"/>
      <c r="I38" s="654"/>
      <c r="J38" s="654"/>
      <c r="K38" s="654"/>
      <c r="L38" s="648"/>
      <c r="M38" s="648"/>
      <c r="N38" s="648"/>
      <c r="O38" s="648"/>
      <c r="P38" s="648"/>
      <c r="Q38" s="648"/>
      <c r="R38" s="648"/>
      <c r="S38" s="648"/>
      <c r="T38" s="648"/>
      <c r="U38" s="648"/>
      <c r="V38" s="727"/>
      <c r="W38" s="667"/>
      <c r="X38" s="283" t="s">
        <v>253</v>
      </c>
      <c r="Y38" s="280"/>
    </row>
    <row r="39" spans="1:25" ht="12.75">
      <c r="A39" s="10" t="s">
        <v>113</v>
      </c>
      <c r="B39" s="269"/>
      <c r="C39" s="270"/>
      <c r="D39" s="270"/>
      <c r="E39" s="270"/>
      <c r="F39" s="270"/>
      <c r="G39" s="270"/>
      <c r="H39" s="270"/>
      <c r="I39" s="270"/>
      <c r="J39" s="270"/>
      <c r="K39" s="270"/>
      <c r="L39" s="273"/>
      <c r="M39" s="273"/>
      <c r="N39" s="273"/>
      <c r="O39" s="273"/>
      <c r="P39" s="273"/>
      <c r="Q39" s="273"/>
      <c r="R39" s="273"/>
      <c r="S39" s="273"/>
      <c r="T39" s="273"/>
      <c r="U39" s="273"/>
      <c r="V39" s="725"/>
      <c r="W39" s="668"/>
      <c r="X39" s="10" t="s">
        <v>113</v>
      </c>
      <c r="Y39" s="280"/>
    </row>
    <row r="40" spans="1:25" ht="12.75">
      <c r="A40" s="283" t="s">
        <v>254</v>
      </c>
      <c r="B40" s="653"/>
      <c r="C40" s="654"/>
      <c r="D40" s="654"/>
      <c r="E40" s="654"/>
      <c r="F40" s="654"/>
      <c r="G40" s="654"/>
      <c r="H40" s="654"/>
      <c r="I40" s="654"/>
      <c r="J40" s="654"/>
      <c r="K40" s="654"/>
      <c r="L40" s="648"/>
      <c r="M40" s="648"/>
      <c r="N40" s="648"/>
      <c r="O40" s="648"/>
      <c r="P40" s="648"/>
      <c r="Q40" s="648"/>
      <c r="R40" s="648"/>
      <c r="S40" s="648"/>
      <c r="T40" s="648"/>
      <c r="U40" s="648"/>
      <c r="V40" s="727"/>
      <c r="W40" s="669"/>
      <c r="X40" s="283" t="s">
        <v>254</v>
      </c>
      <c r="Y40" s="280"/>
    </row>
    <row r="41" spans="1:25" ht="12.75">
      <c r="A41" s="11" t="s">
        <v>15</v>
      </c>
      <c r="B41" s="649"/>
      <c r="C41" s="650"/>
      <c r="D41" s="650"/>
      <c r="E41" s="650"/>
      <c r="F41" s="650"/>
      <c r="G41" s="650"/>
      <c r="H41" s="650"/>
      <c r="I41" s="650"/>
      <c r="J41" s="650"/>
      <c r="K41" s="650"/>
      <c r="L41" s="651"/>
      <c r="M41" s="651"/>
      <c r="N41" s="651"/>
      <c r="O41" s="651"/>
      <c r="P41" s="651"/>
      <c r="Q41" s="651"/>
      <c r="R41" s="651"/>
      <c r="S41" s="652"/>
      <c r="T41" s="651"/>
      <c r="U41" s="652"/>
      <c r="V41" s="728"/>
      <c r="W41" s="670"/>
      <c r="X41" s="11" t="s">
        <v>15</v>
      </c>
      <c r="Y41" s="280"/>
    </row>
    <row r="42" spans="1:24" ht="12.75">
      <c r="A42" s="282" t="s">
        <v>1</v>
      </c>
      <c r="B42" s="403">
        <v>1.068797</v>
      </c>
      <c r="C42" s="403">
        <v>1.248667</v>
      </c>
      <c r="D42" s="403">
        <v>1.349275</v>
      </c>
      <c r="E42" s="403">
        <v>1.82546</v>
      </c>
      <c r="F42" s="403">
        <v>1.927835</v>
      </c>
      <c r="G42" s="403">
        <v>1.746761</v>
      </c>
      <c r="H42" s="403">
        <v>1.306777</v>
      </c>
      <c r="I42" s="403">
        <v>1.2</v>
      </c>
      <c r="J42" s="403">
        <v>1.4022988239004557</v>
      </c>
      <c r="K42" s="403">
        <v>1.460776861636399</v>
      </c>
      <c r="L42" s="403">
        <v>1.5594677884953163</v>
      </c>
      <c r="M42" s="403">
        <v>1.0680373635119202</v>
      </c>
      <c r="N42" s="403">
        <v>1.0383689761987804</v>
      </c>
      <c r="O42" s="403">
        <v>0.6064475966965633</v>
      </c>
      <c r="P42" s="403">
        <v>0.24219154205029403</v>
      </c>
      <c r="Q42" s="403">
        <v>0.24052193679128703</v>
      </c>
      <c r="R42" s="403">
        <v>0.261441635647083</v>
      </c>
      <c r="S42" s="403">
        <v>0.3181690457019449</v>
      </c>
      <c r="T42" s="403">
        <v>0.29157842728632</v>
      </c>
      <c r="U42" s="403">
        <v>0.3244473533772703</v>
      </c>
      <c r="V42" s="729">
        <v>0.39734563632238123</v>
      </c>
      <c r="W42" s="671"/>
      <c r="X42" s="282" t="s">
        <v>1</v>
      </c>
    </row>
    <row r="43" spans="1:24" ht="12.75">
      <c r="A43" s="10" t="s">
        <v>31</v>
      </c>
      <c r="B43" s="530">
        <v>1.383027</v>
      </c>
      <c r="C43" s="234">
        <v>1.540384</v>
      </c>
      <c r="D43" s="234">
        <v>1.414077</v>
      </c>
      <c r="E43" s="234">
        <v>1.512154</v>
      </c>
      <c r="F43" s="234">
        <v>1.35268</v>
      </c>
      <c r="G43" s="234">
        <v>1.21945</v>
      </c>
      <c r="H43" s="234">
        <v>1.251556</v>
      </c>
      <c r="I43" s="234">
        <v>1.4</v>
      </c>
      <c r="J43" s="234">
        <v>1.3527926246519475</v>
      </c>
      <c r="K43" s="234">
        <v>1.483124588711388</v>
      </c>
      <c r="L43" s="234">
        <v>1.3787227816176009</v>
      </c>
      <c r="M43" s="234">
        <v>1.398268004756019</v>
      </c>
      <c r="N43" s="234">
        <v>1.3358664696831815</v>
      </c>
      <c r="O43" s="234">
        <v>1.1143480019861645</v>
      </c>
      <c r="P43" s="234">
        <v>1.1272593427300608</v>
      </c>
      <c r="Q43" s="234">
        <v>1.19262309914143</v>
      </c>
      <c r="R43" s="234">
        <v>1.1457130522757049</v>
      </c>
      <c r="S43" s="234">
        <v>1.1184039418528455</v>
      </c>
      <c r="T43" s="234">
        <v>1.0523800273402109</v>
      </c>
      <c r="U43" s="234">
        <v>0.9859343577116184</v>
      </c>
      <c r="V43" s="730">
        <v>0.9606621975039906</v>
      </c>
      <c r="W43" s="668"/>
      <c r="X43" s="10" t="s">
        <v>31</v>
      </c>
    </row>
    <row r="44" spans="1:24" ht="12.75">
      <c r="A44" s="284" t="s">
        <v>2</v>
      </c>
      <c r="B44" s="655"/>
      <c r="C44" s="656"/>
      <c r="D44" s="656"/>
      <c r="E44" s="656"/>
      <c r="F44" s="656"/>
      <c r="G44" s="656"/>
      <c r="H44" s="656"/>
      <c r="I44" s="656"/>
      <c r="J44" s="656"/>
      <c r="K44" s="656"/>
      <c r="L44" s="657"/>
      <c r="M44" s="657"/>
      <c r="N44" s="657"/>
      <c r="O44" s="657"/>
      <c r="P44" s="657"/>
      <c r="Q44" s="657"/>
      <c r="R44" s="657"/>
      <c r="S44" s="658"/>
      <c r="T44" s="657"/>
      <c r="U44" s="658"/>
      <c r="V44" s="731"/>
      <c r="W44" s="672"/>
      <c r="X44" s="284" t="s">
        <v>2</v>
      </c>
    </row>
    <row r="45" spans="1:24" ht="12.75">
      <c r="A45" s="858"/>
      <c r="B45" s="858"/>
      <c r="C45" s="858"/>
      <c r="D45" s="858"/>
      <c r="E45" s="858"/>
      <c r="F45" s="858"/>
      <c r="G45" s="858"/>
      <c r="H45" s="858"/>
      <c r="I45" s="858"/>
      <c r="J45" s="858"/>
      <c r="K45" s="858"/>
      <c r="L45" s="859"/>
      <c r="M45" s="859"/>
      <c r="N45" s="859"/>
      <c r="O45" s="859"/>
      <c r="P45" s="859"/>
      <c r="Q45" s="859"/>
      <c r="R45" s="859"/>
      <c r="S45" s="859"/>
      <c r="T45" s="859"/>
      <c r="U45" s="859"/>
      <c r="V45" s="859"/>
      <c r="W45" s="859"/>
      <c r="X45" s="859"/>
    </row>
    <row r="46" spans="1:24" ht="12.75">
      <c r="A46" s="794"/>
      <c r="B46" s="794"/>
      <c r="C46" s="794"/>
      <c r="D46" s="794"/>
      <c r="E46" s="794"/>
      <c r="F46" s="794"/>
      <c r="G46" s="794"/>
      <c r="H46" s="794"/>
      <c r="I46" s="794"/>
      <c r="J46" s="794"/>
      <c r="K46" s="794"/>
      <c r="L46" s="860"/>
      <c r="M46" s="860"/>
      <c r="N46" s="860"/>
      <c r="O46" s="860"/>
      <c r="P46" s="860"/>
      <c r="Q46" s="860"/>
      <c r="R46" s="860"/>
      <c r="S46" s="860"/>
      <c r="T46" s="860"/>
      <c r="U46" s="860"/>
      <c r="V46" s="860"/>
      <c r="W46" s="860"/>
      <c r="X46" s="860"/>
    </row>
    <row r="47" spans="1:11" ht="12.75">
      <c r="A47" s="291" t="s">
        <v>291</v>
      </c>
      <c r="B47" s="7"/>
      <c r="C47" s="7"/>
      <c r="D47" s="7"/>
      <c r="E47" s="7"/>
      <c r="F47" s="7"/>
      <c r="G47" s="7"/>
      <c r="H47" s="7"/>
      <c r="I47" s="7"/>
      <c r="J47" s="7"/>
      <c r="K47" s="7"/>
    </row>
    <row r="48" spans="1:11" ht="12.75">
      <c r="A48" s="291" t="s">
        <v>112</v>
      </c>
      <c r="B48" s="7"/>
      <c r="C48" s="7"/>
      <c r="D48" s="7"/>
      <c r="E48" s="7"/>
      <c r="F48" s="7"/>
      <c r="G48" s="7"/>
      <c r="H48" s="7"/>
      <c r="I48" s="7"/>
      <c r="J48" s="7"/>
      <c r="K48" s="7"/>
    </row>
    <row r="49" ht="12.75">
      <c r="A49" s="5" t="s">
        <v>229</v>
      </c>
    </row>
    <row r="50" ht="12.75">
      <c r="A50" s="5" t="s">
        <v>227</v>
      </c>
    </row>
  </sheetData>
  <sheetProtection/>
  <mergeCells count="4">
    <mergeCell ref="A1:X1"/>
    <mergeCell ref="A2:X2"/>
    <mergeCell ref="A45:X45"/>
    <mergeCell ref="A46:X4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N49"/>
  <sheetViews>
    <sheetView zoomScalePageLayoutView="0" workbookViewId="0" topLeftCell="A1">
      <selection activeCell="P8" sqref="P8:Q38"/>
    </sheetView>
  </sheetViews>
  <sheetFormatPr defaultColWidth="9.140625" defaultRowHeight="12.75"/>
  <cols>
    <col min="2" max="2" width="4.7109375" style="5" customWidth="1"/>
    <col min="3" max="13" width="7.7109375" style="5" customWidth="1"/>
    <col min="14" max="14" width="7.140625" style="5" customWidth="1"/>
  </cols>
  <sheetData>
    <row r="1" spans="1:14" ht="15.75">
      <c r="A1" s="238"/>
      <c r="N1" s="239" t="s">
        <v>235</v>
      </c>
    </row>
    <row r="2" spans="1:14" ht="15.75" customHeight="1">
      <c r="A2" s="801" t="s">
        <v>224</v>
      </c>
      <c r="B2" s="856"/>
      <c r="C2" s="856"/>
      <c r="D2" s="856"/>
      <c r="E2" s="856"/>
      <c r="F2" s="856"/>
      <c r="G2" s="856"/>
      <c r="H2" s="856"/>
      <c r="I2" s="856"/>
      <c r="J2" s="856"/>
      <c r="K2" s="856"/>
      <c r="L2" s="856"/>
      <c r="M2" s="856"/>
      <c r="N2" s="856"/>
    </row>
    <row r="3" spans="1:14" ht="12.75" customHeight="1">
      <c r="A3" s="802" t="s">
        <v>251</v>
      </c>
      <c r="B3" s="857"/>
      <c r="C3" s="857"/>
      <c r="D3" s="857"/>
      <c r="E3" s="857"/>
      <c r="F3" s="857"/>
      <c r="G3" s="857"/>
      <c r="H3" s="857"/>
      <c r="I3" s="857"/>
      <c r="J3" s="857"/>
      <c r="K3" s="857"/>
      <c r="L3" s="857"/>
      <c r="M3" s="857"/>
      <c r="N3" s="857"/>
    </row>
    <row r="4" spans="1:12" ht="12.75">
      <c r="A4" s="6"/>
      <c r="E4" s="240"/>
      <c r="F4" s="240"/>
      <c r="G4" s="240"/>
      <c r="H4" s="240"/>
      <c r="I4" s="507"/>
      <c r="J4" s="507"/>
      <c r="K4" s="507"/>
      <c r="L4" s="507"/>
    </row>
    <row r="5" spans="1:14" ht="18.75">
      <c r="A5" s="165"/>
      <c r="B5" s="241">
        <v>2005</v>
      </c>
      <c r="C5" s="241">
        <v>2006</v>
      </c>
      <c r="D5" s="241">
        <v>2007</v>
      </c>
      <c r="E5" s="241">
        <v>2008</v>
      </c>
      <c r="F5" s="241">
        <v>2009</v>
      </c>
      <c r="G5" s="241">
        <v>2010</v>
      </c>
      <c r="H5" s="241">
        <v>2011</v>
      </c>
      <c r="I5" s="241">
        <v>2012</v>
      </c>
      <c r="J5" s="241">
        <v>2013</v>
      </c>
      <c r="K5" s="241">
        <v>2014</v>
      </c>
      <c r="L5" s="242">
        <v>2015</v>
      </c>
      <c r="M5" s="243" t="s">
        <v>342</v>
      </c>
      <c r="N5" s="244"/>
    </row>
    <row r="6" spans="1:14" ht="12.75">
      <c r="A6" s="245"/>
      <c r="B6" s="246"/>
      <c r="C6" s="246"/>
      <c r="D6" s="246"/>
      <c r="E6" s="246"/>
      <c r="F6" s="247"/>
      <c r="G6" s="247"/>
      <c r="H6" s="479"/>
      <c r="I6" s="479"/>
      <c r="J6" s="479"/>
      <c r="K6" s="479"/>
      <c r="L6" s="248"/>
      <c r="M6" s="249"/>
      <c r="N6" s="244"/>
    </row>
    <row r="7" spans="1:14" ht="12.75">
      <c r="A7" s="95" t="s">
        <v>263</v>
      </c>
      <c r="B7" s="278"/>
      <c r="C7" s="278"/>
      <c r="D7" s="278">
        <v>5.007990922452813</v>
      </c>
      <c r="E7" s="278">
        <v>4.87593011977291</v>
      </c>
      <c r="F7" s="278">
        <v>5.037464373134082</v>
      </c>
      <c r="G7" s="278">
        <v>4.978567149066577</v>
      </c>
      <c r="H7" s="278">
        <v>4.870698929051592</v>
      </c>
      <c r="I7" s="278">
        <v>4.770412343279475</v>
      </c>
      <c r="J7" s="278">
        <v>4.657873500607453</v>
      </c>
      <c r="K7" s="278">
        <v>4.615220798882552</v>
      </c>
      <c r="L7" s="721">
        <v>4.61150077932037</v>
      </c>
      <c r="M7" s="602"/>
      <c r="N7" s="95" t="s">
        <v>263</v>
      </c>
    </row>
    <row r="8" spans="1:14" ht="12.75">
      <c r="A8" s="86" t="s">
        <v>269</v>
      </c>
      <c r="B8" s="230">
        <v>5.171297395804392</v>
      </c>
      <c r="C8" s="230">
        <v>4.992085854160881</v>
      </c>
      <c r="D8" s="230">
        <v>4.8729471294386535</v>
      </c>
      <c r="E8" s="230">
        <v>4.8219399840608475</v>
      </c>
      <c r="F8" s="230">
        <v>4.958894877604818</v>
      </c>
      <c r="G8" s="230">
        <v>4.843525605478074</v>
      </c>
      <c r="H8" s="230">
        <v>4.732716458927045</v>
      </c>
      <c r="I8" s="230">
        <v>4.6576175788971055</v>
      </c>
      <c r="J8" s="230">
        <v>4.539198465942353</v>
      </c>
      <c r="K8" s="230">
        <v>4.479043529863315</v>
      </c>
      <c r="L8" s="732">
        <v>4.483187243262816</v>
      </c>
      <c r="M8" s="603"/>
      <c r="N8" s="86" t="s">
        <v>269</v>
      </c>
    </row>
    <row r="9" spans="1:14" ht="12.75">
      <c r="A9" s="88" t="s">
        <v>270</v>
      </c>
      <c r="B9" s="279"/>
      <c r="C9" s="279"/>
      <c r="D9" s="230">
        <v>6.537339080800804</v>
      </c>
      <c r="E9" s="279">
        <v>6.462841775057204</v>
      </c>
      <c r="F9" s="279">
        <v>6.94009527728555</v>
      </c>
      <c r="G9" s="279">
        <v>6.853923953199114</v>
      </c>
      <c r="H9" s="279">
        <v>6.5614153744761925</v>
      </c>
      <c r="I9" s="533">
        <v>6.40532463692713</v>
      </c>
      <c r="J9" s="533">
        <v>6.3913168455632645</v>
      </c>
      <c r="K9" s="533">
        <v>6.5632049776658</v>
      </c>
      <c r="L9" s="733">
        <v>6.54942476964924</v>
      </c>
      <c r="M9" s="604"/>
      <c r="N9" s="88" t="s">
        <v>270</v>
      </c>
    </row>
    <row r="10" spans="1:14" ht="12.75">
      <c r="A10" s="10" t="s">
        <v>20</v>
      </c>
      <c r="B10" s="271">
        <v>4.782150768358345</v>
      </c>
      <c r="C10" s="271">
        <v>4.459298825184247</v>
      </c>
      <c r="D10" s="271">
        <v>4.444149127846602</v>
      </c>
      <c r="E10" s="271">
        <v>4.221712793781091</v>
      </c>
      <c r="F10" s="271">
        <v>4.456907171106985</v>
      </c>
      <c r="G10" s="271">
        <v>4.390899266241051</v>
      </c>
      <c r="H10" s="271">
        <v>4.409248355143019</v>
      </c>
      <c r="I10" s="273">
        <v>4.085465074009146</v>
      </c>
      <c r="J10" s="273">
        <v>3.9055918540185783</v>
      </c>
      <c r="K10" s="273">
        <v>3.9560878317604904</v>
      </c>
      <c r="L10" s="725">
        <v>4.070043814498449</v>
      </c>
      <c r="M10" s="534">
        <v>24</v>
      </c>
      <c r="N10" s="10" t="s">
        <v>20</v>
      </c>
    </row>
    <row r="11" spans="1:14" ht="12.75">
      <c r="A11" s="86" t="s">
        <v>3</v>
      </c>
      <c r="B11" s="272"/>
      <c r="C11" s="272"/>
      <c r="D11" s="272">
        <v>9.606582070325695</v>
      </c>
      <c r="E11" s="272">
        <v>10.066900096479227</v>
      </c>
      <c r="F11" s="272">
        <v>9.982913683486279</v>
      </c>
      <c r="G11" s="272">
        <v>10.085954729511752</v>
      </c>
      <c r="H11" s="272">
        <v>9.964009574722633</v>
      </c>
      <c r="I11" s="272">
        <v>9.430761528366096</v>
      </c>
      <c r="J11" s="272">
        <v>9.339506734254698</v>
      </c>
      <c r="K11" s="272">
        <v>8.99944934651388</v>
      </c>
      <c r="L11" s="724">
        <v>9.399296671105056</v>
      </c>
      <c r="M11" s="535">
        <v>1</v>
      </c>
      <c r="N11" s="86" t="s">
        <v>3</v>
      </c>
    </row>
    <row r="12" spans="1:14" ht="12.75">
      <c r="A12" s="10" t="s">
        <v>5</v>
      </c>
      <c r="B12" s="273">
        <v>6.810628529845141</v>
      </c>
      <c r="C12" s="273">
        <v>6.642859459177266</v>
      </c>
      <c r="D12" s="273">
        <v>6.363665221352574</v>
      </c>
      <c r="E12" s="273">
        <v>6.259640189159626</v>
      </c>
      <c r="F12" s="273">
        <v>6.507006969220777</v>
      </c>
      <c r="G12" s="273">
        <v>6.334021260627217</v>
      </c>
      <c r="H12" s="540">
        <v>5.985939882479515</v>
      </c>
      <c r="I12" s="540">
        <v>5.682797988287376</v>
      </c>
      <c r="J12" s="540">
        <v>5.481595757797337</v>
      </c>
      <c r="K12" s="540">
        <v>5.580724290670815</v>
      </c>
      <c r="L12" s="255">
        <v>5.365247305916005</v>
      </c>
      <c r="M12" s="541">
        <v>17</v>
      </c>
      <c r="N12" s="10" t="s">
        <v>5</v>
      </c>
    </row>
    <row r="13" spans="1:14" ht="12.75">
      <c r="A13" s="86" t="s">
        <v>16</v>
      </c>
      <c r="B13" s="272">
        <v>6.89255747280024</v>
      </c>
      <c r="C13" s="272">
        <v>7.059312030126036</v>
      </c>
      <c r="D13" s="272">
        <v>6.9448751928651165</v>
      </c>
      <c r="E13" s="272">
        <v>6.2987014602881475</v>
      </c>
      <c r="F13" s="272">
        <v>5.58932237028346</v>
      </c>
      <c r="G13" s="272">
        <v>5.470092568324315</v>
      </c>
      <c r="H13" s="272">
        <v>5.304419327917032</v>
      </c>
      <c r="I13" s="272">
        <v>5.000196229834485</v>
      </c>
      <c r="J13" s="272">
        <v>5.138866321725473</v>
      </c>
      <c r="K13" s="272">
        <v>4.779534385613319</v>
      </c>
      <c r="L13" s="724">
        <v>5.205351247228813</v>
      </c>
      <c r="M13" s="535">
        <v>18</v>
      </c>
      <c r="N13" s="86" t="s">
        <v>16</v>
      </c>
    </row>
    <row r="14" spans="1:14" ht="12.75">
      <c r="A14" s="10" t="s">
        <v>21</v>
      </c>
      <c r="B14" s="273">
        <v>5.166065643982396</v>
      </c>
      <c r="C14" s="273">
        <v>4.975623680875698</v>
      </c>
      <c r="D14" s="273">
        <v>4.683542696134894</v>
      </c>
      <c r="E14" s="273">
        <v>4.61338177348885</v>
      </c>
      <c r="F14" s="273">
        <v>4.646786093396242</v>
      </c>
      <c r="G14" s="273">
        <v>4.628352389447038</v>
      </c>
      <c r="H14" s="273">
        <v>4.489898555674658</v>
      </c>
      <c r="I14" s="273">
        <v>4.278762517492778</v>
      </c>
      <c r="J14" s="273">
        <v>4.120948307969533</v>
      </c>
      <c r="K14" s="273">
        <v>4.028643409789567</v>
      </c>
      <c r="L14" s="725">
        <v>3.919310954099017</v>
      </c>
      <c r="M14" s="536">
        <v>26</v>
      </c>
      <c r="N14" s="10" t="s">
        <v>21</v>
      </c>
    </row>
    <row r="15" spans="1:14" ht="12.75">
      <c r="A15" s="86" t="s">
        <v>6</v>
      </c>
      <c r="B15" s="272">
        <v>6.2723313483245935</v>
      </c>
      <c r="C15" s="272">
        <v>5.7847457627118635</v>
      </c>
      <c r="D15" s="272">
        <v>5.677037211956629</v>
      </c>
      <c r="E15" s="272">
        <v>5.417629835105563</v>
      </c>
      <c r="F15" s="272">
        <v>6.327468923351016</v>
      </c>
      <c r="G15" s="272">
        <v>6.38387657096148</v>
      </c>
      <c r="H15" s="272">
        <v>6.711288387944328</v>
      </c>
      <c r="I15" s="272">
        <v>6.591513337441676</v>
      </c>
      <c r="J15" s="272">
        <v>6.100095185611943</v>
      </c>
      <c r="K15" s="272">
        <v>6.073607478326114</v>
      </c>
      <c r="L15" s="724">
        <v>6.274181370190556</v>
      </c>
      <c r="M15" s="535">
        <v>12</v>
      </c>
      <c r="N15" s="86" t="s">
        <v>6</v>
      </c>
    </row>
    <row r="16" spans="1:14" ht="12.75">
      <c r="A16" s="10" t="s">
        <v>24</v>
      </c>
      <c r="B16" s="273">
        <v>7.765281369997458</v>
      </c>
      <c r="C16" s="273">
        <v>7.363265759844214</v>
      </c>
      <c r="D16" s="273">
        <v>7.681290060609859</v>
      </c>
      <c r="E16" s="273">
        <v>7.563080676404899</v>
      </c>
      <c r="F16" s="273">
        <v>7.640701224139345</v>
      </c>
      <c r="G16" s="273">
        <v>7.604458912437055</v>
      </c>
      <c r="H16" s="273">
        <v>7.248842260696707</v>
      </c>
      <c r="I16" s="273">
        <v>6.885447322618203</v>
      </c>
      <c r="J16" s="273">
        <v>6.98247506448219</v>
      </c>
      <c r="K16" s="273">
        <v>6.664979640912682</v>
      </c>
      <c r="L16" s="725">
        <v>6.409384878182828</v>
      </c>
      <c r="M16" s="536">
        <v>11</v>
      </c>
      <c r="N16" s="10" t="s">
        <v>24</v>
      </c>
    </row>
    <row r="17" spans="1:14" ht="12.75">
      <c r="A17" s="86" t="s">
        <v>17</v>
      </c>
      <c r="B17" s="272">
        <v>6.0638723738860705</v>
      </c>
      <c r="C17" s="272">
        <v>5.912879755587618</v>
      </c>
      <c r="D17" s="272">
        <v>5.983619952039859</v>
      </c>
      <c r="E17" s="272">
        <v>5.651436540254029</v>
      </c>
      <c r="F17" s="272">
        <v>6.044160634625332</v>
      </c>
      <c r="G17" s="272">
        <v>7.302533749364448</v>
      </c>
      <c r="H17" s="272">
        <v>7.325751630644282</v>
      </c>
      <c r="I17" s="272">
        <v>7.298158020765451</v>
      </c>
      <c r="J17" s="272">
        <v>7.119536287260532</v>
      </c>
      <c r="K17" s="272">
        <v>7.271790817600564</v>
      </c>
      <c r="L17" s="724">
        <v>7.196626811144627</v>
      </c>
      <c r="M17" s="535">
        <v>7</v>
      </c>
      <c r="N17" s="86" t="s">
        <v>17</v>
      </c>
    </row>
    <row r="18" spans="1:14" ht="12.75">
      <c r="A18" s="10" t="s">
        <v>22</v>
      </c>
      <c r="B18" s="273">
        <v>4.796857557073986</v>
      </c>
      <c r="C18" s="273">
        <v>4.517563611207317</v>
      </c>
      <c r="D18" s="273">
        <v>4.303326243812633</v>
      </c>
      <c r="E18" s="273">
        <v>4.33620836475238</v>
      </c>
      <c r="F18" s="273">
        <v>4.592720329252034</v>
      </c>
      <c r="G18" s="273">
        <v>4.329123349074985</v>
      </c>
      <c r="H18" s="273">
        <v>4.177968402292711</v>
      </c>
      <c r="I18" s="273">
        <v>3.962346477324441</v>
      </c>
      <c r="J18" s="273">
        <v>4.320399061985615</v>
      </c>
      <c r="K18" s="273">
        <v>4.086498382494243</v>
      </c>
      <c r="L18" s="725">
        <v>4.0476179022484695</v>
      </c>
      <c r="M18" s="536">
        <v>25</v>
      </c>
      <c r="N18" s="10" t="s">
        <v>22</v>
      </c>
    </row>
    <row r="19" spans="1:14" ht="12.75">
      <c r="A19" s="86" t="s">
        <v>23</v>
      </c>
      <c r="B19" s="272">
        <v>3.764571244315877</v>
      </c>
      <c r="C19" s="272">
        <v>3.593894322110053</v>
      </c>
      <c r="D19" s="272">
        <v>3.561809540250838</v>
      </c>
      <c r="E19" s="272">
        <v>3.4949063811724757</v>
      </c>
      <c r="F19" s="272">
        <v>3.5492747941019944</v>
      </c>
      <c r="G19" s="272">
        <v>3.3919789018508397</v>
      </c>
      <c r="H19" s="272">
        <v>3.349771058005</v>
      </c>
      <c r="I19" s="272">
        <v>3.147284333692701</v>
      </c>
      <c r="J19" s="272">
        <v>3.050020163958513</v>
      </c>
      <c r="K19" s="272">
        <v>3.0060210317273843</v>
      </c>
      <c r="L19" s="724">
        <v>3.1366932646795447</v>
      </c>
      <c r="M19" s="535">
        <v>28</v>
      </c>
      <c r="N19" s="86" t="s">
        <v>23</v>
      </c>
    </row>
    <row r="20" spans="1:14" ht="12.75">
      <c r="A20" s="10" t="s">
        <v>48</v>
      </c>
      <c r="B20" s="273">
        <v>8.914557489725148</v>
      </c>
      <c r="C20" s="273">
        <v>8.599891456837117</v>
      </c>
      <c r="D20" s="273">
        <v>8.13415034506533</v>
      </c>
      <c r="E20" s="273">
        <v>7.352014231929787</v>
      </c>
      <c r="F20" s="273">
        <v>7.237181676189475</v>
      </c>
      <c r="G20" s="273">
        <v>8.13511998569109</v>
      </c>
      <c r="H20" s="273">
        <v>7.3588304102369095</v>
      </c>
      <c r="I20" s="273">
        <v>6.891495175824088</v>
      </c>
      <c r="J20" s="273">
        <v>7.570367747217018</v>
      </c>
      <c r="K20" s="273">
        <v>8.138312775145618</v>
      </c>
      <c r="L20" s="725">
        <v>8.340163926856487</v>
      </c>
      <c r="M20" s="536">
        <v>2</v>
      </c>
      <c r="N20" s="10" t="s">
        <v>48</v>
      </c>
    </row>
    <row r="21" spans="1:14" ht="12.75">
      <c r="A21" s="86" t="s">
        <v>25</v>
      </c>
      <c r="B21" s="272">
        <v>5.351823164426061</v>
      </c>
      <c r="C21" s="272">
        <v>5.100396477757308</v>
      </c>
      <c r="D21" s="272">
        <v>4.831375438542762</v>
      </c>
      <c r="E21" s="272">
        <v>4.73645603194757</v>
      </c>
      <c r="F21" s="272">
        <v>4.7898251762115205</v>
      </c>
      <c r="G21" s="272">
        <v>4.709394602151022</v>
      </c>
      <c r="H21" s="272">
        <v>4.818138283141936</v>
      </c>
      <c r="I21" s="272">
        <v>5.204225896597913</v>
      </c>
      <c r="J21" s="272">
        <v>5.0317760226260635</v>
      </c>
      <c r="K21" s="272">
        <v>5.034474056661035</v>
      </c>
      <c r="L21" s="724">
        <v>4.97422072325741</v>
      </c>
      <c r="M21" s="535">
        <v>20</v>
      </c>
      <c r="N21" s="86" t="s">
        <v>25</v>
      </c>
    </row>
    <row r="22" spans="1:14" ht="12.75">
      <c r="A22" s="10" t="s">
        <v>4</v>
      </c>
      <c r="B22" s="273">
        <v>9.229076756622392</v>
      </c>
      <c r="C22" s="273">
        <v>8.320020572486278</v>
      </c>
      <c r="D22" s="273">
        <v>7.645500434922929</v>
      </c>
      <c r="E22" s="273">
        <v>7.655711603966392</v>
      </c>
      <c r="F22" s="273">
        <v>7.643145528044467</v>
      </c>
      <c r="G22" s="273">
        <v>7.694505209251817</v>
      </c>
      <c r="H22" s="273">
        <v>7.57710166836876</v>
      </c>
      <c r="I22" s="273">
        <v>7.059629446908461</v>
      </c>
      <c r="J22" s="273">
        <v>7.616825738574639</v>
      </c>
      <c r="K22" s="273">
        <v>8.129194627700304</v>
      </c>
      <c r="L22" s="725">
        <v>8.312542936195705</v>
      </c>
      <c r="M22" s="536">
        <v>3</v>
      </c>
      <c r="N22" s="10" t="s">
        <v>4</v>
      </c>
    </row>
    <row r="23" spans="1:14" ht="12.75">
      <c r="A23" s="86" t="s">
        <v>8</v>
      </c>
      <c r="B23" s="272">
        <v>8.595890015279066</v>
      </c>
      <c r="C23" s="272">
        <v>7.414507609043782</v>
      </c>
      <c r="D23" s="272">
        <v>6.553433526551754</v>
      </c>
      <c r="E23" s="272">
        <v>6.407236402373927</v>
      </c>
      <c r="F23" s="272">
        <v>8.18997322405251</v>
      </c>
      <c r="G23" s="272">
        <v>8.376458966988361</v>
      </c>
      <c r="H23" s="272">
        <v>8.247689495374868</v>
      </c>
      <c r="I23" s="272">
        <v>7.542822493364972</v>
      </c>
      <c r="J23" s="272">
        <v>7.502887688760059</v>
      </c>
      <c r="K23" s="272">
        <v>7.528485124990979</v>
      </c>
      <c r="L23" s="724">
        <v>7.817272749486072</v>
      </c>
      <c r="M23" s="535">
        <v>5</v>
      </c>
      <c r="N23" s="86" t="s">
        <v>8</v>
      </c>
    </row>
    <row r="24" spans="1:14" ht="12.75">
      <c r="A24" s="10" t="s">
        <v>9</v>
      </c>
      <c r="B24" s="273">
        <v>7.37519971424323</v>
      </c>
      <c r="C24" s="273">
        <v>5.5727943319905116</v>
      </c>
      <c r="D24" s="273">
        <v>5.49884542906095</v>
      </c>
      <c r="E24" s="273">
        <v>5.005521228266179</v>
      </c>
      <c r="F24" s="273">
        <v>6.320097658883974</v>
      </c>
      <c r="G24" s="273">
        <v>6.2715901911944725</v>
      </c>
      <c r="H24" s="273">
        <v>5.954192472194062</v>
      </c>
      <c r="I24" s="273">
        <v>5.833334880596281</v>
      </c>
      <c r="J24" s="273">
        <v>5.786450930151172</v>
      </c>
      <c r="K24" s="273">
        <v>5.9241897632380365</v>
      </c>
      <c r="L24" s="725">
        <v>5.852858953523875</v>
      </c>
      <c r="M24" s="536">
        <v>14</v>
      </c>
      <c r="N24" s="10" t="s">
        <v>9</v>
      </c>
    </row>
    <row r="25" spans="1:14" ht="12.75">
      <c r="A25" s="86" t="s">
        <v>26</v>
      </c>
      <c r="B25" s="272">
        <v>7.692513814607</v>
      </c>
      <c r="C25" s="272">
        <v>7.268879356363716</v>
      </c>
      <c r="D25" s="272">
        <v>6.986097145386903</v>
      </c>
      <c r="E25" s="272">
        <v>6.937748088900349</v>
      </c>
      <c r="F25" s="272">
        <v>6.472278434320962</v>
      </c>
      <c r="G25" s="272">
        <v>6.24955771370773</v>
      </c>
      <c r="H25" s="272">
        <v>6.237132683520805</v>
      </c>
      <c r="I25" s="272">
        <v>5.982480312636749</v>
      </c>
      <c r="J25" s="272">
        <v>5.507905182761337</v>
      </c>
      <c r="K25" s="272">
        <v>5.100298068421356</v>
      </c>
      <c r="L25" s="724">
        <v>4.752271965010681</v>
      </c>
      <c r="M25" s="535">
        <v>22</v>
      </c>
      <c r="N25" s="86" t="s">
        <v>26</v>
      </c>
    </row>
    <row r="26" spans="1:14" ht="12.75">
      <c r="A26" s="10" t="s">
        <v>7</v>
      </c>
      <c r="B26" s="273">
        <v>6.335290035918867</v>
      </c>
      <c r="C26" s="273">
        <v>6.7587096755631775</v>
      </c>
      <c r="D26" s="273">
        <v>6.136970257029186</v>
      </c>
      <c r="E26" s="273">
        <v>5.848836611757065</v>
      </c>
      <c r="F26" s="273">
        <v>5.735953711253594</v>
      </c>
      <c r="G26" s="273">
        <v>6.216146064012582</v>
      </c>
      <c r="H26" s="273">
        <v>6.059968391698014</v>
      </c>
      <c r="I26" s="273">
        <v>5.800424827382418</v>
      </c>
      <c r="J26" s="273">
        <v>5.605021797567658</v>
      </c>
      <c r="K26" s="273">
        <v>5.536898836764168</v>
      </c>
      <c r="L26" s="725">
        <v>5.552476874863273</v>
      </c>
      <c r="M26" s="536">
        <v>16</v>
      </c>
      <c r="N26" s="10" t="s">
        <v>7</v>
      </c>
    </row>
    <row r="27" spans="1:14" ht="12.75">
      <c r="A27" s="86" t="s">
        <v>10</v>
      </c>
      <c r="B27" s="272">
        <v>8.978344166660328</v>
      </c>
      <c r="C27" s="272">
        <v>9.187642321171069</v>
      </c>
      <c r="D27" s="272">
        <v>9.837310311987153</v>
      </c>
      <c r="E27" s="272">
        <v>9.170670655006317</v>
      </c>
      <c r="F27" s="272">
        <v>8.93348265194516</v>
      </c>
      <c r="G27" s="272">
        <v>8.380178570151513</v>
      </c>
      <c r="H27" s="272">
        <v>8.730075107869261</v>
      </c>
      <c r="I27" s="272">
        <v>7.823835415424238</v>
      </c>
      <c r="J27" s="272">
        <v>7.043854273102195</v>
      </c>
      <c r="K27" s="272">
        <v>7.149294524528452</v>
      </c>
      <c r="L27" s="724">
        <v>7.388462656430273</v>
      </c>
      <c r="M27" s="535">
        <v>6</v>
      </c>
      <c r="N27" s="86" t="s">
        <v>10</v>
      </c>
    </row>
    <row r="28" spans="1:14" ht="12.75">
      <c r="A28" s="10" t="s">
        <v>18</v>
      </c>
      <c r="B28" s="273">
        <v>6.817289559817208</v>
      </c>
      <c r="C28" s="273">
        <v>6.72986569218357</v>
      </c>
      <c r="D28" s="273">
        <v>6.683001433584003</v>
      </c>
      <c r="E28" s="273">
        <v>6.5158263814235955</v>
      </c>
      <c r="F28" s="273">
        <v>6.678891275910615</v>
      </c>
      <c r="G28" s="273">
        <v>6.3691773008880626</v>
      </c>
      <c r="H28" s="273">
        <v>6.312936496781022</v>
      </c>
      <c r="I28" s="273">
        <v>5.980184711648944</v>
      </c>
      <c r="J28" s="273">
        <v>5.621904070645064</v>
      </c>
      <c r="K28" s="273">
        <v>5.5512919168776875</v>
      </c>
      <c r="L28" s="725">
        <v>5.622791656877945</v>
      </c>
      <c r="M28" s="536">
        <v>15</v>
      </c>
      <c r="N28" s="10" t="s">
        <v>18</v>
      </c>
    </row>
    <row r="29" spans="1:14" ht="12.75">
      <c r="A29" s="86" t="s">
        <v>27</v>
      </c>
      <c r="B29" s="272">
        <v>5.222382101302011</v>
      </c>
      <c r="C29" s="272">
        <v>5.072534484418751</v>
      </c>
      <c r="D29" s="272">
        <v>4.8922322324911685</v>
      </c>
      <c r="E29" s="272">
        <v>4.823086026002742</v>
      </c>
      <c r="F29" s="272">
        <v>4.938527617301828</v>
      </c>
      <c r="G29" s="272">
        <v>4.877798073364444</v>
      </c>
      <c r="H29" s="272">
        <v>5.0698797169312035</v>
      </c>
      <c r="I29" s="272">
        <v>4.930233095234746</v>
      </c>
      <c r="J29" s="272">
        <v>4.7434552035415996</v>
      </c>
      <c r="K29" s="272">
        <v>4.812682628535969</v>
      </c>
      <c r="L29" s="724">
        <v>4.686134610580081</v>
      </c>
      <c r="M29" s="535">
        <v>23</v>
      </c>
      <c r="N29" s="86" t="s">
        <v>27</v>
      </c>
    </row>
    <row r="30" spans="1:14" ht="12.75">
      <c r="A30" s="10" t="s">
        <v>11</v>
      </c>
      <c r="B30" s="273">
        <v>6.707571771679618</v>
      </c>
      <c r="C30" s="273">
        <v>6.44043311809819</v>
      </c>
      <c r="D30" s="273">
        <v>6.559736422856256</v>
      </c>
      <c r="E30" s="273">
        <v>6.403342172374134</v>
      </c>
      <c r="F30" s="273">
        <v>6.689541267321137</v>
      </c>
      <c r="G30" s="273">
        <v>6.741196984615932</v>
      </c>
      <c r="H30" s="273">
        <v>6.579632244396538</v>
      </c>
      <c r="I30" s="273">
        <v>6.601372860599779</v>
      </c>
      <c r="J30" s="273">
        <v>6.588267782159087</v>
      </c>
      <c r="K30" s="273">
        <v>6.720532280072891</v>
      </c>
      <c r="L30" s="725">
        <v>6.739592930255338</v>
      </c>
      <c r="M30" s="536">
        <v>9</v>
      </c>
      <c r="N30" s="10" t="s">
        <v>11</v>
      </c>
    </row>
    <row r="31" spans="1:14" ht="12.75">
      <c r="A31" s="86" t="s">
        <v>28</v>
      </c>
      <c r="B31" s="272">
        <v>9.017724363046689</v>
      </c>
      <c r="C31" s="272">
        <v>8.647814678925238</v>
      </c>
      <c r="D31" s="272">
        <v>8.351282958931295</v>
      </c>
      <c r="E31" s="272">
        <v>7.454257581050172</v>
      </c>
      <c r="F31" s="272">
        <v>7.758153041464439</v>
      </c>
      <c r="G31" s="272">
        <v>7.621095064590669</v>
      </c>
      <c r="H31" s="272">
        <v>6.776741215129255</v>
      </c>
      <c r="I31" s="272">
        <v>6.357488359449998</v>
      </c>
      <c r="J31" s="272">
        <v>5.951775057098857</v>
      </c>
      <c r="K31" s="272">
        <v>6.112313156319349</v>
      </c>
      <c r="L31" s="724">
        <v>6.46432618566301</v>
      </c>
      <c r="M31" s="535">
        <v>10</v>
      </c>
      <c r="N31" s="86" t="s">
        <v>28</v>
      </c>
    </row>
    <row r="32" spans="1:14" ht="12.75">
      <c r="A32" s="10" t="s">
        <v>12</v>
      </c>
      <c r="B32" s="273"/>
      <c r="C32" s="273"/>
      <c r="D32" s="273">
        <v>6.234242362601999</v>
      </c>
      <c r="E32" s="273">
        <v>5.828728667543487</v>
      </c>
      <c r="F32" s="273">
        <v>6.618882655858818</v>
      </c>
      <c r="G32" s="273">
        <v>6.799689276198956</v>
      </c>
      <c r="H32" s="273">
        <v>5.548392685464782</v>
      </c>
      <c r="I32" s="273">
        <v>5.708062411372067</v>
      </c>
      <c r="J32" s="273">
        <v>6.118236793407451</v>
      </c>
      <c r="K32" s="273">
        <v>7.102496464951496</v>
      </c>
      <c r="L32" s="725">
        <v>6.9340967094487445</v>
      </c>
      <c r="M32" s="536">
        <v>8</v>
      </c>
      <c r="N32" s="10" t="s">
        <v>12</v>
      </c>
    </row>
    <row r="33" spans="1:14" ht="12.75">
      <c r="A33" s="86" t="s">
        <v>14</v>
      </c>
      <c r="B33" s="272">
        <v>6.840400843149824</v>
      </c>
      <c r="C33" s="272">
        <v>6.784814268102352</v>
      </c>
      <c r="D33" s="272">
        <v>6.989681016337678</v>
      </c>
      <c r="E33" s="272">
        <v>7.07023231935967</v>
      </c>
      <c r="F33" s="272">
        <v>8.459765774373427</v>
      </c>
      <c r="G33" s="272">
        <v>7.762000163114454</v>
      </c>
      <c r="H33" s="272">
        <v>7.575119792889642</v>
      </c>
      <c r="I33" s="272">
        <v>8.504941434197644</v>
      </c>
      <c r="J33" s="272">
        <v>8.644786769327583</v>
      </c>
      <c r="K33" s="272">
        <v>8.393814471951632</v>
      </c>
      <c r="L33" s="724">
        <v>8.239519187300145</v>
      </c>
      <c r="M33" s="535">
        <v>4</v>
      </c>
      <c r="N33" s="86" t="s">
        <v>14</v>
      </c>
    </row>
    <row r="34" spans="1:14" ht="12.75">
      <c r="A34" s="10" t="s">
        <v>13</v>
      </c>
      <c r="B34" s="273">
        <v>7.206906279421564</v>
      </c>
      <c r="C34" s="273">
        <v>7.25669705714584</v>
      </c>
      <c r="D34" s="273">
        <v>6.754753616203997</v>
      </c>
      <c r="E34" s="273">
        <v>6.659920907105693</v>
      </c>
      <c r="F34" s="273">
        <v>6.355472247046495</v>
      </c>
      <c r="G34" s="273">
        <v>6.127028310244038</v>
      </c>
      <c r="H34" s="273">
        <v>6.004786204224969</v>
      </c>
      <c r="I34" s="273">
        <v>5.719266600853346</v>
      </c>
      <c r="J34" s="273">
        <v>5.35965581194935</v>
      </c>
      <c r="K34" s="273">
        <v>5.23470899228783</v>
      </c>
      <c r="L34" s="725">
        <v>5.055730833695352</v>
      </c>
      <c r="M34" s="536">
        <v>19</v>
      </c>
      <c r="N34" s="10" t="s">
        <v>13</v>
      </c>
    </row>
    <row r="35" spans="1:14" ht="12.75">
      <c r="A35" s="86" t="s">
        <v>29</v>
      </c>
      <c r="B35" s="272">
        <v>5.93092564430183</v>
      </c>
      <c r="C35" s="272">
        <v>5.841775794397302</v>
      </c>
      <c r="D35" s="272">
        <v>5.4440788129869535</v>
      </c>
      <c r="E35" s="272">
        <v>5.207847362289065</v>
      </c>
      <c r="F35" s="272">
        <v>5.117593079902298</v>
      </c>
      <c r="G35" s="272">
        <v>5.4207747410272304</v>
      </c>
      <c r="H35" s="272">
        <v>5.229207370045252</v>
      </c>
      <c r="I35" s="272">
        <v>5.142314322907505</v>
      </c>
      <c r="J35" s="272">
        <v>5.019844849359552</v>
      </c>
      <c r="K35" s="272">
        <v>4.911859775400713</v>
      </c>
      <c r="L35" s="724">
        <v>4.8293478260869565</v>
      </c>
      <c r="M35" s="535">
        <v>21</v>
      </c>
      <c r="N35" s="86" t="s">
        <v>29</v>
      </c>
    </row>
    <row r="36" spans="1:14" ht="12.75">
      <c r="A36" s="10" t="s">
        <v>30</v>
      </c>
      <c r="B36" s="273">
        <v>3.638887596199998</v>
      </c>
      <c r="C36" s="273">
        <v>3.461285335937239</v>
      </c>
      <c r="D36" s="273">
        <v>3.485732651934387</v>
      </c>
      <c r="E36" s="273">
        <v>3.7435858810631166</v>
      </c>
      <c r="F36" s="273">
        <v>3.9039571672572624</v>
      </c>
      <c r="G36" s="273">
        <v>3.7558906749492467</v>
      </c>
      <c r="H36" s="273">
        <v>3.5752082571185957</v>
      </c>
      <c r="I36" s="273">
        <v>3.5286490178988443</v>
      </c>
      <c r="J36" s="273">
        <v>3.457045272800931</v>
      </c>
      <c r="K36" s="273">
        <v>3.3154166065824695</v>
      </c>
      <c r="L36" s="725">
        <v>3.2871029560827663</v>
      </c>
      <c r="M36" s="536">
        <v>27</v>
      </c>
      <c r="N36" s="10" t="s">
        <v>30</v>
      </c>
    </row>
    <row r="37" spans="1:14" ht="12.75">
      <c r="A37" s="284" t="s">
        <v>19</v>
      </c>
      <c r="B37" s="520">
        <v>5.969734217048831</v>
      </c>
      <c r="C37" s="520">
        <v>5.649834313068965</v>
      </c>
      <c r="D37" s="520">
        <v>5.882322583117082</v>
      </c>
      <c r="E37" s="520">
        <v>5.600087067638684</v>
      </c>
      <c r="F37" s="520">
        <v>6.5385271894948005</v>
      </c>
      <c r="G37" s="520">
        <v>6.463465695453966</v>
      </c>
      <c r="H37" s="520">
        <v>6.274204360483802</v>
      </c>
      <c r="I37" s="521">
        <v>6.249091393859998</v>
      </c>
      <c r="J37" s="521">
        <v>6.15926773844164</v>
      </c>
      <c r="K37" s="521">
        <v>6.069480698702473</v>
      </c>
      <c r="L37" s="726">
        <v>5.875136022262117</v>
      </c>
      <c r="M37" s="537">
        <v>13</v>
      </c>
      <c r="N37" s="284" t="s">
        <v>19</v>
      </c>
    </row>
    <row r="38" spans="1:14" ht="12.75">
      <c r="A38" s="10" t="s">
        <v>271</v>
      </c>
      <c r="B38" s="273"/>
      <c r="C38" s="273"/>
      <c r="D38" s="273"/>
      <c r="E38" s="273"/>
      <c r="F38" s="273"/>
      <c r="G38" s="273"/>
      <c r="H38" s="273"/>
      <c r="I38" s="273"/>
      <c r="J38" s="273"/>
      <c r="K38" s="273"/>
      <c r="L38" s="725"/>
      <c r="M38" s="534"/>
      <c r="N38" s="10" t="s">
        <v>271</v>
      </c>
    </row>
    <row r="39" spans="1:14" ht="12.75">
      <c r="A39" s="283" t="s">
        <v>253</v>
      </c>
      <c r="B39" s="648"/>
      <c r="C39" s="648"/>
      <c r="D39" s="648"/>
      <c r="E39" s="648"/>
      <c r="F39" s="648"/>
      <c r="G39" s="648"/>
      <c r="H39" s="648"/>
      <c r="I39" s="648"/>
      <c r="J39" s="648"/>
      <c r="K39" s="648"/>
      <c r="L39" s="727"/>
      <c r="M39" s="669"/>
      <c r="N39" s="283" t="s">
        <v>253</v>
      </c>
    </row>
    <row r="40" spans="1:14" ht="12.75">
      <c r="A40" s="10" t="s">
        <v>113</v>
      </c>
      <c r="B40" s="273"/>
      <c r="C40" s="273"/>
      <c r="D40" s="273"/>
      <c r="E40" s="273"/>
      <c r="F40" s="273"/>
      <c r="G40" s="273"/>
      <c r="H40" s="273"/>
      <c r="I40" s="273"/>
      <c r="J40" s="273"/>
      <c r="K40" s="273"/>
      <c r="L40" s="725"/>
      <c r="M40" s="668"/>
      <c r="N40" s="10" t="s">
        <v>113</v>
      </c>
    </row>
    <row r="41" spans="1:14" ht="12.75">
      <c r="A41" s="283" t="s">
        <v>254</v>
      </c>
      <c r="B41" s="648"/>
      <c r="C41" s="648"/>
      <c r="D41" s="648"/>
      <c r="E41" s="648"/>
      <c r="F41" s="648"/>
      <c r="G41" s="648"/>
      <c r="H41" s="648"/>
      <c r="I41" s="648"/>
      <c r="J41" s="648"/>
      <c r="K41" s="648"/>
      <c r="L41" s="727"/>
      <c r="M41" s="669"/>
      <c r="N41" s="283" t="s">
        <v>254</v>
      </c>
    </row>
    <row r="42" spans="1:14" ht="12.75">
      <c r="A42" s="11" t="s">
        <v>15</v>
      </c>
      <c r="B42" s="651"/>
      <c r="C42" s="651"/>
      <c r="D42" s="651"/>
      <c r="E42" s="651"/>
      <c r="F42" s="651"/>
      <c r="G42" s="651"/>
      <c r="H42" s="651"/>
      <c r="I42" s="652"/>
      <c r="J42" s="652"/>
      <c r="K42" s="652"/>
      <c r="L42" s="728"/>
      <c r="M42" s="670"/>
      <c r="N42" s="11" t="s">
        <v>15</v>
      </c>
    </row>
    <row r="43" spans="1:14" ht="12.75">
      <c r="A43" s="282" t="s">
        <v>1</v>
      </c>
      <c r="B43" s="659"/>
      <c r="C43" s="659"/>
      <c r="D43" s="659"/>
      <c r="E43" s="659"/>
      <c r="F43" s="659"/>
      <c r="G43" s="659"/>
      <c r="H43" s="659"/>
      <c r="I43" s="659"/>
      <c r="J43" s="659"/>
      <c r="K43" s="659"/>
      <c r="L43" s="734"/>
      <c r="M43" s="671"/>
      <c r="N43" s="282" t="s">
        <v>1</v>
      </c>
    </row>
    <row r="44" spans="1:14" ht="12.75">
      <c r="A44" s="10" t="s">
        <v>31</v>
      </c>
      <c r="B44" s="273">
        <v>5.211642254746725</v>
      </c>
      <c r="C44" s="273">
        <v>5.101154213369356</v>
      </c>
      <c r="D44" s="273">
        <v>4.980352900663645</v>
      </c>
      <c r="E44" s="273">
        <v>4.41892062520353</v>
      </c>
      <c r="F44" s="273">
        <v>4.633829823102669</v>
      </c>
      <c r="G44" s="273">
        <v>4.648776675891614</v>
      </c>
      <c r="H44" s="273">
        <v>4.387452307826488</v>
      </c>
      <c r="I44" s="273">
        <v>4.2519789854343175</v>
      </c>
      <c r="J44" s="273">
        <v>4.313124653109677</v>
      </c>
      <c r="K44" s="273">
        <v>4.197468030523955</v>
      </c>
      <c r="L44" s="725">
        <v>4.184031597572657</v>
      </c>
      <c r="M44" s="668"/>
      <c r="N44" s="10" t="s">
        <v>31</v>
      </c>
    </row>
    <row r="45" spans="1:14" ht="12.75">
      <c r="A45" s="284" t="s">
        <v>2</v>
      </c>
      <c r="B45" s="657"/>
      <c r="C45" s="657"/>
      <c r="D45" s="657"/>
      <c r="E45" s="657"/>
      <c r="F45" s="657"/>
      <c r="G45" s="657"/>
      <c r="H45" s="657"/>
      <c r="I45" s="658"/>
      <c r="J45" s="658"/>
      <c r="K45" s="658"/>
      <c r="L45" s="731"/>
      <c r="M45" s="672"/>
      <c r="N45" s="284" t="s">
        <v>2</v>
      </c>
    </row>
    <row r="46" spans="1:14" ht="12.75">
      <c r="A46" s="858"/>
      <c r="B46" s="859"/>
      <c r="C46" s="859"/>
      <c r="D46" s="859"/>
      <c r="E46" s="859"/>
      <c r="F46" s="859"/>
      <c r="G46" s="859"/>
      <c r="H46" s="859"/>
      <c r="I46" s="859"/>
      <c r="J46" s="859"/>
      <c r="K46" s="859"/>
      <c r="L46" s="859"/>
      <c r="M46" s="859"/>
      <c r="N46" s="859"/>
    </row>
    <row r="47" spans="1:14" ht="12.75" customHeight="1">
      <c r="A47" s="861" t="s">
        <v>230</v>
      </c>
      <c r="B47" s="862"/>
      <c r="C47" s="862"/>
      <c r="D47" s="862"/>
      <c r="E47" s="862"/>
      <c r="F47" s="862"/>
      <c r="G47" s="862"/>
      <c r="H47" s="862"/>
      <c r="I47" s="862"/>
      <c r="J47" s="862"/>
      <c r="K47" s="862"/>
      <c r="L47" s="862"/>
      <c r="M47" s="862"/>
      <c r="N47" s="862"/>
    </row>
    <row r="48" ht="12.75">
      <c r="A48" s="291" t="s">
        <v>291</v>
      </c>
    </row>
    <row r="49" ht="12.75">
      <c r="A49" s="7" t="s">
        <v>225</v>
      </c>
    </row>
  </sheetData>
  <sheetProtection/>
  <mergeCells count="4">
    <mergeCell ref="A2:N2"/>
    <mergeCell ref="A3:N3"/>
    <mergeCell ref="A46:N46"/>
    <mergeCell ref="A47:N4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9">
    <pageSetUpPr fitToPage="1"/>
  </sheetPr>
  <dimension ref="B1:O60"/>
  <sheetViews>
    <sheetView zoomScalePageLayoutView="0" workbookViewId="0" topLeftCell="A1">
      <selection activeCell="M25" sqref="M25"/>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81"/>
      <c r="C1" s="881"/>
      <c r="M1" s="13" t="s">
        <v>236</v>
      </c>
    </row>
    <row r="2" spans="2:14" ht="30" customHeight="1">
      <c r="B2" s="776" t="s">
        <v>268</v>
      </c>
      <c r="C2" s="882"/>
      <c r="D2" s="882"/>
      <c r="E2" s="882"/>
      <c r="F2" s="882"/>
      <c r="G2" s="882"/>
      <c r="H2" s="882"/>
      <c r="I2" s="882"/>
      <c r="J2" s="882"/>
      <c r="K2" s="882"/>
      <c r="L2" s="882"/>
      <c r="M2" s="882"/>
      <c r="N2" s="882"/>
    </row>
    <row r="3" spans="2:14" ht="18" customHeight="1">
      <c r="B3" s="883" t="s">
        <v>98</v>
      </c>
      <c r="C3" s="883"/>
      <c r="D3" s="883"/>
      <c r="E3" s="883"/>
      <c r="F3" s="883"/>
      <c r="G3" s="883"/>
      <c r="H3" s="883"/>
      <c r="I3" s="883"/>
      <c r="J3" s="883"/>
      <c r="K3" s="883"/>
      <c r="L3" s="883"/>
      <c r="M3" s="883"/>
      <c r="N3" s="883"/>
    </row>
    <row r="4" spans="2:14" ht="18" customHeight="1">
      <c r="B4" s="884"/>
      <c r="C4" s="884"/>
      <c r="D4" s="36"/>
      <c r="E4" s="129" t="s">
        <v>263</v>
      </c>
      <c r="F4" s="136"/>
      <c r="G4" s="136" t="s">
        <v>37</v>
      </c>
      <c r="H4" s="136"/>
      <c r="I4" s="136" t="s">
        <v>36</v>
      </c>
      <c r="J4" s="136"/>
      <c r="K4" s="136" t="s">
        <v>44</v>
      </c>
      <c r="L4" s="136"/>
      <c r="M4" s="136" t="s">
        <v>43</v>
      </c>
      <c r="N4" s="112"/>
    </row>
    <row r="5" spans="2:13" ht="3" customHeight="1">
      <c r="B5" s="485"/>
      <c r="C5" s="485"/>
      <c r="D5" s="37"/>
      <c r="E5" s="38"/>
      <c r="F5" s="38"/>
      <c r="G5" s="38"/>
      <c r="H5" s="38"/>
      <c r="I5" s="38"/>
      <c r="J5" s="38"/>
      <c r="K5" s="38"/>
      <c r="L5" s="485"/>
      <c r="M5" s="485"/>
    </row>
    <row r="6" spans="2:14" ht="18" customHeight="1">
      <c r="B6" s="485"/>
      <c r="C6" s="485"/>
      <c r="D6" s="49"/>
      <c r="E6" s="854" t="s">
        <v>117</v>
      </c>
      <c r="F6" s="885"/>
      <c r="G6" s="885"/>
      <c r="H6" s="885"/>
      <c r="I6" s="885"/>
      <c r="J6" s="885"/>
      <c r="K6" s="885"/>
      <c r="L6" s="885"/>
      <c r="M6" s="885"/>
      <c r="N6" s="886"/>
    </row>
    <row r="7" spans="2:14" ht="15" customHeight="1">
      <c r="B7" s="484"/>
      <c r="C7" s="484"/>
      <c r="D7" s="57"/>
      <c r="E7" s="137">
        <v>2015</v>
      </c>
      <c r="F7" s="138"/>
      <c r="G7" s="137">
        <v>2015</v>
      </c>
      <c r="H7" s="138"/>
      <c r="I7" s="137">
        <v>2014</v>
      </c>
      <c r="J7" s="138"/>
      <c r="K7" s="137">
        <v>2015</v>
      </c>
      <c r="L7" s="138"/>
      <c r="M7" s="137">
        <v>2015</v>
      </c>
      <c r="N7" s="138"/>
    </row>
    <row r="8" spans="2:14" ht="15" customHeight="1">
      <c r="B8" s="879" t="s">
        <v>120</v>
      </c>
      <c r="C8" s="880"/>
      <c r="D8" s="56" t="s">
        <v>46</v>
      </c>
      <c r="E8" s="605">
        <f>5000</f>
        <v>5000</v>
      </c>
      <c r="F8" s="363"/>
      <c r="G8" s="609">
        <f>4402</f>
        <v>4402</v>
      </c>
      <c r="H8" s="364"/>
      <c r="I8" s="606">
        <f>341+652</f>
        <v>993</v>
      </c>
      <c r="J8" s="364"/>
      <c r="K8" s="677">
        <v>4046.29</v>
      </c>
      <c r="L8" s="365"/>
      <c r="M8" s="680">
        <v>1154</v>
      </c>
      <c r="N8" s="367"/>
    </row>
    <row r="9" spans="2:14" ht="9.75" customHeight="1">
      <c r="B9" s="483"/>
      <c r="C9" s="484"/>
      <c r="D9" s="57"/>
      <c r="E9" s="322"/>
      <c r="F9" s="355"/>
      <c r="G9" s="324"/>
      <c r="H9" s="323"/>
      <c r="I9" s="368"/>
      <c r="J9" s="323"/>
      <c r="K9" s="324"/>
      <c r="L9" s="323"/>
      <c r="M9" s="681"/>
      <c r="N9" s="321"/>
    </row>
    <row r="10" spans="2:14" ht="15" customHeight="1">
      <c r="B10" s="866" t="s">
        <v>99</v>
      </c>
      <c r="C10" s="867"/>
      <c r="D10" s="401" t="s">
        <v>46</v>
      </c>
      <c r="E10" s="408">
        <v>75.82</v>
      </c>
      <c r="F10" s="402"/>
      <c r="G10" s="403">
        <f>(25.707+1.987+3.211+1.366+0.021+0.075+9.089+9.682+11.061+1.237+0.021+0.075)*1.609344</f>
        <v>102.24484300800002</v>
      </c>
      <c r="H10" s="404"/>
      <c r="I10" s="403">
        <v>8.4</v>
      </c>
      <c r="J10" s="404"/>
      <c r="K10" s="405">
        <v>104.4</v>
      </c>
      <c r="L10" s="402"/>
      <c r="M10" s="406">
        <v>52</v>
      </c>
      <c r="N10" s="407"/>
    </row>
    <row r="11" spans="2:14" ht="9.75" customHeight="1">
      <c r="B11" s="486"/>
      <c r="C11" s="487"/>
      <c r="D11" s="401"/>
      <c r="E11" s="408"/>
      <c r="F11" s="404"/>
      <c r="G11" s="409"/>
      <c r="H11" s="404" t="str">
        <f>"(1)"</f>
        <v>(1)</v>
      </c>
      <c r="I11" s="410"/>
      <c r="J11" s="411" t="s">
        <v>119</v>
      </c>
      <c r="K11" s="406"/>
      <c r="L11" s="404"/>
      <c r="M11" s="678"/>
      <c r="N11" s="545" t="s">
        <v>122</v>
      </c>
    </row>
    <row r="12" spans="2:14" ht="15" customHeight="1">
      <c r="B12" s="864" t="s">
        <v>100</v>
      </c>
      <c r="C12" s="865"/>
      <c r="D12" s="57" t="s">
        <v>46</v>
      </c>
      <c r="E12" s="332">
        <v>218.181</v>
      </c>
      <c r="F12" s="323"/>
      <c r="G12" s="372">
        <f>150.68+34.372+12.545+2.61+3.021</f>
        <v>203.228</v>
      </c>
      <c r="H12" s="323"/>
      <c r="I12" s="234">
        <f>1.97+7.458+2.499+2.27+0.855+4.148</f>
        <v>19.200000000000003</v>
      </c>
      <c r="J12" s="323"/>
      <c r="K12" s="324">
        <v>121</v>
      </c>
      <c r="L12" s="323"/>
      <c r="M12" s="324">
        <v>86</v>
      </c>
      <c r="N12" s="321"/>
    </row>
    <row r="13" spans="2:14" ht="9.75" customHeight="1">
      <c r="B13" s="483"/>
      <c r="C13" s="484"/>
      <c r="D13" s="57"/>
      <c r="E13" s="322"/>
      <c r="F13" s="323"/>
      <c r="G13" s="333"/>
      <c r="H13" s="323" t="str">
        <f>"(4)"</f>
        <v>(4)</v>
      </c>
      <c r="I13" s="369"/>
      <c r="J13" s="334"/>
      <c r="K13" s="324"/>
      <c r="L13" s="323"/>
      <c r="M13" s="679"/>
      <c r="N13" s="321"/>
    </row>
    <row r="14" spans="2:14" ht="15" customHeight="1">
      <c r="B14" s="866" t="s">
        <v>101</v>
      </c>
      <c r="C14" s="867"/>
      <c r="D14" s="401" t="s">
        <v>46</v>
      </c>
      <c r="E14" s="674">
        <v>116.086</v>
      </c>
      <c r="F14" s="404"/>
      <c r="G14" s="406"/>
      <c r="H14" s="404"/>
      <c r="I14" s="406">
        <f>1.511+5.482+0.439+1.349+0.235+2.527</f>
        <v>11.543</v>
      </c>
      <c r="J14" s="404"/>
      <c r="K14" s="406">
        <f>7.47*10</f>
        <v>74.7</v>
      </c>
      <c r="L14" s="404"/>
      <c r="M14" s="406">
        <f>M12*50.6/100</f>
        <v>43.516000000000005</v>
      </c>
      <c r="N14" s="407"/>
    </row>
    <row r="15" spans="2:14" ht="9.75" customHeight="1">
      <c r="B15" s="486"/>
      <c r="C15" s="487"/>
      <c r="D15" s="401"/>
      <c r="E15" s="408"/>
      <c r="F15" s="404"/>
      <c r="G15" s="406"/>
      <c r="H15" s="404"/>
      <c r="I15" s="412"/>
      <c r="J15" s="411"/>
      <c r="K15" s="406"/>
      <c r="L15" s="404"/>
      <c r="M15" s="406"/>
      <c r="N15" s="407"/>
    </row>
    <row r="16" spans="2:14" ht="15" customHeight="1">
      <c r="B16" s="864" t="s">
        <v>139</v>
      </c>
      <c r="C16" s="865"/>
      <c r="D16" s="57" t="s">
        <v>46</v>
      </c>
      <c r="E16" s="322">
        <v>41.935</v>
      </c>
      <c r="F16" s="370"/>
      <c r="G16" s="359">
        <f>40.234</f>
        <v>40.234</v>
      </c>
      <c r="H16" s="356"/>
      <c r="I16" s="371"/>
      <c r="J16" s="370"/>
      <c r="K16" s="359">
        <v>127.001</v>
      </c>
      <c r="L16" s="356"/>
      <c r="M16" s="324">
        <v>102</v>
      </c>
      <c r="N16" s="321"/>
    </row>
    <row r="17" spans="2:15" ht="9.75" customHeight="1">
      <c r="B17" s="483"/>
      <c r="C17" s="484"/>
      <c r="D17" s="57"/>
      <c r="E17" s="358"/>
      <c r="F17" s="323"/>
      <c r="G17" s="324"/>
      <c r="H17" s="323"/>
      <c r="I17" s="372"/>
      <c r="J17" s="323"/>
      <c r="K17" s="324"/>
      <c r="L17" s="323"/>
      <c r="M17" s="324"/>
      <c r="N17" s="321"/>
      <c r="O17" s="39"/>
    </row>
    <row r="18" spans="2:15" ht="15" customHeight="1">
      <c r="B18" s="866" t="s">
        <v>102</v>
      </c>
      <c r="C18" s="867"/>
      <c r="D18" s="401" t="s">
        <v>46</v>
      </c>
      <c r="E18" s="674">
        <v>36.017</v>
      </c>
      <c r="F18" s="413"/>
      <c r="G18" s="405">
        <f>335.735</f>
        <v>335.735</v>
      </c>
      <c r="H18" s="402"/>
      <c r="I18" s="414"/>
      <c r="J18" s="413"/>
      <c r="K18" s="406">
        <v>108.7</v>
      </c>
      <c r="L18" s="402"/>
      <c r="M18" s="406">
        <v>55</v>
      </c>
      <c r="N18" s="407"/>
      <c r="O18" s="39"/>
    </row>
    <row r="19" spans="2:15" ht="9.75" customHeight="1">
      <c r="B19" s="415"/>
      <c r="C19" s="416"/>
      <c r="D19" s="417"/>
      <c r="E19" s="418"/>
      <c r="F19" s="419"/>
      <c r="G19" s="420"/>
      <c r="H19" s="421"/>
      <c r="I19" s="422"/>
      <c r="J19" s="419"/>
      <c r="K19" s="423"/>
      <c r="L19" s="424" t="str">
        <f>"(5)"</f>
        <v>(5)</v>
      </c>
      <c r="M19" s="425"/>
      <c r="N19" s="424" t="s">
        <v>172</v>
      </c>
      <c r="O19" s="39"/>
    </row>
    <row r="20" spans="2:14" ht="3" customHeight="1">
      <c r="B20" s="484"/>
      <c r="C20" s="484"/>
      <c r="D20" s="42"/>
      <c r="E20" s="373"/>
      <c r="F20" s="373"/>
      <c r="G20" s="373"/>
      <c r="H20" s="373"/>
      <c r="I20" s="373"/>
      <c r="J20" s="373"/>
      <c r="K20" s="373"/>
      <c r="L20" s="373"/>
      <c r="M20" s="374"/>
      <c r="N20" s="375"/>
    </row>
    <row r="21" spans="2:14" ht="18" customHeight="1">
      <c r="B21" s="485"/>
      <c r="C21" s="485"/>
      <c r="D21" s="49"/>
      <c r="E21" s="868" t="s">
        <v>118</v>
      </c>
      <c r="F21" s="869"/>
      <c r="G21" s="869"/>
      <c r="H21" s="869"/>
      <c r="I21" s="869"/>
      <c r="J21" s="869"/>
      <c r="K21" s="869"/>
      <c r="L21" s="869"/>
      <c r="M21" s="869"/>
      <c r="N21" s="870"/>
    </row>
    <row r="22" spans="2:14" ht="15" customHeight="1">
      <c r="B22" s="66"/>
      <c r="C22" s="66"/>
      <c r="D22" s="46"/>
      <c r="E22" s="376">
        <v>2015</v>
      </c>
      <c r="F22" s="377"/>
      <c r="G22" s="378">
        <v>2015</v>
      </c>
      <c r="H22" s="377"/>
      <c r="I22" s="378">
        <v>2015</v>
      </c>
      <c r="J22" s="377"/>
      <c r="K22" s="378">
        <v>2015</v>
      </c>
      <c r="L22" s="377"/>
      <c r="M22" s="378">
        <v>2015</v>
      </c>
      <c r="N22" s="377"/>
    </row>
    <row r="23" spans="2:14" ht="15" customHeight="1">
      <c r="B23" s="871" t="s">
        <v>103</v>
      </c>
      <c r="C23" s="872"/>
      <c r="D23" s="115" t="s">
        <v>38</v>
      </c>
      <c r="E23" s="675">
        <v>254.235</v>
      </c>
      <c r="F23" s="379"/>
      <c r="G23" s="366">
        <f>189.618308+53.298884</f>
        <v>242.917192</v>
      </c>
      <c r="H23" s="323"/>
      <c r="I23" s="380">
        <v>60.831892</v>
      </c>
      <c r="J23" s="381"/>
      <c r="K23" s="380">
        <v>87.93</v>
      </c>
      <c r="L23" s="323"/>
      <c r="M23" s="359">
        <v>44.3</v>
      </c>
      <c r="N23" s="321"/>
    </row>
    <row r="24" spans="2:14" ht="9.75" customHeight="1">
      <c r="B24" s="43"/>
      <c r="C24" s="44"/>
      <c r="D24" s="45"/>
      <c r="E24" s="382"/>
      <c r="F24" s="383"/>
      <c r="G24" s="384"/>
      <c r="H24" s="356" t="str">
        <f>"(7)"</f>
        <v>(7)</v>
      </c>
      <c r="I24" s="374"/>
      <c r="J24" s="334" t="s">
        <v>275</v>
      </c>
      <c r="K24" s="374"/>
      <c r="L24" s="383"/>
      <c r="M24" s="374"/>
      <c r="N24" s="321"/>
    </row>
    <row r="25" spans="2:14" ht="15" customHeight="1">
      <c r="B25" s="426" t="s">
        <v>105</v>
      </c>
      <c r="C25" s="873" t="s">
        <v>106</v>
      </c>
      <c r="D25" s="874"/>
      <c r="E25" s="543">
        <v>498.22126847962045</v>
      </c>
      <c r="F25" s="427"/>
      <c r="G25" s="544">
        <f>G23/320.896618*1000</f>
        <v>756.995176558701</v>
      </c>
      <c r="H25" s="427"/>
      <c r="I25" s="544">
        <f>I23/127.141*1000</f>
        <v>478.4600718886905</v>
      </c>
      <c r="J25" s="427"/>
      <c r="K25" s="544">
        <f>K23/1371.22*1000</f>
        <v>64.12537740114644</v>
      </c>
      <c r="L25" s="427"/>
      <c r="M25" s="544">
        <f>M23/144.09687*1000</f>
        <v>307.43207676891245</v>
      </c>
      <c r="N25" s="407"/>
    </row>
    <row r="26" spans="2:14" ht="9.75" customHeight="1">
      <c r="B26" s="428"/>
      <c r="C26" s="429"/>
      <c r="D26" s="430"/>
      <c r="E26" s="543"/>
      <c r="F26" s="427"/>
      <c r="G26" s="544"/>
      <c r="H26" s="427"/>
      <c r="I26" s="544"/>
      <c r="J26" s="427"/>
      <c r="K26" s="544"/>
      <c r="L26" s="427"/>
      <c r="M26" s="544"/>
      <c r="N26" s="407"/>
    </row>
    <row r="27" spans="2:14" ht="21" customHeight="1">
      <c r="B27" s="864" t="s">
        <v>138</v>
      </c>
      <c r="C27" s="865"/>
      <c r="D27" s="69" t="s">
        <v>38</v>
      </c>
      <c r="E27" s="637">
        <v>36.574493</v>
      </c>
      <c r="F27" s="385"/>
      <c r="G27" s="386">
        <f>8.456302+2.746882</f>
        <v>11.203184</v>
      </c>
      <c r="H27" s="385"/>
      <c r="I27" s="387">
        <v>14.376271</v>
      </c>
      <c r="J27" s="385"/>
      <c r="K27" s="387">
        <v>20.656</v>
      </c>
      <c r="L27" s="388"/>
      <c r="M27" s="386">
        <v>6.23</v>
      </c>
      <c r="N27" s="321"/>
    </row>
    <row r="28" spans="2:14" ht="9.75" customHeight="1">
      <c r="B28" s="67"/>
      <c r="C28" s="68"/>
      <c r="D28" s="46"/>
      <c r="E28" s="389"/>
      <c r="F28" s="390"/>
      <c r="G28" s="391"/>
      <c r="H28" s="390"/>
      <c r="I28" s="392"/>
      <c r="J28" s="735" t="s">
        <v>360</v>
      </c>
      <c r="K28" s="391"/>
      <c r="L28" s="390"/>
      <c r="M28" s="391"/>
      <c r="N28" s="347"/>
    </row>
    <row r="29" spans="2:14" ht="4.5" customHeight="1">
      <c r="B29" s="484"/>
      <c r="C29" s="484"/>
      <c r="D29" s="16"/>
      <c r="E29" s="374"/>
      <c r="F29" s="374"/>
      <c r="G29" s="374"/>
      <c r="H29" s="374"/>
      <c r="I29" s="393"/>
      <c r="J29" s="393"/>
      <c r="K29" s="374"/>
      <c r="L29" s="374"/>
      <c r="M29" s="374"/>
      <c r="N29" s="394"/>
    </row>
    <row r="30" spans="3:14" ht="18" customHeight="1">
      <c r="C30" s="485"/>
      <c r="D30" s="49"/>
      <c r="E30" s="868" t="s">
        <v>148</v>
      </c>
      <c r="F30" s="869"/>
      <c r="G30" s="869"/>
      <c r="H30" s="869"/>
      <c r="I30" s="869"/>
      <c r="J30" s="869"/>
      <c r="K30" s="869"/>
      <c r="L30" s="869"/>
      <c r="M30" s="869"/>
      <c r="N30" s="870"/>
    </row>
    <row r="31" spans="3:14" ht="15" customHeight="1">
      <c r="C31" s="40"/>
      <c r="D31" s="41"/>
      <c r="E31" s="395">
        <v>2015</v>
      </c>
      <c r="F31" s="396"/>
      <c r="G31" s="396">
        <v>2015</v>
      </c>
      <c r="H31" s="396"/>
      <c r="I31" s="396">
        <v>2015</v>
      </c>
      <c r="J31" s="396"/>
      <c r="K31" s="396">
        <v>2014</v>
      </c>
      <c r="L31" s="396"/>
      <c r="M31" s="396">
        <v>2015</v>
      </c>
      <c r="N31" s="397"/>
    </row>
    <row r="32" spans="2:14" ht="15" customHeight="1">
      <c r="B32" s="431" t="s">
        <v>121</v>
      </c>
      <c r="C32" s="432"/>
      <c r="D32" s="433" t="s">
        <v>140</v>
      </c>
      <c r="E32" s="607">
        <v>26134</v>
      </c>
      <c r="F32" s="434"/>
      <c r="G32" s="608">
        <v>35092</v>
      </c>
      <c r="H32" s="435"/>
      <c r="I32" s="608">
        <v>4117</v>
      </c>
      <c r="J32" s="435"/>
      <c r="K32" s="608">
        <v>58523</v>
      </c>
      <c r="L32" s="435"/>
      <c r="M32" s="608">
        <v>23114</v>
      </c>
      <c r="N32" s="436"/>
    </row>
    <row r="33" spans="2:14" ht="15" customHeight="1">
      <c r="B33" s="415"/>
      <c r="C33" s="875" t="s">
        <v>0</v>
      </c>
      <c r="D33" s="876"/>
      <c r="E33" s="437">
        <v>51.30406082713419</v>
      </c>
      <c r="F33" s="438"/>
      <c r="G33" s="439">
        <f>G32/320.896618</f>
        <v>109.3560917491502</v>
      </c>
      <c r="H33" s="438"/>
      <c r="I33" s="439">
        <f>I32/127.141</f>
        <v>32.38137186273507</v>
      </c>
      <c r="J33" s="438"/>
      <c r="K33" s="439">
        <f>K32/1364.27</f>
        <v>42.89693389138514</v>
      </c>
      <c r="L33" s="438"/>
      <c r="M33" s="439">
        <f>M32/144.09687</f>
        <v>160.40598244777976</v>
      </c>
      <c r="N33" s="440"/>
    </row>
    <row r="34" spans="2:15" ht="26.25" customHeight="1">
      <c r="B34" s="823" t="s">
        <v>159</v>
      </c>
      <c r="C34" s="823"/>
      <c r="D34" s="823"/>
      <c r="E34" s="823"/>
      <c r="F34" s="823"/>
      <c r="G34" s="823"/>
      <c r="H34" s="823"/>
      <c r="I34" s="823"/>
      <c r="J34" s="823"/>
      <c r="K34" s="823"/>
      <c r="L34" s="823"/>
      <c r="M34" s="823"/>
      <c r="N34" s="823"/>
      <c r="O34" s="823"/>
    </row>
    <row r="35" spans="2:13" ht="12" customHeight="1">
      <c r="B35" s="877" t="s">
        <v>112</v>
      </c>
      <c r="C35" s="878"/>
      <c r="D35" s="878"/>
      <c r="E35" s="878"/>
      <c r="F35" s="878"/>
      <c r="G35" s="878"/>
      <c r="H35" s="878"/>
      <c r="I35" s="878"/>
      <c r="J35" s="878"/>
      <c r="K35" s="878"/>
      <c r="L35" s="878"/>
      <c r="M35" s="878"/>
    </row>
    <row r="36" spans="2:14" ht="12.75" customHeight="1">
      <c r="B36" s="863" t="s">
        <v>276</v>
      </c>
      <c r="C36" s="863"/>
      <c r="D36" s="863"/>
      <c r="E36" s="863"/>
      <c r="F36" s="863"/>
      <c r="G36" s="863"/>
      <c r="H36" s="863"/>
      <c r="I36" s="863"/>
      <c r="J36" s="863"/>
      <c r="K36" s="863"/>
      <c r="L36" s="863"/>
      <c r="M36" s="863"/>
      <c r="N36" s="863"/>
    </row>
    <row r="37" spans="2:14" ht="12.75" customHeight="1">
      <c r="B37" s="237" t="s">
        <v>277</v>
      </c>
      <c r="C37" s="237"/>
      <c r="D37" s="237"/>
      <c r="E37" s="237"/>
      <c r="F37" s="237"/>
      <c r="G37" s="237"/>
      <c r="H37" s="237"/>
      <c r="I37" s="237"/>
      <c r="J37" s="237"/>
      <c r="K37" s="237"/>
      <c r="L37" s="237"/>
      <c r="M37" s="237"/>
      <c r="N37" s="237"/>
    </row>
    <row r="38" spans="2:14" ht="12.75" customHeight="1">
      <c r="B38" s="237" t="s">
        <v>278</v>
      </c>
      <c r="C38" s="237"/>
      <c r="D38" s="237"/>
      <c r="E38" s="237"/>
      <c r="F38" s="237"/>
      <c r="G38" s="237"/>
      <c r="H38" s="237"/>
      <c r="I38" s="237"/>
      <c r="J38" s="237"/>
      <c r="K38" s="237"/>
      <c r="L38" s="237"/>
      <c r="M38" s="237"/>
      <c r="N38" s="237"/>
    </row>
    <row r="39" spans="2:14" ht="12.75" customHeight="1">
      <c r="B39" s="237" t="s">
        <v>279</v>
      </c>
      <c r="C39" s="237"/>
      <c r="D39" s="237"/>
      <c r="E39" s="237"/>
      <c r="F39" s="237"/>
      <c r="G39" s="237"/>
      <c r="H39" s="237"/>
      <c r="I39" s="237"/>
      <c r="J39" s="237"/>
      <c r="K39" s="237"/>
      <c r="L39" s="237"/>
      <c r="M39" s="237"/>
      <c r="N39" s="237"/>
    </row>
    <row r="40" spans="2:14" ht="12.75" customHeight="1">
      <c r="B40" s="39" t="s">
        <v>280</v>
      </c>
      <c r="C40" s="39"/>
      <c r="D40" s="39"/>
      <c r="E40" s="39"/>
      <c r="F40" s="39"/>
      <c r="G40" s="39"/>
      <c r="H40" s="39"/>
      <c r="I40" s="39"/>
      <c r="J40" s="39"/>
      <c r="K40" s="39"/>
      <c r="L40" s="39"/>
      <c r="M40" s="39"/>
      <c r="N40" s="237"/>
    </row>
    <row r="41" spans="2:14" ht="12.75" customHeight="1">
      <c r="B41" s="237" t="s">
        <v>362</v>
      </c>
      <c r="C41" s="237"/>
      <c r="D41" s="237"/>
      <c r="E41" s="237"/>
      <c r="F41" s="237"/>
      <c r="G41" s="237"/>
      <c r="H41" s="237"/>
      <c r="I41" s="237"/>
      <c r="J41" s="237"/>
      <c r="K41" s="237"/>
      <c r="L41" s="237"/>
      <c r="M41" s="237"/>
      <c r="N41" s="237"/>
    </row>
    <row r="42" spans="2:14" ht="11.25">
      <c r="B42" s="237" t="s">
        <v>281</v>
      </c>
      <c r="C42" s="237"/>
      <c r="D42" s="237"/>
      <c r="E42" s="237"/>
      <c r="F42" s="237"/>
      <c r="G42" s="237"/>
      <c r="H42" s="237"/>
      <c r="I42" s="237"/>
      <c r="J42" s="237"/>
      <c r="K42" s="237"/>
      <c r="L42" s="237"/>
      <c r="M42" s="237"/>
      <c r="N42" s="237"/>
    </row>
    <row r="43" spans="2:14" ht="11.25">
      <c r="B43" s="237" t="s">
        <v>359</v>
      </c>
      <c r="C43" s="39"/>
      <c r="D43" s="39"/>
      <c r="E43" s="39"/>
      <c r="F43" s="39"/>
      <c r="G43" s="39"/>
      <c r="H43" s="39"/>
      <c r="I43" s="39"/>
      <c r="J43" s="39"/>
      <c r="K43" s="39"/>
      <c r="L43" s="39"/>
      <c r="M43" s="39"/>
      <c r="N43" s="237"/>
    </row>
    <row r="44" ht="11.25">
      <c r="B44" s="237" t="s">
        <v>361</v>
      </c>
    </row>
    <row r="45" ht="11.25">
      <c r="I45" s="291"/>
    </row>
    <row r="47" spans="3:9" ht="12.75">
      <c r="C47" s="676"/>
      <c r="I47" s="291"/>
    </row>
    <row r="48" ht="11.25">
      <c r="C48" s="291"/>
    </row>
    <row r="49" ht="11.25">
      <c r="I49" s="291"/>
    </row>
    <row r="51" ht="11.25">
      <c r="I51" s="291"/>
    </row>
    <row r="53" ht="11.25">
      <c r="I53" s="291"/>
    </row>
    <row r="56" ht="11.25">
      <c r="C56" s="291"/>
    </row>
    <row r="57" ht="12.75">
      <c r="D57"/>
    </row>
    <row r="58" ht="12.75">
      <c r="D58"/>
    </row>
    <row r="59" ht="12.75">
      <c r="D59"/>
    </row>
    <row r="60" ht="12.75">
      <c r="D60"/>
    </row>
    <row r="88" ht="11.25" customHeight="1"/>
    <row r="89" ht="11.25" customHeight="1"/>
    <row r="90" ht="11.25" customHeight="1"/>
    <row r="91" ht="11.25" customHeight="1"/>
    <row r="92" ht="11.25" customHeight="1"/>
    <row r="93" ht="15" customHeight="1"/>
    <row r="94" ht="11.25" customHeight="1"/>
    <row r="95" ht="11.25" customHeight="1"/>
    <row r="96" ht="11.25" customHeight="1"/>
    <row r="97" ht="11.25" customHeight="1"/>
    <row r="103" ht="11.25" customHeight="1"/>
    <row r="104" ht="11.25" customHeight="1"/>
    <row r="105" ht="11.25" customHeight="1"/>
    <row r="106" ht="11.25" customHeight="1"/>
    <row r="107" ht="11.25" customHeight="1"/>
    <row r="108" ht="11.25" customHeight="1"/>
    <row r="113" ht="11.25" customHeight="1"/>
    <row r="114" ht="11.25" customHeight="1"/>
    <row r="117" ht="11.25" customHeight="1"/>
    <row r="118" ht="11.25" customHeight="1"/>
  </sheetData>
  <sheetProtection/>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O34"/>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B1:U44"/>
  <sheetViews>
    <sheetView zoomScalePageLayoutView="0" workbookViewId="0" topLeftCell="A1">
      <selection activeCell="S18" sqref="S18"/>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81"/>
      <c r="C1" s="881"/>
      <c r="M1" s="35"/>
      <c r="N1" s="13" t="s">
        <v>237</v>
      </c>
    </row>
    <row r="2" spans="2:14" ht="30" customHeight="1">
      <c r="B2" s="776" t="s">
        <v>268</v>
      </c>
      <c r="C2" s="882"/>
      <c r="D2" s="882"/>
      <c r="E2" s="882"/>
      <c r="F2" s="882"/>
      <c r="G2" s="882"/>
      <c r="H2" s="882"/>
      <c r="I2" s="882"/>
      <c r="J2" s="882"/>
      <c r="K2" s="882"/>
      <c r="L2" s="882"/>
      <c r="M2" s="882"/>
      <c r="N2" s="882"/>
    </row>
    <row r="3" spans="2:14" ht="18" customHeight="1">
      <c r="B3" s="883" t="s">
        <v>107</v>
      </c>
      <c r="C3" s="883"/>
      <c r="D3" s="883"/>
      <c r="E3" s="883"/>
      <c r="F3" s="883"/>
      <c r="G3" s="883"/>
      <c r="H3" s="883"/>
      <c r="I3" s="883"/>
      <c r="J3" s="883"/>
      <c r="K3" s="883"/>
      <c r="L3" s="883"/>
      <c r="M3" s="883"/>
      <c r="N3" s="883"/>
    </row>
    <row r="4" spans="2:14" ht="18" customHeight="1">
      <c r="B4" s="491"/>
      <c r="C4" s="491"/>
      <c r="D4" s="491"/>
      <c r="E4" s="129" t="s">
        <v>263</v>
      </c>
      <c r="F4" s="136"/>
      <c r="G4" s="130" t="s">
        <v>37</v>
      </c>
      <c r="H4" s="130"/>
      <c r="I4" s="130" t="s">
        <v>36</v>
      </c>
      <c r="J4" s="130"/>
      <c r="K4" s="130" t="s">
        <v>44</v>
      </c>
      <c r="L4" s="130"/>
      <c r="M4" s="130" t="s">
        <v>43</v>
      </c>
      <c r="N4" s="131"/>
    </row>
    <row r="5" spans="2:13" ht="4.5" customHeight="1">
      <c r="B5" s="491"/>
      <c r="C5" s="491"/>
      <c r="D5" s="491"/>
      <c r="E5" s="38"/>
      <c r="F5" s="38"/>
      <c r="G5" s="38"/>
      <c r="H5" s="38"/>
      <c r="I5" s="38"/>
      <c r="J5" s="38"/>
      <c r="K5" s="38"/>
      <c r="L5" s="491"/>
      <c r="M5" s="491"/>
    </row>
    <row r="6" spans="2:14" ht="18" customHeight="1">
      <c r="B6" s="47"/>
      <c r="C6" s="47"/>
      <c r="D6" s="48"/>
      <c r="E6" s="893" t="s">
        <v>71</v>
      </c>
      <c r="F6" s="894"/>
      <c r="G6" s="894"/>
      <c r="H6" s="894"/>
      <c r="I6" s="894"/>
      <c r="J6" s="894"/>
      <c r="K6" s="894"/>
      <c r="L6" s="894"/>
      <c r="M6" s="894"/>
      <c r="N6" s="895"/>
    </row>
    <row r="7" spans="2:14" ht="9.75" customHeight="1">
      <c r="B7" s="54"/>
      <c r="C7" s="54"/>
      <c r="D7" s="69"/>
      <c r="E7" s="896" t="s">
        <v>108</v>
      </c>
      <c r="F7" s="897"/>
      <c r="G7" s="897"/>
      <c r="H7" s="897"/>
      <c r="I7" s="897"/>
      <c r="J7" s="897"/>
      <c r="K7" s="897"/>
      <c r="L7" s="897"/>
      <c r="M7" s="897"/>
      <c r="N7" s="898"/>
    </row>
    <row r="8" spans="2:14" ht="15" customHeight="1">
      <c r="B8" s="40"/>
      <c r="C8" s="40"/>
      <c r="D8" s="41"/>
      <c r="E8" s="132">
        <v>2015</v>
      </c>
      <c r="F8" s="157"/>
      <c r="G8" s="133">
        <v>2015</v>
      </c>
      <c r="H8" s="157"/>
      <c r="I8" s="133">
        <v>2014</v>
      </c>
      <c r="J8" s="157"/>
      <c r="K8" s="133">
        <v>2015</v>
      </c>
      <c r="L8" s="157"/>
      <c r="M8" s="133">
        <v>2015</v>
      </c>
      <c r="N8" s="135"/>
    </row>
    <row r="9" spans="2:21" ht="15" customHeight="1">
      <c r="B9" s="871" t="s">
        <v>142</v>
      </c>
      <c r="C9" s="872"/>
      <c r="D9" s="899"/>
      <c r="E9" s="610">
        <v>4719.393789375224</v>
      </c>
      <c r="F9" s="319"/>
      <c r="G9" s="611">
        <v>6161.054</v>
      </c>
      <c r="H9" s="319"/>
      <c r="I9" s="612"/>
      <c r="J9" s="319"/>
      <c r="K9" s="611">
        <v>1074.266</v>
      </c>
      <c r="L9" s="319"/>
      <c r="M9" s="320"/>
      <c r="N9" s="321"/>
      <c r="U9" s="236"/>
    </row>
    <row r="10" spans="2:21" ht="9.75" customHeight="1">
      <c r="B10" s="492"/>
      <c r="C10" s="490"/>
      <c r="D10" s="493"/>
      <c r="E10" s="322"/>
      <c r="F10" s="323"/>
      <c r="G10" s="324"/>
      <c r="H10" s="325" t="s">
        <v>104</v>
      </c>
      <c r="I10" s="326"/>
      <c r="J10" s="325"/>
      <c r="K10" s="326"/>
      <c r="L10" s="325" t="s">
        <v>119</v>
      </c>
      <c r="M10" s="326"/>
      <c r="N10" s="321"/>
      <c r="U10" s="235"/>
    </row>
    <row r="11" spans="2:21" ht="15" customHeight="1">
      <c r="B11" s="104" t="s">
        <v>146</v>
      </c>
      <c r="C11" s="117"/>
      <c r="D11" s="118"/>
      <c r="E11" s="739">
        <v>543.4884075007564</v>
      </c>
      <c r="F11" s="740"/>
      <c r="G11" s="741">
        <v>553.986</v>
      </c>
      <c r="H11" s="740"/>
      <c r="I11" s="742">
        <v>72.57911</v>
      </c>
      <c r="J11" s="743"/>
      <c r="K11" s="742"/>
      <c r="L11" s="740"/>
      <c r="M11" s="742">
        <f>126.3+6</f>
        <v>132.3</v>
      </c>
      <c r="N11" s="407"/>
      <c r="U11" s="235"/>
    </row>
    <row r="12" spans="2:21" ht="9.75" customHeight="1">
      <c r="B12" s="104"/>
      <c r="C12" s="117"/>
      <c r="D12" s="118"/>
      <c r="E12" s="744"/>
      <c r="F12" s="404"/>
      <c r="G12" s="406"/>
      <c r="H12" s="404"/>
      <c r="I12" s="409"/>
      <c r="J12" s="411"/>
      <c r="K12" s="406"/>
      <c r="L12" s="404"/>
      <c r="M12" s="406"/>
      <c r="N12" s="407"/>
      <c r="U12" s="235"/>
    </row>
    <row r="13" spans="2:21" ht="15" customHeight="1">
      <c r="B13" s="119" t="s">
        <v>143</v>
      </c>
      <c r="C13" s="120"/>
      <c r="D13" s="121"/>
      <c r="E13" s="335">
        <v>441.8980457377532</v>
      </c>
      <c r="F13" s="328"/>
      <c r="G13" s="342">
        <v>40.033</v>
      </c>
      <c r="H13" s="337"/>
      <c r="I13" s="338">
        <v>413.97</v>
      </c>
      <c r="J13" s="494"/>
      <c r="K13" s="638">
        <v>1196.06</v>
      </c>
      <c r="L13" s="328"/>
      <c r="M13" s="329">
        <v>120.6</v>
      </c>
      <c r="N13" s="321"/>
      <c r="U13" s="235"/>
    </row>
    <row r="14" spans="2:21" ht="9.75" customHeight="1">
      <c r="B14" s="119"/>
      <c r="C14" s="120"/>
      <c r="D14" s="121"/>
      <c r="E14" s="332"/>
      <c r="F14" s="323"/>
      <c r="G14" s="339"/>
      <c r="H14" s="340"/>
      <c r="I14" s="341"/>
      <c r="J14" s="340"/>
      <c r="K14" s="324"/>
      <c r="L14" s="323"/>
      <c r="M14" s="324"/>
      <c r="N14" s="321"/>
      <c r="U14" s="235"/>
    </row>
    <row r="15" spans="2:21" ht="15" customHeight="1">
      <c r="B15" s="104" t="s">
        <v>144</v>
      </c>
      <c r="C15" s="117"/>
      <c r="D15" s="118"/>
      <c r="E15" s="739">
        <v>102.3634431270354</v>
      </c>
      <c r="F15" s="740"/>
      <c r="G15" s="741">
        <v>22.9723680117888</v>
      </c>
      <c r="H15" s="745"/>
      <c r="I15" s="741"/>
      <c r="J15" s="746"/>
      <c r="K15" s="742"/>
      <c r="L15" s="740"/>
      <c r="M15" s="742">
        <f>44.6+4.8</f>
        <v>49.4</v>
      </c>
      <c r="N15" s="407"/>
      <c r="U15" s="235"/>
    </row>
    <row r="16" spans="2:21" ht="9.75" customHeight="1">
      <c r="B16" s="104"/>
      <c r="C16" s="117"/>
      <c r="D16" s="118"/>
      <c r="E16" s="744"/>
      <c r="F16" s="404"/>
      <c r="G16" s="747"/>
      <c r="H16" s="748"/>
      <c r="I16" s="749"/>
      <c r="J16" s="750" t="s">
        <v>122</v>
      </c>
      <c r="K16" s="406"/>
      <c r="L16" s="404"/>
      <c r="M16" s="406"/>
      <c r="N16" s="407"/>
      <c r="U16" s="235"/>
    </row>
    <row r="17" spans="2:21" ht="15" customHeight="1">
      <c r="B17" s="119" t="s">
        <v>145</v>
      </c>
      <c r="C17" s="120"/>
      <c r="D17" s="121"/>
      <c r="E17" s="327">
        <v>21.699854133817606</v>
      </c>
      <c r="F17" s="328"/>
      <c r="G17" s="342">
        <v>0.667</v>
      </c>
      <c r="H17" s="328"/>
      <c r="I17" s="342">
        <v>3.265</v>
      </c>
      <c r="J17" s="328"/>
      <c r="K17" s="336">
        <v>7.308</v>
      </c>
      <c r="L17" s="328"/>
      <c r="M17" s="329">
        <f>0.5+0.06</f>
        <v>0.56</v>
      </c>
      <c r="N17" s="321"/>
      <c r="U17" s="235"/>
    </row>
    <row r="18" spans="2:21" ht="9.75" customHeight="1">
      <c r="B18" s="119"/>
      <c r="C18" s="120"/>
      <c r="D18" s="121"/>
      <c r="E18" s="332"/>
      <c r="F18" s="323"/>
      <c r="G18" s="333"/>
      <c r="H18" s="325"/>
      <c r="I18" s="326"/>
      <c r="J18" s="325" t="s">
        <v>124</v>
      </c>
      <c r="K18" s="324"/>
      <c r="L18" s="323"/>
      <c r="M18" s="324"/>
      <c r="N18" s="321"/>
      <c r="U18" s="235"/>
    </row>
    <row r="19" spans="2:21" ht="15" customHeight="1">
      <c r="B19" s="900" t="s">
        <v>257</v>
      </c>
      <c r="C19" s="901"/>
      <c r="D19" s="902"/>
      <c r="E19" s="739">
        <v>649.0054640773244</v>
      </c>
      <c r="F19" s="746"/>
      <c r="G19" s="751">
        <v>1033.04663045084</v>
      </c>
      <c r="H19" s="743"/>
      <c r="I19" s="742">
        <v>86.763</v>
      </c>
      <c r="J19" s="740"/>
      <c r="K19" s="742">
        <v>728.3</v>
      </c>
      <c r="L19" s="740"/>
      <c r="M19" s="742">
        <v>226.8</v>
      </c>
      <c r="N19" s="407"/>
      <c r="U19" s="235"/>
    </row>
    <row r="20" spans="2:14" ht="9.75" customHeight="1">
      <c r="B20" s="122"/>
      <c r="C20" s="123"/>
      <c r="D20" s="123"/>
      <c r="E20" s="752"/>
      <c r="F20" s="753"/>
      <c r="G20" s="754"/>
      <c r="H20" s="424"/>
      <c r="I20" s="755"/>
      <c r="J20" s="756"/>
      <c r="K20" s="755"/>
      <c r="L20" s="756"/>
      <c r="M20" s="755"/>
      <c r="N20" s="440"/>
    </row>
    <row r="21" spans="2:14" ht="4.5" customHeight="1">
      <c r="B21" s="52"/>
      <c r="C21" s="52"/>
      <c r="D21" s="53"/>
      <c r="E21" s="348"/>
      <c r="F21" s="348"/>
      <c r="G21" s="349"/>
      <c r="H21" s="349"/>
      <c r="I21" s="348"/>
      <c r="J21" s="348"/>
      <c r="K21" s="348"/>
      <c r="L21" s="348"/>
      <c r="M21" s="348"/>
      <c r="N21" s="315"/>
    </row>
    <row r="22" spans="2:14" ht="16.5" customHeight="1">
      <c r="B22" s="47"/>
      <c r="C22" s="47"/>
      <c r="D22" s="48"/>
      <c r="E22" s="903" t="s">
        <v>81</v>
      </c>
      <c r="F22" s="904"/>
      <c r="G22" s="904"/>
      <c r="H22" s="904"/>
      <c r="I22" s="904"/>
      <c r="J22" s="904"/>
      <c r="K22" s="904"/>
      <c r="L22" s="904"/>
      <c r="M22" s="904"/>
      <c r="N22" s="905"/>
    </row>
    <row r="23" spans="2:14" ht="9.75" customHeight="1">
      <c r="B23" s="54"/>
      <c r="C23" s="491"/>
      <c r="D23" s="49"/>
      <c r="E23" s="887" t="s">
        <v>109</v>
      </c>
      <c r="F23" s="888"/>
      <c r="G23" s="888"/>
      <c r="H23" s="888"/>
      <c r="I23" s="888"/>
      <c r="J23" s="888"/>
      <c r="K23" s="888"/>
      <c r="L23" s="888"/>
      <c r="M23" s="888"/>
      <c r="N23" s="889"/>
    </row>
    <row r="24" spans="2:14" ht="15" customHeight="1">
      <c r="B24" s="491"/>
      <c r="C24" s="491"/>
      <c r="D24" s="49"/>
      <c r="E24" s="350">
        <v>2015</v>
      </c>
      <c r="F24" s="351"/>
      <c r="G24" s="352">
        <v>2014</v>
      </c>
      <c r="H24" s="351"/>
      <c r="I24" s="353">
        <v>2014</v>
      </c>
      <c r="J24" s="351"/>
      <c r="K24" s="353">
        <v>2015</v>
      </c>
      <c r="L24" s="351"/>
      <c r="M24" s="353">
        <v>2015</v>
      </c>
      <c r="N24" s="347"/>
    </row>
    <row r="25" spans="2:21" ht="15" customHeight="1">
      <c r="B25" s="125" t="s">
        <v>87</v>
      </c>
      <c r="C25" s="124"/>
      <c r="D25" s="126"/>
      <c r="E25" s="736">
        <v>1722.32409610796</v>
      </c>
      <c r="F25" s="354"/>
      <c r="G25" s="737">
        <v>3810.5269200000002</v>
      </c>
      <c r="H25" s="319"/>
      <c r="I25" s="320">
        <v>210.008185</v>
      </c>
      <c r="J25" s="191"/>
      <c r="K25" s="611">
        <v>5795.572</v>
      </c>
      <c r="L25" s="319"/>
      <c r="M25" s="320">
        <v>232</v>
      </c>
      <c r="N25" s="321"/>
      <c r="U25" s="235"/>
    </row>
    <row r="26" spans="2:14" ht="9.75" customHeight="1">
      <c r="B26" s="50"/>
      <c r="C26" s="51"/>
      <c r="D26" s="116"/>
      <c r="E26" s="322"/>
      <c r="F26" s="355"/>
      <c r="G26" s="738"/>
      <c r="H26" s="323"/>
      <c r="I26" s="324"/>
      <c r="J26" s="328"/>
      <c r="K26" s="324"/>
      <c r="L26" s="323"/>
      <c r="M26" s="333"/>
      <c r="N26" s="321"/>
    </row>
    <row r="27" spans="2:21" ht="15" customHeight="1">
      <c r="B27" s="104" t="s">
        <v>88</v>
      </c>
      <c r="C27" s="117"/>
      <c r="D27" s="127"/>
      <c r="E27" s="739">
        <v>417.5400000000001</v>
      </c>
      <c r="F27" s="745"/>
      <c r="G27" s="757">
        <v>2702.743</v>
      </c>
      <c r="H27" s="740"/>
      <c r="I27" s="742">
        <v>21.029</v>
      </c>
      <c r="J27" s="740"/>
      <c r="K27" s="757">
        <v>2375.43</v>
      </c>
      <c r="L27" s="740"/>
      <c r="M27" s="757">
        <v>2306</v>
      </c>
      <c r="N27" s="407"/>
      <c r="U27" s="235"/>
    </row>
    <row r="28" spans="2:14" ht="9.75" customHeight="1">
      <c r="B28" s="100"/>
      <c r="C28" s="101"/>
      <c r="D28" s="102"/>
      <c r="E28" s="408"/>
      <c r="F28" s="402"/>
      <c r="G28" s="406"/>
      <c r="H28" s="411" t="s">
        <v>141</v>
      </c>
      <c r="I28" s="406"/>
      <c r="J28" s="404"/>
      <c r="K28" s="406"/>
      <c r="L28" s="404"/>
      <c r="M28" s="406"/>
      <c r="N28" s="407"/>
    </row>
    <row r="29" spans="2:14" ht="15" customHeight="1">
      <c r="B29" s="890" t="s">
        <v>123</v>
      </c>
      <c r="C29" s="823"/>
      <c r="D29" s="891"/>
      <c r="E29" s="327">
        <v>147.51900000000003</v>
      </c>
      <c r="F29" s="337"/>
      <c r="G29" s="329">
        <v>482.977</v>
      </c>
      <c r="H29" s="328"/>
      <c r="I29" s="330"/>
      <c r="J29" s="331"/>
      <c r="K29" s="612"/>
      <c r="L29" s="357"/>
      <c r="M29" s="74">
        <v>63</v>
      </c>
      <c r="N29" s="321"/>
    </row>
    <row r="30" spans="2:14" ht="9.75" customHeight="1">
      <c r="B30" s="488"/>
      <c r="C30" s="489"/>
      <c r="D30" s="113"/>
      <c r="E30" s="358"/>
      <c r="F30" s="356"/>
      <c r="G30" s="332"/>
      <c r="H30" s="323"/>
      <c r="I30" s="333"/>
      <c r="J30" s="334"/>
      <c r="K30" s="324"/>
      <c r="L30" s="323"/>
      <c r="M30" s="324"/>
      <c r="N30" s="321"/>
    </row>
    <row r="31" spans="2:14" ht="15" customHeight="1">
      <c r="B31" s="104" t="s">
        <v>110</v>
      </c>
      <c r="C31" s="117"/>
      <c r="D31" s="128"/>
      <c r="E31" s="758">
        <v>115.19060588333474</v>
      </c>
      <c r="F31" s="746"/>
      <c r="G31" s="759">
        <v>1305.214968</v>
      </c>
      <c r="H31" s="740"/>
      <c r="I31" s="760"/>
      <c r="J31" s="743"/>
      <c r="K31" s="761">
        <v>466.5</v>
      </c>
      <c r="L31" s="745"/>
      <c r="M31" s="762">
        <v>2444</v>
      </c>
      <c r="N31" s="407"/>
    </row>
    <row r="32" spans="2:14" ht="9.75" customHeight="1">
      <c r="B32" s="100"/>
      <c r="C32" s="101"/>
      <c r="D32" s="103"/>
      <c r="E32" s="408"/>
      <c r="F32" s="763"/>
      <c r="G32" s="406"/>
      <c r="H32" s="404"/>
      <c r="I32" s="409"/>
      <c r="J32" s="411"/>
      <c r="K32" s="405"/>
      <c r="L32" s="411" t="s">
        <v>172</v>
      </c>
      <c r="M32" s="405"/>
      <c r="N32" s="407"/>
    </row>
    <row r="33" spans="2:21" ht="15" customHeight="1">
      <c r="B33" s="892" t="s">
        <v>258</v>
      </c>
      <c r="C33" s="892"/>
      <c r="D33" s="892"/>
      <c r="E33" s="638">
        <v>1111.3619583635555</v>
      </c>
      <c r="F33" s="343"/>
      <c r="G33" s="329">
        <v>251.801</v>
      </c>
      <c r="H33" s="337"/>
      <c r="I33" s="329">
        <v>183.12</v>
      </c>
      <c r="J33" s="328"/>
      <c r="K33" s="614">
        <v>9177.245</v>
      </c>
      <c r="L33" s="360"/>
      <c r="M33" s="134">
        <v>40</v>
      </c>
      <c r="N33" s="321"/>
      <c r="U33" s="235"/>
    </row>
    <row r="34" spans="2:14" ht="12" customHeight="1">
      <c r="B34" s="67"/>
      <c r="C34" s="68"/>
      <c r="D34" s="114"/>
      <c r="E34" s="613"/>
      <c r="F34" s="361"/>
      <c r="G34" s="362"/>
      <c r="H34" s="344" t="s">
        <v>282</v>
      </c>
      <c r="I34" s="345"/>
      <c r="J34" s="346"/>
      <c r="K34" s="682"/>
      <c r="L34" s="683" t="s">
        <v>275</v>
      </c>
      <c r="M34" s="345"/>
      <c r="N34" s="347"/>
    </row>
    <row r="35" spans="2:13" ht="24.75" customHeight="1">
      <c r="B35" s="823" t="s">
        <v>222</v>
      </c>
      <c r="C35" s="823"/>
      <c r="D35" s="823"/>
      <c r="E35" s="823"/>
      <c r="F35" s="823"/>
      <c r="G35" s="823"/>
      <c r="H35" s="823"/>
      <c r="I35" s="823"/>
      <c r="J35" s="823"/>
      <c r="K35" s="823"/>
      <c r="L35" s="823"/>
      <c r="M35" s="823"/>
    </row>
    <row r="36" spans="2:13" ht="12" customHeight="1">
      <c r="B36" s="30" t="s">
        <v>112</v>
      </c>
      <c r="D36" s="3"/>
      <c r="E36" s="3"/>
      <c r="F36" s="3"/>
      <c r="G36" s="3"/>
      <c r="H36" s="3"/>
      <c r="I36" s="3"/>
      <c r="J36" s="3"/>
      <c r="K36" s="3"/>
      <c r="L36" s="3"/>
      <c r="M36" s="3"/>
    </row>
    <row r="37" spans="2:15" ht="12.75" customHeight="1">
      <c r="B37" s="399" t="s">
        <v>147</v>
      </c>
      <c r="C37" s="398"/>
      <c r="D37" s="398"/>
      <c r="E37" s="398"/>
      <c r="F37" s="398"/>
      <c r="G37" s="398"/>
      <c r="H37" s="398"/>
      <c r="I37" s="398"/>
      <c r="J37" s="398"/>
      <c r="K37" s="219"/>
      <c r="L37" s="219"/>
      <c r="M37" s="219"/>
      <c r="O37" s="542"/>
    </row>
    <row r="38" spans="2:13" ht="12.75" customHeight="1">
      <c r="B38" s="399" t="s">
        <v>273</v>
      </c>
      <c r="C38" s="398"/>
      <c r="D38" s="398"/>
      <c r="E38" s="398"/>
      <c r="F38" s="398"/>
      <c r="G38" s="398"/>
      <c r="H38" s="398"/>
      <c r="I38" s="398"/>
      <c r="J38" s="400"/>
      <c r="K38" s="12"/>
      <c r="L38" s="12"/>
      <c r="M38" s="12"/>
    </row>
    <row r="39" spans="2:15" ht="12.75" customHeight="1">
      <c r="B39" s="237" t="s">
        <v>274</v>
      </c>
      <c r="C39" s="400"/>
      <c r="D39" s="400"/>
      <c r="E39" s="400"/>
      <c r="F39" s="400"/>
      <c r="G39" s="400"/>
      <c r="H39" s="400"/>
      <c r="I39" s="400"/>
      <c r="J39" s="39"/>
      <c r="O39" s="542"/>
    </row>
    <row r="40" spans="2:15" ht="12.75" customHeight="1">
      <c r="B40" s="237" t="s">
        <v>364</v>
      </c>
      <c r="C40" s="400"/>
      <c r="D40" s="400"/>
      <c r="E40" s="400"/>
      <c r="F40" s="400"/>
      <c r="G40" s="400"/>
      <c r="H40" s="400"/>
      <c r="I40" s="400"/>
      <c r="J40" s="39"/>
      <c r="O40" s="542"/>
    </row>
    <row r="41" spans="2:10" ht="11.25">
      <c r="B41" s="39" t="s">
        <v>284</v>
      </c>
      <c r="C41" s="39"/>
      <c r="D41" s="39"/>
      <c r="E41" s="39"/>
      <c r="F41" s="39"/>
      <c r="G41" s="39"/>
      <c r="H41" s="39"/>
      <c r="I41" s="39"/>
      <c r="J41" s="39"/>
    </row>
    <row r="42" spans="2:10" ht="11.25">
      <c r="B42" s="237" t="s">
        <v>283</v>
      </c>
      <c r="C42" s="39"/>
      <c r="D42" s="39"/>
      <c r="E42" s="39"/>
      <c r="F42" s="39"/>
      <c r="G42" s="39"/>
      <c r="H42" s="39"/>
      <c r="I42" s="39"/>
      <c r="J42" s="39"/>
    </row>
    <row r="43" spans="2:10" ht="11.25">
      <c r="B43" s="5" t="s">
        <v>363</v>
      </c>
      <c r="C43" s="39"/>
      <c r="D43" s="39"/>
      <c r="E43" s="39"/>
      <c r="F43" s="39"/>
      <c r="G43" s="39"/>
      <c r="H43" s="39"/>
      <c r="I43" s="39"/>
      <c r="J43" s="39"/>
    </row>
    <row r="44" spans="2:10" ht="11.25">
      <c r="B44" s="684" t="s">
        <v>285</v>
      </c>
      <c r="C44" s="39"/>
      <c r="D44" s="39"/>
      <c r="E44" s="39"/>
      <c r="F44" s="39"/>
      <c r="G44" s="39"/>
      <c r="H44" s="39"/>
      <c r="I44" s="39"/>
      <c r="J44" s="39"/>
    </row>
    <row r="74" ht="12.75" customHeight="1"/>
    <row r="88" ht="12.75" customHeight="1"/>
    <row r="90" ht="12.75" customHeight="1"/>
  </sheetData>
  <sheetProtection/>
  <mergeCells count="12">
    <mergeCell ref="E23:N23"/>
    <mergeCell ref="B29:D29"/>
    <mergeCell ref="B33:D33"/>
    <mergeCell ref="B35:M35"/>
    <mergeCell ref="B1:C1"/>
    <mergeCell ref="B2:N2"/>
    <mergeCell ref="B3:N3"/>
    <mergeCell ref="E6:N6"/>
    <mergeCell ref="E7:N7"/>
    <mergeCell ref="B9:D9"/>
    <mergeCell ref="B19:D19"/>
    <mergeCell ref="E22:N22"/>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codeName="Sheet2"/>
  <dimension ref="B1:D15"/>
  <sheetViews>
    <sheetView tabSelected="1" zoomScalePageLayoutView="0" workbookViewId="0" topLeftCell="A1">
      <selection activeCell="G12" sqref="G12"/>
    </sheetView>
  </sheetViews>
  <sheetFormatPr defaultColWidth="9.140625" defaultRowHeight="12.75"/>
  <cols>
    <col min="1" max="1" width="0.42578125" style="0" customWidth="1"/>
    <col min="2" max="2" width="12.7109375" style="0" customWidth="1"/>
    <col min="3" max="3" width="1.421875" style="0" customWidth="1"/>
    <col min="4" max="4" width="81.57421875" style="233" customWidth="1"/>
    <col min="5" max="5" width="12.421875" style="0" customWidth="1"/>
  </cols>
  <sheetData>
    <row r="1" spans="2:4" ht="14.25" customHeight="1">
      <c r="B1" s="139"/>
      <c r="C1" s="139"/>
      <c r="D1" s="232" t="s">
        <v>209</v>
      </c>
    </row>
    <row r="2" spans="2:4" ht="19.5" customHeight="1">
      <c r="B2" s="767" t="s">
        <v>149</v>
      </c>
      <c r="C2" s="767"/>
      <c r="D2" s="767"/>
    </row>
    <row r="3" spans="2:4" ht="60" customHeight="1">
      <c r="B3" s="140" t="s">
        <v>223</v>
      </c>
      <c r="C3" s="141"/>
      <c r="D3" s="293" t="s">
        <v>343</v>
      </c>
    </row>
    <row r="4" spans="2:4" ht="68.25" customHeight="1">
      <c r="B4" s="140" t="s">
        <v>150</v>
      </c>
      <c r="C4" s="141"/>
      <c r="D4" s="293" t="s">
        <v>344</v>
      </c>
    </row>
    <row r="5" spans="2:4" ht="23.25" customHeight="1">
      <c r="B5" s="773" t="s">
        <v>151</v>
      </c>
      <c r="C5" s="142"/>
      <c r="D5" s="295" t="s">
        <v>346</v>
      </c>
    </row>
    <row r="6" spans="2:4" ht="36.75" customHeight="1">
      <c r="B6" s="774"/>
      <c r="C6" s="143"/>
      <c r="D6" s="296" t="s">
        <v>347</v>
      </c>
    </row>
    <row r="7" spans="2:4" ht="60.75" customHeight="1">
      <c r="B7" s="140" t="s">
        <v>152</v>
      </c>
      <c r="C7" s="143"/>
      <c r="D7" s="297" t="s">
        <v>348</v>
      </c>
    </row>
    <row r="8" spans="2:4" ht="59.25" customHeight="1">
      <c r="B8" s="140" t="s">
        <v>71</v>
      </c>
      <c r="C8" s="142"/>
      <c r="D8" s="297" t="s">
        <v>349</v>
      </c>
    </row>
    <row r="9" spans="2:4" ht="36.75" customHeight="1">
      <c r="B9" s="773" t="s">
        <v>153</v>
      </c>
      <c r="C9" s="144"/>
      <c r="D9" s="298" t="s">
        <v>350</v>
      </c>
    </row>
    <row r="10" spans="2:4" ht="27" customHeight="1">
      <c r="B10" s="775"/>
      <c r="C10" s="145"/>
      <c r="D10" s="299" t="s">
        <v>351</v>
      </c>
    </row>
    <row r="11" spans="2:4" ht="39" customHeight="1">
      <c r="B11" s="774"/>
      <c r="C11" s="146"/>
      <c r="D11" s="300" t="s">
        <v>367</v>
      </c>
    </row>
    <row r="13" ht="12.75">
      <c r="B13" s="5" t="s">
        <v>288</v>
      </c>
    </row>
    <row r="14" ht="14.25" customHeight="1">
      <c r="B14" s="5" t="s">
        <v>289</v>
      </c>
    </row>
    <row r="15" ht="12.75">
      <c r="B15" s="5" t="s">
        <v>345</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I51"/>
  <sheetViews>
    <sheetView zoomScalePageLayoutView="0" workbookViewId="0" topLeftCell="A13">
      <selection activeCell="I36" sqref="I36:I37"/>
    </sheetView>
  </sheetViews>
  <sheetFormatPr defaultColWidth="9.140625" defaultRowHeight="12.75"/>
  <cols>
    <col min="1" max="1" width="1.421875" style="0" customWidth="1"/>
    <col min="2" max="2" width="18.8515625" style="30"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8" customWidth="1"/>
    <col min="15" max="15" width="8.7109375" style="29" customWidth="1"/>
    <col min="16" max="21" width="8.7109375" style="5" customWidth="1"/>
    <col min="22" max="26" width="9.140625" style="5" customWidth="1"/>
    <col min="27" max="32" width="9.57421875" style="5" customWidth="1"/>
    <col min="33" max="33" width="9.8515625" style="5" customWidth="1"/>
    <col min="34" max="34" width="11.00390625" style="5" customWidth="1"/>
    <col min="35" max="16384" width="9.140625" style="5" customWidth="1"/>
  </cols>
  <sheetData>
    <row r="1" spans="2:22" ht="14.25" customHeight="1">
      <c r="B1" s="70"/>
      <c r="C1" s="23"/>
      <c r="D1" s="23"/>
      <c r="E1" s="23"/>
      <c r="F1" s="12"/>
      <c r="G1" s="12"/>
      <c r="I1" s="13" t="s">
        <v>210</v>
      </c>
      <c r="J1" s="24"/>
      <c r="K1" s="24"/>
      <c r="L1" s="24"/>
      <c r="N1" s="24"/>
      <c r="O1" s="70"/>
      <c r="P1" s="23"/>
      <c r="Q1" s="23"/>
      <c r="R1" s="23"/>
      <c r="S1" s="12"/>
      <c r="T1" s="12"/>
      <c r="V1" s="13"/>
    </row>
    <row r="2" spans="2:22" ht="30" customHeight="1">
      <c r="B2" s="776" t="s">
        <v>264</v>
      </c>
      <c r="C2" s="776"/>
      <c r="D2" s="776"/>
      <c r="E2" s="776"/>
      <c r="F2" s="776"/>
      <c r="G2" s="776"/>
      <c r="H2" s="776"/>
      <c r="I2" s="776"/>
      <c r="J2" s="71"/>
      <c r="K2" s="71"/>
      <c r="L2" s="71"/>
      <c r="M2" s="71"/>
      <c r="N2" s="24"/>
      <c r="O2" s="776"/>
      <c r="P2" s="776"/>
      <c r="Q2" s="776"/>
      <c r="R2" s="776"/>
      <c r="S2" s="776"/>
      <c r="T2" s="776"/>
      <c r="U2" s="776"/>
      <c r="V2" s="776"/>
    </row>
    <row r="3" spans="2:22" ht="12" customHeight="1">
      <c r="B3" s="5"/>
      <c r="I3" s="24"/>
      <c r="J3" s="24"/>
      <c r="K3" s="24"/>
      <c r="L3" s="24"/>
      <c r="M3" s="24"/>
      <c r="N3" s="24"/>
      <c r="O3" s="5"/>
      <c r="V3" s="24"/>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5"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366</v>
      </c>
      <c r="C26" s="2"/>
      <c r="D26" s="2"/>
      <c r="E26" s="2"/>
      <c r="F26" s="2"/>
      <c r="G26" s="2"/>
      <c r="H26" s="2"/>
      <c r="I26" s="2"/>
      <c r="J26" s="2"/>
      <c r="K26" s="2"/>
      <c r="L26" s="2"/>
      <c r="M26" s="2"/>
      <c r="N26" s="2"/>
      <c r="O26" s="2"/>
      <c r="P26" s="2"/>
      <c r="Q26" s="2"/>
      <c r="R26" s="2"/>
      <c r="S26" s="2"/>
      <c r="T26" s="2"/>
      <c r="U26" s="2"/>
      <c r="V26" s="2"/>
    </row>
    <row r="27" spans="2:22" ht="12.75" customHeight="1">
      <c r="B27" s="4" t="s">
        <v>49</v>
      </c>
      <c r="C27" s="26"/>
      <c r="D27" s="26"/>
      <c r="E27" s="26"/>
      <c r="F27" s="26"/>
      <c r="G27" s="26"/>
      <c r="H27" s="26"/>
      <c r="I27" s="2"/>
      <c r="J27" s="2"/>
      <c r="K27" s="2"/>
      <c r="L27" s="2"/>
      <c r="M27" s="2"/>
      <c r="N27" s="2"/>
      <c r="O27" s="4"/>
      <c r="P27" s="26"/>
      <c r="Q27" s="26"/>
      <c r="R27" s="26"/>
      <c r="S27" s="26"/>
      <c r="T27" s="26"/>
      <c r="U27" s="26"/>
      <c r="V27" s="2"/>
    </row>
    <row r="28" spans="2:22" ht="12.75" customHeight="1">
      <c r="B28" s="777" t="s">
        <v>155</v>
      </c>
      <c r="C28" s="777"/>
      <c r="D28" s="777"/>
      <c r="E28" s="777"/>
      <c r="F28" s="777"/>
      <c r="G28" s="777"/>
      <c r="H28" s="777"/>
      <c r="I28" s="777"/>
      <c r="J28" s="73"/>
      <c r="K28" s="73"/>
      <c r="L28" s="73"/>
      <c r="M28" s="73"/>
      <c r="N28" s="27"/>
      <c r="O28" s="777"/>
      <c r="P28" s="777"/>
      <c r="Q28" s="777"/>
      <c r="R28" s="777"/>
      <c r="S28" s="777"/>
      <c r="T28" s="777"/>
      <c r="U28" s="777"/>
      <c r="V28" s="777"/>
    </row>
    <row r="29" spans="2:25" ht="12.75" customHeight="1">
      <c r="B29" s="778" t="s">
        <v>156</v>
      </c>
      <c r="C29" s="778"/>
      <c r="D29" s="778"/>
      <c r="E29" s="778"/>
      <c r="F29" s="778"/>
      <c r="G29" s="778"/>
      <c r="H29" s="778"/>
      <c r="I29" s="778"/>
      <c r="J29" s="72"/>
      <c r="K29" s="72"/>
      <c r="L29" s="72"/>
      <c r="M29" s="72"/>
      <c r="N29" s="73"/>
      <c r="O29" s="73"/>
      <c r="P29" s="73"/>
      <c r="Q29" s="73"/>
      <c r="R29" s="73"/>
      <c r="S29" s="73"/>
      <c r="T29" s="73"/>
      <c r="U29" s="73"/>
      <c r="V29" s="73"/>
      <c r="W29" s="73"/>
      <c r="X29" s="73"/>
      <c r="Y29" s="73"/>
    </row>
    <row r="30" spans="2:25" ht="12.75" customHeight="1">
      <c r="B30" s="779" t="s">
        <v>272</v>
      </c>
      <c r="C30" s="780"/>
      <c r="D30" s="780"/>
      <c r="E30" s="780"/>
      <c r="F30" s="780"/>
      <c r="G30" s="780"/>
      <c r="H30" s="780"/>
      <c r="I30" s="212"/>
      <c r="N30" s="73"/>
      <c r="O30" s="73"/>
      <c r="P30" s="73"/>
      <c r="Q30" s="73"/>
      <c r="R30" s="73"/>
      <c r="S30" s="73"/>
      <c r="T30" s="73"/>
      <c r="U30" s="73"/>
      <c r="V30" s="73"/>
      <c r="W30" s="73"/>
      <c r="X30" s="73"/>
      <c r="Y30" s="73"/>
    </row>
    <row r="31" spans="2:25" ht="16.5" customHeight="1">
      <c r="B31" s="442"/>
      <c r="C31" s="442"/>
      <c r="D31" s="442"/>
      <c r="E31" s="442"/>
      <c r="F31" s="442"/>
      <c r="G31" s="442"/>
      <c r="H31" s="442"/>
      <c r="N31" s="73"/>
      <c r="O31" s="73"/>
      <c r="P31" s="73"/>
      <c r="Q31" s="73"/>
      <c r="R31" s="73"/>
      <c r="S31" s="73"/>
      <c r="T31" s="73"/>
      <c r="U31" s="73"/>
      <c r="V31" s="73"/>
      <c r="W31" s="73"/>
      <c r="X31" s="73"/>
      <c r="Y31" s="73"/>
    </row>
    <row r="32" spans="2:25" ht="18" customHeight="1">
      <c r="B32" s="781" t="s">
        <v>265</v>
      </c>
      <c r="C32" s="781"/>
      <c r="D32" s="781"/>
      <c r="E32" s="781"/>
      <c r="F32" s="781"/>
      <c r="G32" s="781"/>
      <c r="H32" s="781"/>
      <c r="I32" s="781"/>
      <c r="J32" s="71"/>
      <c r="N32" s="73"/>
      <c r="O32" s="73"/>
      <c r="P32" s="73"/>
      <c r="Q32" s="73"/>
      <c r="R32" s="73"/>
      <c r="S32" s="73"/>
      <c r="T32" s="73"/>
      <c r="U32" s="73"/>
      <c r="V32" s="73"/>
      <c r="W32" s="73"/>
      <c r="X32" s="73"/>
      <c r="Y32" s="73"/>
    </row>
    <row r="33" spans="2:25" ht="32.25" customHeight="1">
      <c r="B33" s="685" t="s">
        <v>286</v>
      </c>
      <c r="C33" s="215"/>
      <c r="D33" s="301" t="s">
        <v>352</v>
      </c>
      <c r="E33" s="213">
        <v>0.016781427362068113</v>
      </c>
      <c r="F33" s="301" t="s">
        <v>353</v>
      </c>
      <c r="G33" s="213">
        <v>0.01276275612836808</v>
      </c>
      <c r="H33" s="302" t="s">
        <v>354</v>
      </c>
      <c r="I33" s="214">
        <v>0.022060495900068977</v>
      </c>
      <c r="N33" s="73"/>
      <c r="O33" s="73"/>
      <c r="P33" s="73"/>
      <c r="Q33" s="73"/>
      <c r="R33" s="73"/>
      <c r="S33" s="73"/>
      <c r="T33" s="73"/>
      <c r="U33" s="73"/>
      <c r="V33" s="73"/>
      <c r="W33" s="73"/>
      <c r="X33" s="73"/>
      <c r="Y33" s="73"/>
    </row>
    <row r="34" spans="2:25" ht="16.5" customHeight="1">
      <c r="B34" s="78" t="s">
        <v>71</v>
      </c>
      <c r="C34" s="221"/>
      <c r="D34" s="784" t="s">
        <v>352</v>
      </c>
      <c r="E34" s="782">
        <v>0.010723601088932222</v>
      </c>
      <c r="F34" s="789" t="s">
        <v>353</v>
      </c>
      <c r="G34" s="782">
        <v>0.007568823363670596</v>
      </c>
      <c r="H34" s="784" t="s">
        <v>354</v>
      </c>
      <c r="I34" s="782">
        <v>0.025626490977380234</v>
      </c>
      <c r="L34" s="75"/>
      <c r="M34" s="75"/>
      <c r="N34" s="73"/>
      <c r="O34" s="73"/>
      <c r="P34" s="73"/>
      <c r="Q34" s="73"/>
      <c r="R34" s="73"/>
      <c r="S34" s="73"/>
      <c r="T34" s="73"/>
      <c r="U34" s="73"/>
      <c r="V34" s="73"/>
      <c r="W34" s="73"/>
      <c r="X34" s="73"/>
      <c r="Y34" s="73"/>
    </row>
    <row r="35" spans="2:25" ht="14.25" customHeight="1">
      <c r="B35" s="76" t="s">
        <v>34</v>
      </c>
      <c r="C35" s="222"/>
      <c r="D35" s="788"/>
      <c r="E35" s="783"/>
      <c r="F35" s="790"/>
      <c r="G35" s="783"/>
      <c r="H35" s="790"/>
      <c r="I35" s="783"/>
      <c r="L35" s="75"/>
      <c r="M35" s="75"/>
      <c r="N35" s="73"/>
      <c r="O35" s="73"/>
      <c r="P35" s="73"/>
      <c r="Q35" s="73"/>
      <c r="R35" s="73"/>
      <c r="S35" s="73"/>
      <c r="T35" s="73"/>
      <c r="U35" s="73"/>
      <c r="V35" s="73"/>
      <c r="W35" s="73"/>
      <c r="X35" s="73"/>
      <c r="Y35" s="73"/>
    </row>
    <row r="36" spans="2:25" ht="16.5" customHeight="1">
      <c r="B36" s="78" t="s">
        <v>81</v>
      </c>
      <c r="C36" s="221"/>
      <c r="D36" s="784" t="s">
        <v>352</v>
      </c>
      <c r="E36" s="782">
        <v>0.010634584604579222</v>
      </c>
      <c r="F36" s="784" t="s">
        <v>353</v>
      </c>
      <c r="G36" s="782">
        <v>0.00537282356043578</v>
      </c>
      <c r="H36" s="784" t="s">
        <v>354</v>
      </c>
      <c r="I36" s="782">
        <v>0.01196046080276636</v>
      </c>
      <c r="K36" s="60"/>
      <c r="L36" s="75"/>
      <c r="M36" s="75"/>
      <c r="N36" s="73"/>
      <c r="O36" s="73"/>
      <c r="P36" s="73"/>
      <c r="Q36" s="73"/>
      <c r="R36" s="73"/>
      <c r="S36" s="73"/>
      <c r="T36" s="73"/>
      <c r="U36" s="73"/>
      <c r="V36" s="73"/>
      <c r="W36" s="73"/>
      <c r="X36" s="73"/>
      <c r="Y36" s="73"/>
    </row>
    <row r="37" spans="2:25" ht="16.5" customHeight="1">
      <c r="B37" s="77" t="s">
        <v>35</v>
      </c>
      <c r="C37" s="223"/>
      <c r="D37" s="785"/>
      <c r="E37" s="786"/>
      <c r="F37" s="787"/>
      <c r="G37" s="786"/>
      <c r="H37" s="787"/>
      <c r="I37" s="786"/>
      <c r="K37" s="61"/>
      <c r="L37" s="75"/>
      <c r="M37" s="75"/>
      <c r="N37" s="73"/>
      <c r="O37" s="73"/>
      <c r="P37" s="73"/>
      <c r="Q37" s="73"/>
      <c r="R37" s="73"/>
      <c r="S37" s="73"/>
      <c r="T37" s="73"/>
      <c r="U37" s="73"/>
      <c r="V37" s="73"/>
      <c r="W37" s="73"/>
      <c r="X37" s="73"/>
      <c r="Y37" s="73"/>
    </row>
    <row r="38" spans="2:25" ht="40.5" customHeight="1">
      <c r="B38" s="59"/>
      <c r="C38" s="59"/>
      <c r="D38" s="59"/>
      <c r="E38" s="59"/>
      <c r="F38" s="59"/>
      <c r="G38" s="59"/>
      <c r="H38" s="59"/>
      <c r="N38" s="73"/>
      <c r="O38" s="73"/>
      <c r="P38" s="73"/>
      <c r="Q38" s="73"/>
      <c r="R38" s="73"/>
      <c r="S38" s="73"/>
      <c r="T38" s="73"/>
      <c r="U38" s="73"/>
      <c r="V38" s="73"/>
      <c r="W38" s="73"/>
      <c r="X38" s="73"/>
      <c r="Y38" s="73"/>
    </row>
    <row r="39" spans="2:11" ht="40.5" customHeight="1">
      <c r="B39" s="59"/>
      <c r="C39" s="59"/>
      <c r="D39" s="59"/>
      <c r="E39" s="59"/>
      <c r="F39" s="59"/>
      <c r="G39" s="59"/>
      <c r="H39" s="59"/>
      <c r="K39" s="31"/>
    </row>
    <row r="40" ht="12.75">
      <c r="K40" s="291" t="s">
        <v>263</v>
      </c>
    </row>
    <row r="41" spans="11:35" ht="22.5" customHeight="1">
      <c r="K41" s="32"/>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303">
        <v>2009</v>
      </c>
      <c r="AA41" s="443">
        <v>2010</v>
      </c>
      <c r="AB41" s="443">
        <v>2011</v>
      </c>
      <c r="AC41" s="443">
        <v>2012</v>
      </c>
      <c r="AD41" s="443">
        <v>2013</v>
      </c>
      <c r="AE41" s="443">
        <v>2014</v>
      </c>
      <c r="AF41" s="443">
        <v>2015</v>
      </c>
      <c r="AG41" s="445" t="s">
        <v>355</v>
      </c>
      <c r="AH41" s="445" t="s">
        <v>356</v>
      </c>
      <c r="AI41" s="445" t="s">
        <v>357</v>
      </c>
    </row>
    <row r="42" spans="11:35" ht="12.75">
      <c r="K42" s="5" t="s">
        <v>200</v>
      </c>
      <c r="L42" s="229">
        <v>9147020.2</v>
      </c>
      <c r="M42" s="229">
        <v>9318302.7</v>
      </c>
      <c r="N42" s="229">
        <v>9574472.7</v>
      </c>
      <c r="O42" s="229">
        <v>9859018.4</v>
      </c>
      <c r="P42" s="229">
        <v>10158243.5</v>
      </c>
      <c r="Q42" s="229">
        <v>10549112</v>
      </c>
      <c r="R42" s="229">
        <v>10783073</v>
      </c>
      <c r="S42" s="229">
        <v>10926617</v>
      </c>
      <c r="T42" s="229">
        <v>11074873.2</v>
      </c>
      <c r="U42" s="229">
        <v>11355862.6</v>
      </c>
      <c r="V42" s="229">
        <v>11590675.2</v>
      </c>
      <c r="W42" s="229">
        <v>11973704.2</v>
      </c>
      <c r="X42" s="229">
        <v>12338919</v>
      </c>
      <c r="Y42" s="229">
        <v>12390075.5</v>
      </c>
      <c r="Z42" s="229">
        <v>11849423.3</v>
      </c>
      <c r="AA42" s="229">
        <v>12103512.2</v>
      </c>
      <c r="AB42" s="229">
        <v>12305142.3</v>
      </c>
      <c r="AC42" s="229">
        <v>12247361.3</v>
      </c>
      <c r="AD42" s="229">
        <v>12277615.8</v>
      </c>
      <c r="AE42" s="229">
        <v>12484039.4</v>
      </c>
      <c r="AF42" s="229">
        <v>12759443.5</v>
      </c>
      <c r="AG42" s="147">
        <f>(POWER((AF42/L42),1/20)-1)</f>
        <v>0.016781427362068113</v>
      </c>
      <c r="AH42" s="147">
        <f>(POWER((AF42/Q42),1/15)-1)</f>
        <v>0.01276275612836808</v>
      </c>
      <c r="AI42" s="147">
        <f>AF42/AE42-1</f>
        <v>0.022060495900068977</v>
      </c>
    </row>
    <row r="43" spans="11:35" ht="12.75">
      <c r="K43" s="5" t="s">
        <v>35</v>
      </c>
      <c r="L43" s="182">
        <v>2845.9475418330835</v>
      </c>
      <c r="M43" s="182">
        <v>2879.110381609594</v>
      </c>
      <c r="N43" s="183">
        <v>2980.1607901681305</v>
      </c>
      <c r="O43" s="184">
        <v>3068.1263283500634</v>
      </c>
      <c r="P43" s="182">
        <v>3131.0129491759385</v>
      </c>
      <c r="Q43" s="182">
        <v>3244.9117320686332</v>
      </c>
      <c r="R43" s="182">
        <v>3292.282973527574</v>
      </c>
      <c r="S43" s="182">
        <v>3353.3137014904473</v>
      </c>
      <c r="T43" s="182">
        <v>3378.221143171101</v>
      </c>
      <c r="U43" s="182">
        <v>3601.1387723725647</v>
      </c>
      <c r="V43" s="182">
        <v>3611.774308963058</v>
      </c>
      <c r="W43" s="182">
        <v>3698.907085397901</v>
      </c>
      <c r="X43" s="182">
        <v>3752.9419225995925</v>
      </c>
      <c r="Y43" s="182">
        <v>3684.612375276096</v>
      </c>
      <c r="Z43" s="182">
        <v>3291.627208823595</v>
      </c>
      <c r="AA43" s="5">
        <v>3461.943663898172</v>
      </c>
      <c r="AB43" s="5">
        <v>3478.454093859993</v>
      </c>
      <c r="AC43" s="5">
        <v>3389.2429620919625</v>
      </c>
      <c r="AD43" s="5">
        <v>3426.9988913401594</v>
      </c>
      <c r="AE43" s="5">
        <v>3474.933250578668</v>
      </c>
      <c r="AF43" s="5">
        <v>3516.4950535144435</v>
      </c>
      <c r="AG43" s="147">
        <f>(POWER((AF43/L43),1/20)-1)</f>
        <v>0.010634584604579222</v>
      </c>
      <c r="AH43" s="147">
        <f>(POWER((AF43/Q43),1/15)-1)</f>
        <v>0.00537282356043578</v>
      </c>
      <c r="AI43" s="147">
        <f>AF43/AE43-1</f>
        <v>0.01196046080276636</v>
      </c>
    </row>
    <row r="44" spans="11:35" ht="12.75">
      <c r="K44" s="5" t="s">
        <v>34</v>
      </c>
      <c r="L44" s="182">
        <v>5334.025417610174</v>
      </c>
      <c r="M44" s="182">
        <v>5423.35787602606</v>
      </c>
      <c r="N44" s="183">
        <v>5535.5182851274285</v>
      </c>
      <c r="O44" s="184">
        <v>5661.673445682533</v>
      </c>
      <c r="P44" s="182">
        <v>5802.758491439567</v>
      </c>
      <c r="Q44" s="182">
        <v>5896.338464592514</v>
      </c>
      <c r="R44" s="182">
        <v>5985.370160874163</v>
      </c>
      <c r="S44" s="182">
        <v>6040.729688916257</v>
      </c>
      <c r="T44" s="182">
        <v>6097.518342686905</v>
      </c>
      <c r="U44" s="182">
        <v>6198.238791962689</v>
      </c>
      <c r="V44" s="182">
        <v>6199.4099997966005</v>
      </c>
      <c r="W44" s="182">
        <v>6272.575167029736</v>
      </c>
      <c r="X44" s="182">
        <v>6360.504334256285</v>
      </c>
      <c r="Y44" s="182">
        <v>6392.43707946848</v>
      </c>
      <c r="Z44" s="182">
        <v>6389.283032424447</v>
      </c>
      <c r="AA44" s="5">
        <v>6353.1495695391895</v>
      </c>
      <c r="AB44" s="5">
        <v>6370.745012069602</v>
      </c>
      <c r="AC44" s="5">
        <v>6270.917689089327</v>
      </c>
      <c r="AD44" s="5">
        <v>6335.661908180293</v>
      </c>
      <c r="AE44" s="5">
        <v>6437.451780152459</v>
      </c>
      <c r="AF44" s="5">
        <v>6602.421080113856</v>
      </c>
      <c r="AG44" s="147">
        <f>(POWER((AF44/L44),1/20)-1)</f>
        <v>0.010723601088932222</v>
      </c>
      <c r="AH44" s="147">
        <f>(POWER((AF44/Q44),1/15)-1)</f>
        <v>0.007568823363670596</v>
      </c>
      <c r="AI44" s="147">
        <f>AF44/AE44-1</f>
        <v>0.025626490977380234</v>
      </c>
    </row>
    <row r="45" spans="11:34" ht="12.75">
      <c r="K45" s="5" t="s">
        <v>358</v>
      </c>
      <c r="L45" s="179"/>
      <c r="M45" s="179"/>
      <c r="N45" s="180"/>
      <c r="O45" s="181"/>
      <c r="P45" s="179"/>
      <c r="Q45" s="179"/>
      <c r="R45" s="179"/>
      <c r="S45" s="179"/>
      <c r="T45" s="179"/>
      <c r="U45" s="179"/>
      <c r="V45" s="179"/>
      <c r="W45" s="179"/>
      <c r="X45" s="179"/>
      <c r="Y45" s="179"/>
      <c r="Z45" s="179"/>
      <c r="AH45" s="147"/>
    </row>
    <row r="47" spans="12:32" ht="12.75">
      <c r="L47" s="149">
        <v>1995</v>
      </c>
      <c r="M47" s="149">
        <v>1996</v>
      </c>
      <c r="N47" s="149">
        <v>1997</v>
      </c>
      <c r="O47" s="149">
        <v>1998</v>
      </c>
      <c r="P47" s="149">
        <v>1999</v>
      </c>
      <c r="Q47" s="149">
        <v>2000</v>
      </c>
      <c r="R47" s="149">
        <v>2001</v>
      </c>
      <c r="S47" s="149">
        <v>2002</v>
      </c>
      <c r="T47" s="149">
        <v>2003</v>
      </c>
      <c r="U47" s="149">
        <v>2004</v>
      </c>
      <c r="V47" s="149">
        <v>2005</v>
      </c>
      <c r="W47" s="149">
        <v>2006</v>
      </c>
      <c r="X47" s="149">
        <v>2007</v>
      </c>
      <c r="Y47" s="149">
        <v>2008</v>
      </c>
      <c r="Z47" s="149">
        <v>2009</v>
      </c>
      <c r="AA47" s="444">
        <v>2010</v>
      </c>
      <c r="AB47" s="444">
        <v>2011</v>
      </c>
      <c r="AC47" s="444">
        <v>2012</v>
      </c>
      <c r="AD47" s="444">
        <v>2013</v>
      </c>
      <c r="AE47" s="444">
        <v>2014</v>
      </c>
      <c r="AF47" s="444">
        <v>2015</v>
      </c>
    </row>
    <row r="48" spans="11:32" ht="22.5">
      <c r="K48" s="150" t="s">
        <v>82</v>
      </c>
      <c r="L48" s="74">
        <f aca="true" t="shared" si="0" ref="L48:X48">100*L44/$L44</f>
        <v>100</v>
      </c>
      <c r="M48" s="74">
        <f t="shared" si="0"/>
        <v>101.67476626791009</v>
      </c>
      <c r="N48" s="74">
        <f t="shared" si="0"/>
        <v>103.77750107549225</v>
      </c>
      <c r="O48" s="74">
        <f t="shared" si="0"/>
        <v>106.1426034264973</v>
      </c>
      <c r="P48" s="74">
        <f t="shared" si="0"/>
        <v>108.7876048037169</v>
      </c>
      <c r="Q48" s="74">
        <f t="shared" si="0"/>
        <v>110.5420016396224</v>
      </c>
      <c r="R48" s="74">
        <f t="shared" si="0"/>
        <v>112.2111293492076</v>
      </c>
      <c r="S48" s="74">
        <f t="shared" si="0"/>
        <v>113.24898582171944</v>
      </c>
      <c r="T48" s="74">
        <f t="shared" si="0"/>
        <v>114.31363492487446</v>
      </c>
      <c r="U48" s="74">
        <f t="shared" si="0"/>
        <v>116.20189831678213</v>
      </c>
      <c r="V48" s="74">
        <f t="shared" si="0"/>
        <v>116.22385561436165</v>
      </c>
      <c r="W48" s="74">
        <f t="shared" si="0"/>
        <v>117.5955245042695</v>
      </c>
      <c r="X48" s="74">
        <f t="shared" si="0"/>
        <v>119.24398247629664</v>
      </c>
      <c r="Y48" s="74">
        <f aca="true" t="shared" si="1" ref="Y48:AD48">100*Y44/$L44</f>
        <v>119.84264376326333</v>
      </c>
      <c r="Z48" s="74">
        <f t="shared" si="1"/>
        <v>119.78351305433155</v>
      </c>
      <c r="AA48" s="74">
        <f t="shared" si="1"/>
        <v>119.1060985304719</v>
      </c>
      <c r="AB48" s="74">
        <f t="shared" si="1"/>
        <v>119.43597027184609</v>
      </c>
      <c r="AC48" s="74">
        <f t="shared" si="1"/>
        <v>117.5644508251877</v>
      </c>
      <c r="AD48" s="74">
        <f t="shared" si="1"/>
        <v>118.77824742385434</v>
      </c>
      <c r="AE48" s="74">
        <f>100*AE44/$L44</f>
        <v>120.68655988963505</v>
      </c>
      <c r="AF48" s="74">
        <f>100*AF44/$L44</f>
        <v>123.77933292773784</v>
      </c>
    </row>
    <row r="49" spans="11:32" ht="22.5">
      <c r="K49" s="150" t="s">
        <v>83</v>
      </c>
      <c r="L49" s="74">
        <f aca="true" t="shared" si="2" ref="L49:V49">100*L43/$L43</f>
        <v>100</v>
      </c>
      <c r="M49" s="74">
        <f t="shared" si="2"/>
        <v>101.16526532162113</v>
      </c>
      <c r="N49" s="74">
        <f t="shared" si="2"/>
        <v>104.71594245368976</v>
      </c>
      <c r="O49" s="74">
        <f t="shared" si="2"/>
        <v>107.80684757013735</v>
      </c>
      <c r="P49" s="74">
        <f t="shared" si="2"/>
        <v>110.0165376610998</v>
      </c>
      <c r="Q49" s="74">
        <f t="shared" si="2"/>
        <v>114.01867688603198</v>
      </c>
      <c r="R49" s="74">
        <f t="shared" si="2"/>
        <v>115.68319250912843</v>
      </c>
      <c r="S49" s="74">
        <f t="shared" si="2"/>
        <v>117.82767082665788</v>
      </c>
      <c r="T49" s="74">
        <f t="shared" si="2"/>
        <v>118.70286059437267</v>
      </c>
      <c r="U49" s="74">
        <f t="shared" si="2"/>
        <v>126.5356693838798</v>
      </c>
      <c r="V49" s="74">
        <f t="shared" si="2"/>
        <v>126.90937748756618</v>
      </c>
      <c r="W49" s="74">
        <f aca="true" t="shared" si="3" ref="W49:AB49">100*W43/$L43</f>
        <v>129.97102128647896</v>
      </c>
      <c r="X49" s="74">
        <f t="shared" si="3"/>
        <v>131.86968021843126</v>
      </c>
      <c r="Y49" s="74">
        <f t="shared" si="3"/>
        <v>129.4687383064983</v>
      </c>
      <c r="Z49" s="74">
        <f t="shared" si="3"/>
        <v>115.66015045742718</v>
      </c>
      <c r="AA49" s="74">
        <f t="shared" si="3"/>
        <v>121.6446759123439</v>
      </c>
      <c r="AB49" s="74">
        <f t="shared" si="3"/>
        <v>122.22481415168707</v>
      </c>
      <c r="AC49" s="74">
        <f>100*AC43/$L43</f>
        <v>119.09014176378462</v>
      </c>
      <c r="AD49" s="74">
        <f>100*AD43/$L43</f>
        <v>120.41679760312164</v>
      </c>
      <c r="AE49" s="74">
        <f>100*AE43/$L43</f>
        <v>122.10109987974174</v>
      </c>
      <c r="AF49" s="74">
        <f>100*AF43/$L43</f>
        <v>123.56148529882805</v>
      </c>
    </row>
    <row r="50" spans="11:32" ht="33.75">
      <c r="K50" s="150" t="s">
        <v>287</v>
      </c>
      <c r="L50" s="74">
        <f aca="true" t="shared" si="4" ref="L50:V50">100*L42/$L42</f>
        <v>100</v>
      </c>
      <c r="M50" s="74">
        <f t="shared" si="4"/>
        <v>101.87254970749927</v>
      </c>
      <c r="N50" s="74">
        <f t="shared" si="4"/>
        <v>104.67313388025534</v>
      </c>
      <c r="O50" s="74">
        <f t="shared" si="4"/>
        <v>107.78393601885782</v>
      </c>
      <c r="P50" s="74">
        <f t="shared" si="4"/>
        <v>111.05522102159566</v>
      </c>
      <c r="Q50" s="74">
        <f t="shared" si="4"/>
        <v>115.32839951528696</v>
      </c>
      <c r="R50" s="74">
        <f t="shared" si="4"/>
        <v>117.88618330590329</v>
      </c>
      <c r="S50" s="74">
        <f t="shared" si="4"/>
        <v>119.45548125060444</v>
      </c>
      <c r="T50" s="74">
        <f t="shared" si="4"/>
        <v>121.07629542569504</v>
      </c>
      <c r="U50" s="74">
        <f t="shared" si="4"/>
        <v>124.1482182361421</v>
      </c>
      <c r="V50" s="74">
        <f t="shared" si="4"/>
        <v>126.71531216253355</v>
      </c>
      <c r="W50" s="74">
        <f aca="true" t="shared" si="5" ref="W50:AC50">100*W42/$L42</f>
        <v>130.90278514963813</v>
      </c>
      <c r="X50" s="74">
        <f t="shared" si="5"/>
        <v>134.89550400249473</v>
      </c>
      <c r="Y50" s="74">
        <f t="shared" si="5"/>
        <v>135.4547735665873</v>
      </c>
      <c r="Z50" s="74">
        <f t="shared" si="5"/>
        <v>129.54408147037876</v>
      </c>
      <c r="AA50" s="74">
        <f t="shared" si="5"/>
        <v>132.321913971503</v>
      </c>
      <c r="AB50" s="74">
        <f t="shared" si="5"/>
        <v>134.52623948507298</v>
      </c>
      <c r="AC50" s="74">
        <f t="shared" si="5"/>
        <v>133.89454742868065</v>
      </c>
      <c r="AD50" s="74">
        <f>100*AD42/$L42</f>
        <v>134.2253054169488</v>
      </c>
      <c r="AE50" s="74">
        <f>100*AE42/$L42</f>
        <v>136.48203597495063</v>
      </c>
      <c r="AF50" s="74">
        <f>100*AF42/$L42</f>
        <v>139.4928973700091</v>
      </c>
    </row>
    <row r="51" spans="14:15" ht="12.75">
      <c r="N51" s="5"/>
      <c r="O51" s="5"/>
    </row>
  </sheetData>
  <sheetProtection/>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O2:V2"/>
    <mergeCell ref="O28:V28"/>
    <mergeCell ref="B2:I2"/>
    <mergeCell ref="B28:I28"/>
    <mergeCell ref="B29:I29"/>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H51"/>
  <sheetViews>
    <sheetView zoomScalePageLayoutView="0" workbookViewId="0" topLeftCell="A22">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95"/>
      <c r="C1" s="795"/>
      <c r="D1" s="1"/>
      <c r="G1" s="13" t="s">
        <v>211</v>
      </c>
    </row>
    <row r="2" spans="2:8" ht="18">
      <c r="B2" s="801" t="s">
        <v>72</v>
      </c>
      <c r="C2" s="801"/>
      <c r="D2" s="801"/>
      <c r="E2" s="801"/>
      <c r="F2" s="801"/>
      <c r="G2" s="801"/>
      <c r="H2" s="20"/>
    </row>
    <row r="3" spans="2:8" ht="18">
      <c r="B3" s="802" t="s">
        <v>50</v>
      </c>
      <c r="C3" s="802"/>
      <c r="D3" s="802"/>
      <c r="E3" s="802"/>
      <c r="F3" s="802"/>
      <c r="G3" s="802"/>
      <c r="H3" s="20"/>
    </row>
    <row r="4" spans="2:6" ht="12.75" customHeight="1">
      <c r="B4" s="6"/>
      <c r="C4" s="796" t="s">
        <v>51</v>
      </c>
      <c r="D4" s="797"/>
      <c r="E4" s="798"/>
      <c r="F4" s="799" t="s">
        <v>111</v>
      </c>
    </row>
    <row r="5" spans="2:6" ht="22.5">
      <c r="B5" s="6"/>
      <c r="C5" s="105" t="s">
        <v>74</v>
      </c>
      <c r="D5" s="106" t="s">
        <v>75</v>
      </c>
      <c r="E5" s="107" t="s">
        <v>76</v>
      </c>
      <c r="F5" s="800"/>
    </row>
    <row r="6" spans="1:8" ht="12.75">
      <c r="A6" s="8"/>
      <c r="B6" s="9" t="s">
        <v>20</v>
      </c>
      <c r="C6" s="462" t="s">
        <v>69</v>
      </c>
      <c r="D6" s="693" t="s">
        <v>298</v>
      </c>
      <c r="E6" s="463">
        <v>120</v>
      </c>
      <c r="F6" s="464">
        <v>0.5</v>
      </c>
      <c r="G6" s="9" t="s">
        <v>20</v>
      </c>
      <c r="H6" s="292"/>
    </row>
    <row r="7" spans="1:8" ht="12.75">
      <c r="A7" s="8"/>
      <c r="B7" s="86" t="s">
        <v>3</v>
      </c>
      <c r="C7" s="459">
        <v>50</v>
      </c>
      <c r="D7" s="458" t="s">
        <v>174</v>
      </c>
      <c r="E7" s="460">
        <v>140</v>
      </c>
      <c r="F7" s="455">
        <v>0</v>
      </c>
      <c r="G7" s="86" t="s">
        <v>3</v>
      </c>
      <c r="H7" s="292"/>
    </row>
    <row r="8" spans="1:8" ht="12.75">
      <c r="A8" s="8"/>
      <c r="B8" s="10" t="s">
        <v>5</v>
      </c>
      <c r="C8" s="465">
        <v>50</v>
      </c>
      <c r="D8" s="457" t="s">
        <v>173</v>
      </c>
      <c r="E8" s="456">
        <v>130</v>
      </c>
      <c r="F8" s="466">
        <v>0</v>
      </c>
      <c r="G8" s="10" t="s">
        <v>5</v>
      </c>
      <c r="H8" s="292"/>
    </row>
    <row r="9" spans="1:8" ht="12.75">
      <c r="A9" s="8"/>
      <c r="B9" s="86" t="s">
        <v>16</v>
      </c>
      <c r="C9" s="459">
        <v>50</v>
      </c>
      <c r="D9" s="458">
        <v>80</v>
      </c>
      <c r="E9" s="454" t="s">
        <v>246</v>
      </c>
      <c r="F9" s="446">
        <v>0.5</v>
      </c>
      <c r="G9" s="86" t="s">
        <v>16</v>
      </c>
      <c r="H9" s="696"/>
    </row>
    <row r="10" spans="1:8" ht="12.75">
      <c r="A10" s="8"/>
      <c r="B10" s="10" t="s">
        <v>21</v>
      </c>
      <c r="C10" s="467">
        <v>50</v>
      </c>
      <c r="D10" s="457">
        <v>100</v>
      </c>
      <c r="E10" s="468" t="s">
        <v>77</v>
      </c>
      <c r="F10" s="69">
        <v>0.5</v>
      </c>
      <c r="G10" s="10" t="s">
        <v>21</v>
      </c>
      <c r="H10" s="696"/>
    </row>
    <row r="11" spans="1:8" ht="12.75">
      <c r="A11" s="8"/>
      <c r="B11" s="86" t="s">
        <v>6</v>
      </c>
      <c r="C11" s="459">
        <v>50</v>
      </c>
      <c r="D11" s="469" t="s">
        <v>299</v>
      </c>
      <c r="E11" s="454" t="s">
        <v>33</v>
      </c>
      <c r="F11" s="446">
        <v>0.2</v>
      </c>
      <c r="G11" s="86" t="s">
        <v>6</v>
      </c>
      <c r="H11" s="696"/>
    </row>
    <row r="12" spans="1:8" ht="12.75">
      <c r="A12" s="8"/>
      <c r="B12" s="10" t="s">
        <v>24</v>
      </c>
      <c r="C12" s="465">
        <v>50</v>
      </c>
      <c r="D12" s="692" t="s">
        <v>79</v>
      </c>
      <c r="E12" s="456">
        <v>120</v>
      </c>
      <c r="F12" s="69">
        <v>0.5</v>
      </c>
      <c r="G12" s="10" t="s">
        <v>24</v>
      </c>
      <c r="H12" s="696"/>
    </row>
    <row r="13" spans="1:8" ht="12.75">
      <c r="A13" s="8"/>
      <c r="B13" s="86" t="s">
        <v>17</v>
      </c>
      <c r="C13" s="459">
        <v>50</v>
      </c>
      <c r="D13" s="469" t="s">
        <v>173</v>
      </c>
      <c r="E13" s="460">
        <v>130</v>
      </c>
      <c r="F13" s="446">
        <v>0.5</v>
      </c>
      <c r="G13" s="86" t="s">
        <v>17</v>
      </c>
      <c r="H13" s="696"/>
    </row>
    <row r="14" spans="1:8" ht="12.75">
      <c r="A14" s="8"/>
      <c r="B14" s="10" t="s">
        <v>22</v>
      </c>
      <c r="C14" s="465">
        <v>50</v>
      </c>
      <c r="D14" s="692" t="s">
        <v>80</v>
      </c>
      <c r="E14" s="456">
        <v>120</v>
      </c>
      <c r="F14" s="69">
        <v>0.5</v>
      </c>
      <c r="G14" s="10" t="s">
        <v>22</v>
      </c>
      <c r="H14" s="696"/>
    </row>
    <row r="15" spans="1:8" ht="12.75">
      <c r="A15" s="8"/>
      <c r="B15" s="86" t="s">
        <v>23</v>
      </c>
      <c r="C15" s="459">
        <v>50</v>
      </c>
      <c r="D15" s="469" t="s">
        <v>173</v>
      </c>
      <c r="E15" s="454" t="s">
        <v>246</v>
      </c>
      <c r="F15" s="446">
        <v>0.5</v>
      </c>
      <c r="G15" s="86" t="s">
        <v>23</v>
      </c>
      <c r="H15" s="696"/>
    </row>
    <row r="16" spans="1:8" ht="12.75">
      <c r="A16" s="8"/>
      <c r="B16" s="10" t="s">
        <v>48</v>
      </c>
      <c r="C16" s="465">
        <v>50</v>
      </c>
      <c r="D16" s="692" t="s">
        <v>299</v>
      </c>
      <c r="E16" s="468">
        <v>130</v>
      </c>
      <c r="F16" s="69">
        <v>0.5</v>
      </c>
      <c r="G16" s="10" t="s">
        <v>48</v>
      </c>
      <c r="H16" s="696"/>
    </row>
    <row r="17" spans="1:8" ht="12.75">
      <c r="A17" s="8"/>
      <c r="B17" s="86" t="s">
        <v>25</v>
      </c>
      <c r="C17" s="459">
        <v>50</v>
      </c>
      <c r="D17" s="469" t="s">
        <v>299</v>
      </c>
      <c r="E17" s="460">
        <v>130</v>
      </c>
      <c r="F17" s="446">
        <v>0.5</v>
      </c>
      <c r="G17" s="86" t="s">
        <v>25</v>
      </c>
      <c r="H17" s="696"/>
    </row>
    <row r="18" spans="1:8" ht="12.75">
      <c r="A18" s="8"/>
      <c r="B18" s="10" t="s">
        <v>4</v>
      </c>
      <c r="C18" s="465">
        <v>50</v>
      </c>
      <c r="D18" s="457">
        <v>80</v>
      </c>
      <c r="E18" s="468">
        <v>100</v>
      </c>
      <c r="F18" s="69">
        <v>0.5</v>
      </c>
      <c r="G18" s="10" t="s">
        <v>4</v>
      </c>
      <c r="H18" s="696"/>
    </row>
    <row r="19" spans="1:8" ht="12.75">
      <c r="A19" s="8"/>
      <c r="B19" s="86" t="s">
        <v>8</v>
      </c>
      <c r="C19" s="459">
        <v>50</v>
      </c>
      <c r="D19" s="469">
        <v>90</v>
      </c>
      <c r="E19" s="454" t="s">
        <v>33</v>
      </c>
      <c r="F19" s="446">
        <v>0.5</v>
      </c>
      <c r="G19" s="86" t="s">
        <v>8</v>
      </c>
      <c r="H19" s="696"/>
    </row>
    <row r="20" spans="1:8" ht="12.75">
      <c r="A20" s="8"/>
      <c r="B20" s="10" t="s">
        <v>9</v>
      </c>
      <c r="C20" s="465">
        <v>50</v>
      </c>
      <c r="D20" s="692" t="s">
        <v>182</v>
      </c>
      <c r="E20" s="468" t="s">
        <v>293</v>
      </c>
      <c r="F20" s="69">
        <v>0.4</v>
      </c>
      <c r="G20" s="10" t="s">
        <v>9</v>
      </c>
      <c r="H20" s="696"/>
    </row>
    <row r="21" spans="1:8" ht="12.75">
      <c r="A21" s="8"/>
      <c r="B21" s="86" t="s">
        <v>26</v>
      </c>
      <c r="C21" s="459">
        <v>50</v>
      </c>
      <c r="D21" s="458">
        <v>90</v>
      </c>
      <c r="E21" s="454" t="s">
        <v>246</v>
      </c>
      <c r="F21" s="455">
        <v>0.5</v>
      </c>
      <c r="G21" s="86" t="s">
        <v>26</v>
      </c>
      <c r="H21" s="696"/>
    </row>
    <row r="22" spans="1:8" ht="12.75">
      <c r="A22" s="8"/>
      <c r="B22" s="10" t="s">
        <v>7</v>
      </c>
      <c r="C22" s="465">
        <v>50</v>
      </c>
      <c r="D22" s="692" t="s">
        <v>173</v>
      </c>
      <c r="E22" s="468">
        <v>130</v>
      </c>
      <c r="F22" s="466">
        <v>0</v>
      </c>
      <c r="G22" s="10" t="s">
        <v>7</v>
      </c>
      <c r="H22" s="696"/>
    </row>
    <row r="23" spans="1:8" ht="12.75">
      <c r="A23" s="8"/>
      <c r="B23" s="87" t="s">
        <v>10</v>
      </c>
      <c r="C23" s="470" t="s">
        <v>69</v>
      </c>
      <c r="D23" s="469" t="s">
        <v>303</v>
      </c>
      <c r="E23" s="460" t="s">
        <v>33</v>
      </c>
      <c r="F23" s="446">
        <v>0.8</v>
      </c>
      <c r="G23" s="87" t="s">
        <v>10</v>
      </c>
      <c r="H23" s="696"/>
    </row>
    <row r="24" spans="1:8" ht="12.75">
      <c r="A24" s="8"/>
      <c r="B24" s="10" t="s">
        <v>18</v>
      </c>
      <c r="C24" s="465">
        <v>50</v>
      </c>
      <c r="D24" s="692" t="s">
        <v>79</v>
      </c>
      <c r="E24" s="456" t="s">
        <v>304</v>
      </c>
      <c r="F24" s="69">
        <v>0.5</v>
      </c>
      <c r="G24" s="10" t="s">
        <v>18</v>
      </c>
      <c r="H24" s="696"/>
    </row>
    <row r="25" spans="1:8" ht="12.75">
      <c r="A25" s="8"/>
      <c r="B25" s="86" t="s">
        <v>27</v>
      </c>
      <c r="C25" s="470">
        <v>50</v>
      </c>
      <c r="D25" s="458">
        <v>100</v>
      </c>
      <c r="E25" s="460">
        <v>130</v>
      </c>
      <c r="F25" s="446">
        <v>0.5</v>
      </c>
      <c r="G25" s="86" t="s">
        <v>27</v>
      </c>
      <c r="H25" s="696"/>
    </row>
    <row r="26" spans="1:8" ht="12.75">
      <c r="A26" s="8"/>
      <c r="B26" s="10" t="s">
        <v>11</v>
      </c>
      <c r="C26" s="467" t="s">
        <v>125</v>
      </c>
      <c r="D26" s="692" t="s">
        <v>80</v>
      </c>
      <c r="E26" s="456" t="s">
        <v>305</v>
      </c>
      <c r="F26" s="69">
        <v>0.2</v>
      </c>
      <c r="G26" s="10" t="s">
        <v>11</v>
      </c>
      <c r="H26" s="696"/>
    </row>
    <row r="27" spans="1:8" ht="12.75">
      <c r="A27" s="8"/>
      <c r="B27" s="86" t="s">
        <v>28</v>
      </c>
      <c r="C27" s="459">
        <v>50</v>
      </c>
      <c r="D27" s="469" t="s">
        <v>80</v>
      </c>
      <c r="E27" s="460">
        <v>120</v>
      </c>
      <c r="F27" s="455">
        <v>0.5</v>
      </c>
      <c r="G27" s="86" t="s">
        <v>28</v>
      </c>
      <c r="H27" s="696"/>
    </row>
    <row r="28" spans="1:8" ht="12.75">
      <c r="A28" s="8"/>
      <c r="B28" s="10" t="s">
        <v>12</v>
      </c>
      <c r="C28" s="467">
        <v>50</v>
      </c>
      <c r="D28" s="692" t="s">
        <v>80</v>
      </c>
      <c r="E28" s="456">
        <v>130</v>
      </c>
      <c r="F28" s="466">
        <v>0</v>
      </c>
      <c r="G28" s="10" t="s">
        <v>12</v>
      </c>
      <c r="H28" s="696"/>
    </row>
    <row r="29" spans="1:8" ht="12.75">
      <c r="A29" s="8"/>
      <c r="B29" s="86" t="s">
        <v>14</v>
      </c>
      <c r="C29" s="470" t="s">
        <v>69</v>
      </c>
      <c r="D29" s="469" t="s">
        <v>173</v>
      </c>
      <c r="E29" s="460">
        <v>130</v>
      </c>
      <c r="F29" s="455">
        <v>0.5</v>
      </c>
      <c r="G29" s="86" t="s">
        <v>14</v>
      </c>
      <c r="H29" s="696"/>
    </row>
    <row r="30" spans="1:8" ht="12.75">
      <c r="A30" s="8"/>
      <c r="B30" s="10" t="s">
        <v>13</v>
      </c>
      <c r="C30" s="465">
        <v>50</v>
      </c>
      <c r="D30" s="457">
        <v>90</v>
      </c>
      <c r="E30" s="456">
        <v>130</v>
      </c>
      <c r="F30" s="466">
        <v>0</v>
      </c>
      <c r="G30" s="10" t="s">
        <v>13</v>
      </c>
      <c r="H30" s="696"/>
    </row>
    <row r="31" spans="1:8" ht="12.75">
      <c r="A31" s="8"/>
      <c r="B31" s="86" t="s">
        <v>29</v>
      </c>
      <c r="C31" s="459">
        <v>50</v>
      </c>
      <c r="D31" s="458">
        <v>80</v>
      </c>
      <c r="E31" s="454" t="s">
        <v>292</v>
      </c>
      <c r="F31" s="697">
        <v>0.22</v>
      </c>
      <c r="G31" s="86" t="s">
        <v>29</v>
      </c>
      <c r="H31" s="696"/>
    </row>
    <row r="32" spans="1:8" ht="12.75">
      <c r="A32" s="8"/>
      <c r="B32" s="10" t="s">
        <v>30</v>
      </c>
      <c r="C32" s="465">
        <v>50</v>
      </c>
      <c r="D32" s="457">
        <v>70</v>
      </c>
      <c r="E32" s="468">
        <v>110</v>
      </c>
      <c r="F32" s="466">
        <v>0.2</v>
      </c>
      <c r="G32" s="10" t="s">
        <v>30</v>
      </c>
      <c r="H32" s="696"/>
    </row>
    <row r="33" spans="1:8" ht="12.75">
      <c r="A33" s="8"/>
      <c r="B33" s="87" t="s">
        <v>19</v>
      </c>
      <c r="C33" s="470" t="s">
        <v>306</v>
      </c>
      <c r="D33" s="469" t="s">
        <v>175</v>
      </c>
      <c r="E33" s="460">
        <v>112</v>
      </c>
      <c r="F33" s="446">
        <v>0.8</v>
      </c>
      <c r="G33" s="87" t="s">
        <v>19</v>
      </c>
      <c r="H33" s="696"/>
    </row>
    <row r="34" spans="1:7" ht="12.75">
      <c r="A34" s="8"/>
      <c r="B34" s="9" t="s">
        <v>271</v>
      </c>
      <c r="C34" s="462">
        <v>40</v>
      </c>
      <c r="D34" s="693" t="s">
        <v>78</v>
      </c>
      <c r="E34" s="463">
        <v>110</v>
      </c>
      <c r="F34" s="464">
        <v>0.1</v>
      </c>
      <c r="G34" s="9" t="s">
        <v>271</v>
      </c>
    </row>
    <row r="35" spans="1:7" ht="12.75">
      <c r="A35" s="8"/>
      <c r="B35" s="283" t="s">
        <v>253</v>
      </c>
      <c r="C35" s="617">
        <v>50</v>
      </c>
      <c r="D35" s="694" t="s">
        <v>79</v>
      </c>
      <c r="E35" s="503">
        <v>130</v>
      </c>
      <c r="F35" s="618">
        <v>0.5</v>
      </c>
      <c r="G35" s="283" t="s">
        <v>253</v>
      </c>
    </row>
    <row r="36" spans="1:7" ht="12.75">
      <c r="A36" s="8"/>
      <c r="B36" s="10" t="s">
        <v>113</v>
      </c>
      <c r="C36" s="467">
        <v>60</v>
      </c>
      <c r="D36" s="692" t="s">
        <v>79</v>
      </c>
      <c r="E36" s="456">
        <v>120</v>
      </c>
      <c r="F36" s="69">
        <v>0.5</v>
      </c>
      <c r="G36" s="10" t="s">
        <v>113</v>
      </c>
    </row>
    <row r="37" spans="1:7" ht="12.75">
      <c r="A37" s="8"/>
      <c r="B37" s="283" t="s">
        <v>254</v>
      </c>
      <c r="C37" s="617">
        <v>50</v>
      </c>
      <c r="D37" s="694" t="s">
        <v>79</v>
      </c>
      <c r="E37" s="619">
        <v>120</v>
      </c>
      <c r="F37" s="504">
        <v>0.3</v>
      </c>
      <c r="G37" s="283" t="s">
        <v>254</v>
      </c>
    </row>
    <row r="38" spans="1:7" ht="12.75">
      <c r="A38" s="8"/>
      <c r="B38" s="615" t="s">
        <v>15</v>
      </c>
      <c r="C38" s="467">
        <v>50</v>
      </c>
      <c r="D38" s="457" t="s">
        <v>173</v>
      </c>
      <c r="E38" s="456">
        <v>120</v>
      </c>
      <c r="F38" s="69">
        <v>0.5</v>
      </c>
      <c r="G38" s="615" t="s">
        <v>15</v>
      </c>
    </row>
    <row r="39" spans="1:7" ht="12.75">
      <c r="A39" s="8"/>
      <c r="B39" s="9" t="s">
        <v>1</v>
      </c>
      <c r="C39" s="500">
        <v>50</v>
      </c>
      <c r="D39" s="693" t="s">
        <v>78</v>
      </c>
      <c r="E39" s="463" t="s">
        <v>33</v>
      </c>
      <c r="F39" s="616">
        <v>0.5</v>
      </c>
      <c r="G39" s="9" t="s">
        <v>1</v>
      </c>
    </row>
    <row r="40" spans="1:7" ht="12.75">
      <c r="A40" s="8"/>
      <c r="B40" s="283" t="s">
        <v>31</v>
      </c>
      <c r="C40" s="501">
        <v>50</v>
      </c>
      <c r="D40" s="502">
        <v>80</v>
      </c>
      <c r="E40" s="619" t="s">
        <v>307</v>
      </c>
      <c r="F40" s="504">
        <v>0.2</v>
      </c>
      <c r="G40" s="283" t="s">
        <v>31</v>
      </c>
    </row>
    <row r="41" spans="1:7" ht="12.75">
      <c r="A41" s="8"/>
      <c r="B41" s="11" t="s">
        <v>2</v>
      </c>
      <c r="C41" s="471">
        <v>50</v>
      </c>
      <c r="D41" s="695" t="s">
        <v>79</v>
      </c>
      <c r="E41" s="461">
        <v>120</v>
      </c>
      <c r="F41" s="472">
        <v>0.5</v>
      </c>
      <c r="G41" s="11" t="s">
        <v>2</v>
      </c>
    </row>
    <row r="42" ht="12.75">
      <c r="B42" s="318" t="s">
        <v>255</v>
      </c>
    </row>
    <row r="43" spans="2:8" ht="12.75">
      <c r="B43" s="4" t="s">
        <v>49</v>
      </c>
      <c r="C43" s="21"/>
      <c r="D43" s="21"/>
      <c r="E43" s="21"/>
      <c r="F43" s="21"/>
      <c r="G43" s="21"/>
      <c r="H43" s="21"/>
    </row>
    <row r="44" spans="2:8" ht="36.75" customHeight="1">
      <c r="B44" s="792" t="s">
        <v>154</v>
      </c>
      <c r="C44" s="792"/>
      <c r="D44" s="792"/>
      <c r="E44" s="792"/>
      <c r="F44" s="792"/>
      <c r="G44" s="792"/>
      <c r="H44" s="14"/>
    </row>
    <row r="45" spans="2:8" ht="69" customHeight="1">
      <c r="B45" s="777" t="s">
        <v>302</v>
      </c>
      <c r="C45" s="791"/>
      <c r="D45" s="791"/>
      <c r="E45" s="791"/>
      <c r="F45" s="791"/>
      <c r="G45" s="791"/>
      <c r="H45" s="14"/>
    </row>
    <row r="46" spans="2:8" ht="12.75">
      <c r="B46" s="794" t="s">
        <v>42</v>
      </c>
      <c r="C46" s="794"/>
      <c r="D46" s="794"/>
      <c r="E46" s="794"/>
      <c r="F46" s="794"/>
      <c r="G46" s="22"/>
      <c r="H46" s="22"/>
    </row>
    <row r="47" spans="2:8" ht="12.75">
      <c r="B47" s="793" t="s">
        <v>300</v>
      </c>
      <c r="C47" s="792"/>
      <c r="D47" s="792"/>
      <c r="E47" s="792"/>
      <c r="F47" s="792"/>
      <c r="G47" s="792"/>
      <c r="H47" s="702"/>
    </row>
    <row r="48" spans="2:7" ht="24.75" customHeight="1">
      <c r="B48" s="792" t="s">
        <v>176</v>
      </c>
      <c r="C48" s="792"/>
      <c r="D48" s="792"/>
      <c r="E48" s="792"/>
      <c r="F48" s="792"/>
      <c r="G48" s="792"/>
    </row>
    <row r="49" spans="2:7" ht="23.25" customHeight="1">
      <c r="B49" s="793" t="s">
        <v>301</v>
      </c>
      <c r="C49" s="792"/>
      <c r="D49" s="792"/>
      <c r="E49" s="792"/>
      <c r="F49" s="792"/>
      <c r="G49" s="792"/>
    </row>
    <row r="50" spans="2:6" ht="12.75">
      <c r="B50" s="794" t="s">
        <v>183</v>
      </c>
      <c r="C50" s="794"/>
      <c r="D50" s="794"/>
      <c r="E50" s="794"/>
      <c r="F50" s="794"/>
    </row>
    <row r="51" spans="2:7" ht="26.25" customHeight="1">
      <c r="B51" s="791" t="s">
        <v>184</v>
      </c>
      <c r="C51" s="791"/>
      <c r="D51" s="791"/>
      <c r="E51" s="791"/>
      <c r="F51" s="791"/>
      <c r="G51" s="791"/>
    </row>
  </sheetData>
  <sheetProtection/>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L58"/>
  <sheetViews>
    <sheetView zoomScalePageLayoutView="0" workbookViewId="0" topLeftCell="A22">
      <selection activeCell="B46" sqref="B46:J46"/>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20"/>
      <c r="C1" s="220"/>
      <c r="D1" s="220"/>
      <c r="E1" s="220"/>
      <c r="F1" s="1"/>
      <c r="J1" s="13" t="s">
        <v>212</v>
      </c>
    </row>
    <row r="2" spans="2:12" ht="30" customHeight="1">
      <c r="B2" s="801" t="s">
        <v>72</v>
      </c>
      <c r="C2" s="801"/>
      <c r="D2" s="801"/>
      <c r="E2" s="801"/>
      <c r="F2" s="801"/>
      <c r="G2" s="801"/>
      <c r="H2" s="801"/>
      <c r="I2" s="801"/>
      <c r="J2" s="801"/>
      <c r="K2" s="20"/>
      <c r="L2" s="20"/>
    </row>
    <row r="3" spans="2:12" ht="15" customHeight="1">
      <c r="B3" s="802" t="s">
        <v>73</v>
      </c>
      <c r="C3" s="802"/>
      <c r="D3" s="802"/>
      <c r="E3" s="802"/>
      <c r="F3" s="802"/>
      <c r="G3" s="802"/>
      <c r="H3" s="802"/>
      <c r="I3" s="802"/>
      <c r="J3" s="17"/>
      <c r="K3" s="17"/>
      <c r="L3" s="17"/>
    </row>
    <row r="4" spans="2:12" ht="12.75" customHeight="1">
      <c r="B4" s="17"/>
      <c r="C4" s="17"/>
      <c r="D4" s="17"/>
      <c r="E4" s="17"/>
      <c r="F4" s="17"/>
      <c r="G4" s="17"/>
      <c r="H4" s="17"/>
      <c r="I4" s="65" t="s">
        <v>55</v>
      </c>
      <c r="J4" s="17"/>
      <c r="K4" s="17"/>
      <c r="L4" s="17"/>
    </row>
    <row r="5" spans="2:9" ht="24" customHeight="1">
      <c r="B5" s="6"/>
      <c r="C5" s="803" t="s">
        <v>185</v>
      </c>
      <c r="D5" s="803" t="s">
        <v>186</v>
      </c>
      <c r="E5" s="796" t="s">
        <v>54</v>
      </c>
      <c r="F5" s="798"/>
      <c r="G5" s="796" t="s">
        <v>52</v>
      </c>
      <c r="H5" s="798"/>
      <c r="I5" s="81" t="s">
        <v>53</v>
      </c>
    </row>
    <row r="6" spans="2:9" ht="20.25" customHeight="1">
      <c r="B6" s="6"/>
      <c r="C6" s="804"/>
      <c r="D6" s="804"/>
      <c r="E6" s="108" t="s">
        <v>56</v>
      </c>
      <c r="F6" s="109" t="s">
        <v>57</v>
      </c>
      <c r="G6" s="110" t="s">
        <v>58</v>
      </c>
      <c r="H6" s="111" t="s">
        <v>59</v>
      </c>
      <c r="I6" s="82" t="s">
        <v>59</v>
      </c>
    </row>
    <row r="7" spans="1:10" ht="12.75" customHeight="1">
      <c r="A7" s="8"/>
      <c r="B7" s="9" t="s">
        <v>20</v>
      </c>
      <c r="C7" s="186">
        <v>10</v>
      </c>
      <c r="D7" s="186">
        <v>12</v>
      </c>
      <c r="E7" s="79">
        <v>19</v>
      </c>
      <c r="F7" s="80">
        <v>26</v>
      </c>
      <c r="G7" s="79">
        <v>39</v>
      </c>
      <c r="H7" s="80">
        <v>44</v>
      </c>
      <c r="I7" s="704" t="s">
        <v>65</v>
      </c>
      <c r="J7" s="9" t="s">
        <v>20</v>
      </c>
    </row>
    <row r="8" spans="1:10" ht="12.75" customHeight="1">
      <c r="A8" s="8"/>
      <c r="B8" s="86" t="s">
        <v>3</v>
      </c>
      <c r="C8" s="187">
        <v>10</v>
      </c>
      <c r="D8" s="187">
        <v>11.5</v>
      </c>
      <c r="E8" s="89" t="s">
        <v>60</v>
      </c>
      <c r="F8" s="90" t="s">
        <v>187</v>
      </c>
      <c r="G8" s="89">
        <v>36</v>
      </c>
      <c r="H8" s="90">
        <v>40</v>
      </c>
      <c r="I8" s="91">
        <v>40</v>
      </c>
      <c r="J8" s="86" t="s">
        <v>3</v>
      </c>
    </row>
    <row r="9" spans="1:10" ht="12.75" customHeight="1">
      <c r="A9" s="8"/>
      <c r="B9" s="10" t="s">
        <v>5</v>
      </c>
      <c r="C9" s="188">
        <v>10</v>
      </c>
      <c r="D9" s="188">
        <v>11.5</v>
      </c>
      <c r="E9" s="62">
        <v>18</v>
      </c>
      <c r="F9" s="63" t="s">
        <v>187</v>
      </c>
      <c r="G9" s="62">
        <v>36</v>
      </c>
      <c r="H9" s="450" t="s">
        <v>308</v>
      </c>
      <c r="I9" s="64" t="s">
        <v>188</v>
      </c>
      <c r="J9" s="10" t="s">
        <v>5</v>
      </c>
    </row>
    <row r="10" spans="1:10" ht="12.75" customHeight="1">
      <c r="A10" s="8"/>
      <c r="B10" s="86" t="s">
        <v>16</v>
      </c>
      <c r="C10" s="187">
        <v>10</v>
      </c>
      <c r="D10" s="187">
        <v>11.5</v>
      </c>
      <c r="E10" s="89" t="s">
        <v>60</v>
      </c>
      <c r="F10" s="449" t="s">
        <v>310</v>
      </c>
      <c r="G10" s="89" t="s">
        <v>70</v>
      </c>
      <c r="H10" s="449" t="s">
        <v>311</v>
      </c>
      <c r="I10" s="448" t="s">
        <v>312</v>
      </c>
      <c r="J10" s="86" t="s">
        <v>16</v>
      </c>
    </row>
    <row r="11" spans="1:10" ht="12.75" customHeight="1">
      <c r="A11" s="8"/>
      <c r="B11" s="10" t="s">
        <v>21</v>
      </c>
      <c r="C11" s="188">
        <v>10</v>
      </c>
      <c r="D11" s="188">
        <v>11.5</v>
      </c>
      <c r="E11" s="62" t="s">
        <v>60</v>
      </c>
      <c r="F11" s="63" t="s">
        <v>187</v>
      </c>
      <c r="G11" s="62" t="s">
        <v>62</v>
      </c>
      <c r="H11" s="63" t="s">
        <v>63</v>
      </c>
      <c r="I11" s="64" t="s">
        <v>63</v>
      </c>
      <c r="J11" s="10" t="s">
        <v>21</v>
      </c>
    </row>
    <row r="12" spans="1:10" ht="12.75" customHeight="1">
      <c r="A12" s="8"/>
      <c r="B12" s="86" t="s">
        <v>6</v>
      </c>
      <c r="C12" s="187">
        <v>10</v>
      </c>
      <c r="D12" s="187">
        <v>11.5</v>
      </c>
      <c r="E12" s="89" t="s">
        <v>60</v>
      </c>
      <c r="F12" s="90" t="s">
        <v>187</v>
      </c>
      <c r="G12" s="447" t="s">
        <v>315</v>
      </c>
      <c r="H12" s="449" t="s">
        <v>316</v>
      </c>
      <c r="I12" s="448" t="s">
        <v>314</v>
      </c>
      <c r="J12" s="86" t="s">
        <v>6</v>
      </c>
    </row>
    <row r="13" spans="1:10" ht="12.75" customHeight="1">
      <c r="A13" s="8"/>
      <c r="B13" s="10" t="s">
        <v>24</v>
      </c>
      <c r="C13" s="188">
        <v>10</v>
      </c>
      <c r="D13" s="188">
        <v>11.5</v>
      </c>
      <c r="E13" s="62" t="s">
        <v>60</v>
      </c>
      <c r="F13" s="450" t="s">
        <v>61</v>
      </c>
      <c r="G13" s="62" t="s">
        <v>62</v>
      </c>
      <c r="H13" s="450" t="s">
        <v>317</v>
      </c>
      <c r="I13" s="505" t="s">
        <v>317</v>
      </c>
      <c r="J13" s="10" t="s">
        <v>24</v>
      </c>
    </row>
    <row r="14" spans="1:10" ht="12.75" customHeight="1">
      <c r="A14" s="8"/>
      <c r="B14" s="86" t="s">
        <v>17</v>
      </c>
      <c r="C14" s="705" t="s">
        <v>321</v>
      </c>
      <c r="D14" s="187">
        <v>13</v>
      </c>
      <c r="E14" s="89" t="s">
        <v>67</v>
      </c>
      <c r="F14" s="90" t="s">
        <v>61</v>
      </c>
      <c r="G14" s="453" t="s">
        <v>318</v>
      </c>
      <c r="H14" s="449" t="s">
        <v>201</v>
      </c>
      <c r="I14" s="448" t="s">
        <v>202</v>
      </c>
      <c r="J14" s="86" t="s">
        <v>17</v>
      </c>
    </row>
    <row r="15" spans="1:10" ht="12.75" customHeight="1">
      <c r="A15" s="8"/>
      <c r="B15" s="10" t="s">
        <v>22</v>
      </c>
      <c r="C15" s="188">
        <v>10</v>
      </c>
      <c r="D15" s="188">
        <v>11.5</v>
      </c>
      <c r="E15" s="62" t="s">
        <v>60</v>
      </c>
      <c r="F15" s="450" t="s">
        <v>319</v>
      </c>
      <c r="G15" s="451" t="s">
        <v>320</v>
      </c>
      <c r="H15" s="63" t="s">
        <v>63</v>
      </c>
      <c r="I15" s="505" t="s">
        <v>314</v>
      </c>
      <c r="J15" s="10" t="s">
        <v>22</v>
      </c>
    </row>
    <row r="16" spans="1:10" ht="12.75" customHeight="1">
      <c r="A16" s="8"/>
      <c r="B16" s="86" t="s">
        <v>23</v>
      </c>
      <c r="C16" s="706" t="s">
        <v>322</v>
      </c>
      <c r="D16" s="706" t="s">
        <v>322</v>
      </c>
      <c r="E16" s="89">
        <v>19</v>
      </c>
      <c r="F16" s="93">
        <v>26</v>
      </c>
      <c r="G16" s="92">
        <v>38</v>
      </c>
      <c r="H16" s="449" t="s">
        <v>314</v>
      </c>
      <c r="I16" s="448" t="s">
        <v>314</v>
      </c>
      <c r="J16" s="86" t="s">
        <v>23</v>
      </c>
    </row>
    <row r="17" spans="1:10" ht="12.75" customHeight="1">
      <c r="A17" s="8"/>
      <c r="B17" s="10" t="s">
        <v>48</v>
      </c>
      <c r="C17" s="188">
        <v>10</v>
      </c>
      <c r="D17" s="188">
        <v>11.5</v>
      </c>
      <c r="E17" s="62" t="s">
        <v>60</v>
      </c>
      <c r="F17" s="450" t="s">
        <v>187</v>
      </c>
      <c r="G17" s="62" t="s">
        <v>62</v>
      </c>
      <c r="H17" s="63" t="s">
        <v>63</v>
      </c>
      <c r="I17" s="505" t="s">
        <v>314</v>
      </c>
      <c r="J17" s="10" t="s">
        <v>48</v>
      </c>
    </row>
    <row r="18" spans="1:10" ht="12.75" customHeight="1">
      <c r="A18" s="8"/>
      <c r="B18" s="86" t="s">
        <v>25</v>
      </c>
      <c r="C18" s="187">
        <v>12</v>
      </c>
      <c r="D18" s="452">
        <v>12</v>
      </c>
      <c r="E18" s="453" t="s">
        <v>60</v>
      </c>
      <c r="F18" s="449" t="s">
        <v>187</v>
      </c>
      <c r="G18" s="453" t="s">
        <v>63</v>
      </c>
      <c r="H18" s="449" t="s">
        <v>65</v>
      </c>
      <c r="I18" s="448" t="s">
        <v>65</v>
      </c>
      <c r="J18" s="86" t="s">
        <v>25</v>
      </c>
    </row>
    <row r="19" spans="1:10" ht="12.75" customHeight="1">
      <c r="A19" s="8"/>
      <c r="B19" s="10" t="s">
        <v>4</v>
      </c>
      <c r="C19" s="188">
        <v>10</v>
      </c>
      <c r="D19" s="188" t="s">
        <v>244</v>
      </c>
      <c r="E19" s="62" t="s">
        <v>60</v>
      </c>
      <c r="F19" s="63" t="s">
        <v>66</v>
      </c>
      <c r="G19" s="62" t="s">
        <v>62</v>
      </c>
      <c r="H19" s="63" t="s">
        <v>63</v>
      </c>
      <c r="I19" s="505" t="s">
        <v>314</v>
      </c>
      <c r="J19" s="10" t="s">
        <v>4</v>
      </c>
    </row>
    <row r="20" spans="1:10" ht="12.75" customHeight="1">
      <c r="A20" s="8"/>
      <c r="B20" s="86" t="s">
        <v>8</v>
      </c>
      <c r="C20" s="187">
        <v>10</v>
      </c>
      <c r="D20" s="187">
        <v>11.5</v>
      </c>
      <c r="E20" s="89" t="s">
        <v>60</v>
      </c>
      <c r="F20" s="449" t="s">
        <v>319</v>
      </c>
      <c r="G20" s="453" t="s">
        <v>62</v>
      </c>
      <c r="H20" s="90" t="s">
        <v>63</v>
      </c>
      <c r="I20" s="448" t="s">
        <v>314</v>
      </c>
      <c r="J20" s="86" t="s">
        <v>8</v>
      </c>
    </row>
    <row r="21" spans="1:10" ht="12.75" customHeight="1">
      <c r="A21" s="8"/>
      <c r="B21" s="10" t="s">
        <v>9</v>
      </c>
      <c r="C21" s="188">
        <v>10</v>
      </c>
      <c r="D21" s="188">
        <v>11.5</v>
      </c>
      <c r="E21" s="62" t="s">
        <v>60</v>
      </c>
      <c r="F21" s="63" t="s">
        <v>187</v>
      </c>
      <c r="G21" s="62" t="s">
        <v>62</v>
      </c>
      <c r="H21" s="63" t="s">
        <v>63</v>
      </c>
      <c r="I21" s="505" t="s">
        <v>314</v>
      </c>
      <c r="J21" s="10" t="s">
        <v>9</v>
      </c>
    </row>
    <row r="22" spans="1:10" ht="12.75" customHeight="1">
      <c r="A22" s="8"/>
      <c r="B22" s="86" t="s">
        <v>26</v>
      </c>
      <c r="C22" s="187">
        <v>10</v>
      </c>
      <c r="D22" s="187">
        <v>12</v>
      </c>
      <c r="E22" s="89" t="s">
        <v>67</v>
      </c>
      <c r="F22" s="90" t="s">
        <v>61</v>
      </c>
      <c r="G22" s="89" t="s">
        <v>65</v>
      </c>
      <c r="H22" s="90" t="s">
        <v>65</v>
      </c>
      <c r="I22" s="91" t="s">
        <v>65</v>
      </c>
      <c r="J22" s="86" t="s">
        <v>26</v>
      </c>
    </row>
    <row r="23" spans="1:10" ht="12.75" customHeight="1">
      <c r="A23" s="8"/>
      <c r="B23" s="10" t="s">
        <v>7</v>
      </c>
      <c r="C23" s="188">
        <v>10</v>
      </c>
      <c r="D23" s="188">
        <v>11.5</v>
      </c>
      <c r="E23" s="62" t="s">
        <v>60</v>
      </c>
      <c r="F23" s="63" t="s">
        <v>66</v>
      </c>
      <c r="G23" s="451" t="s">
        <v>62</v>
      </c>
      <c r="H23" s="63" t="s">
        <v>63</v>
      </c>
      <c r="I23" s="505" t="s">
        <v>314</v>
      </c>
      <c r="J23" s="10" t="s">
        <v>7</v>
      </c>
    </row>
    <row r="24" spans="1:10" ht="12.75" customHeight="1">
      <c r="A24" s="8"/>
      <c r="B24" s="87" t="s">
        <v>10</v>
      </c>
      <c r="C24" s="187">
        <v>10</v>
      </c>
      <c r="D24" s="187">
        <v>11.5</v>
      </c>
      <c r="E24" s="89" t="s">
        <v>60</v>
      </c>
      <c r="F24" s="90" t="s">
        <v>66</v>
      </c>
      <c r="G24" s="89" t="s">
        <v>62</v>
      </c>
      <c r="H24" s="90" t="s">
        <v>63</v>
      </c>
      <c r="I24" s="448" t="s">
        <v>314</v>
      </c>
      <c r="J24" s="87" t="s">
        <v>10</v>
      </c>
    </row>
    <row r="25" spans="1:10" ht="12.75" customHeight="1">
      <c r="A25" s="8"/>
      <c r="B25" s="10" t="s">
        <v>325</v>
      </c>
      <c r="C25" s="188">
        <v>10</v>
      </c>
      <c r="D25" s="188">
        <v>11.5</v>
      </c>
      <c r="E25" s="62" t="s">
        <v>68</v>
      </c>
      <c r="F25" s="450" t="s">
        <v>327</v>
      </c>
      <c r="G25" s="62" t="s">
        <v>63</v>
      </c>
      <c r="H25" s="63" t="s">
        <v>69</v>
      </c>
      <c r="I25" s="64" t="s">
        <v>69</v>
      </c>
      <c r="J25" s="10" t="s">
        <v>18</v>
      </c>
    </row>
    <row r="26" spans="1:10" ht="12.75" customHeight="1">
      <c r="A26" s="8"/>
      <c r="B26" s="86" t="s">
        <v>27</v>
      </c>
      <c r="C26" s="187">
        <v>10</v>
      </c>
      <c r="D26" s="187">
        <v>11.5</v>
      </c>
      <c r="E26" s="89">
        <v>18</v>
      </c>
      <c r="F26" s="90" t="s">
        <v>61</v>
      </c>
      <c r="G26" s="89">
        <v>36</v>
      </c>
      <c r="H26" s="449" t="s">
        <v>314</v>
      </c>
      <c r="I26" s="448" t="s">
        <v>314</v>
      </c>
      <c r="J26" s="86" t="s">
        <v>27</v>
      </c>
    </row>
    <row r="27" spans="1:10" ht="12.75" customHeight="1">
      <c r="A27" s="8"/>
      <c r="B27" s="10" t="s">
        <v>11</v>
      </c>
      <c r="C27" s="188">
        <v>10</v>
      </c>
      <c r="D27" s="188">
        <v>11.5</v>
      </c>
      <c r="E27" s="62" t="s">
        <v>60</v>
      </c>
      <c r="F27" s="63" t="s">
        <v>187</v>
      </c>
      <c r="G27" s="62" t="s">
        <v>62</v>
      </c>
      <c r="H27" s="63" t="s">
        <v>63</v>
      </c>
      <c r="I27" s="64" t="s">
        <v>63</v>
      </c>
      <c r="J27" s="10" t="s">
        <v>11</v>
      </c>
    </row>
    <row r="28" spans="1:10" ht="12.75" customHeight="1">
      <c r="A28" s="8"/>
      <c r="B28" s="86" t="s">
        <v>28</v>
      </c>
      <c r="C28" s="705" t="s">
        <v>328</v>
      </c>
      <c r="D28" s="187">
        <v>12</v>
      </c>
      <c r="E28" s="89" t="s">
        <v>67</v>
      </c>
      <c r="F28" s="449" t="s">
        <v>61</v>
      </c>
      <c r="G28" s="453" t="s">
        <v>294</v>
      </c>
      <c r="H28" s="449" t="s">
        <v>331</v>
      </c>
      <c r="I28" s="448" t="s">
        <v>314</v>
      </c>
      <c r="J28" s="86" t="s">
        <v>28</v>
      </c>
    </row>
    <row r="29" spans="1:10" ht="12.75" customHeight="1">
      <c r="A29" s="8"/>
      <c r="B29" s="10" t="s">
        <v>12</v>
      </c>
      <c r="C29" s="188">
        <v>10</v>
      </c>
      <c r="D29" s="188">
        <v>11.5</v>
      </c>
      <c r="E29" s="62" t="s">
        <v>60</v>
      </c>
      <c r="F29" s="450" t="s">
        <v>319</v>
      </c>
      <c r="G29" s="62" t="s">
        <v>62</v>
      </c>
      <c r="H29" s="63" t="s">
        <v>63</v>
      </c>
      <c r="I29" s="505" t="s">
        <v>314</v>
      </c>
      <c r="J29" s="10" t="s">
        <v>12</v>
      </c>
    </row>
    <row r="30" spans="1:10" ht="12.75" customHeight="1">
      <c r="A30" s="8"/>
      <c r="B30" s="86" t="s">
        <v>14</v>
      </c>
      <c r="C30" s="187">
        <v>10</v>
      </c>
      <c r="D30" s="187">
        <v>11.5</v>
      </c>
      <c r="E30" s="89" t="s">
        <v>60</v>
      </c>
      <c r="F30" s="449" t="s">
        <v>319</v>
      </c>
      <c r="G30" s="89" t="s">
        <v>62</v>
      </c>
      <c r="H30" s="90" t="s">
        <v>63</v>
      </c>
      <c r="I30" s="448" t="s">
        <v>314</v>
      </c>
      <c r="J30" s="86" t="s">
        <v>14</v>
      </c>
    </row>
    <row r="31" spans="1:10" ht="12.75" customHeight="1">
      <c r="A31" s="8"/>
      <c r="B31" s="10" t="s">
        <v>13</v>
      </c>
      <c r="C31" s="188">
        <v>10</v>
      </c>
      <c r="D31" s="188">
        <v>11.5</v>
      </c>
      <c r="E31" s="62" t="s">
        <v>60</v>
      </c>
      <c r="F31" s="63" t="s">
        <v>187</v>
      </c>
      <c r="G31" s="62" t="s">
        <v>62</v>
      </c>
      <c r="H31" s="63" t="s">
        <v>63</v>
      </c>
      <c r="I31" s="64" t="s">
        <v>63</v>
      </c>
      <c r="J31" s="10" t="s">
        <v>13</v>
      </c>
    </row>
    <row r="32" spans="1:10" ht="12.75" customHeight="1">
      <c r="A32" s="8"/>
      <c r="B32" s="86" t="s">
        <v>329</v>
      </c>
      <c r="C32" s="187">
        <v>10</v>
      </c>
      <c r="D32" s="187">
        <v>11.5</v>
      </c>
      <c r="E32" s="89">
        <v>18</v>
      </c>
      <c r="F32" s="90" t="s">
        <v>187</v>
      </c>
      <c r="G32" s="89" t="s">
        <v>62</v>
      </c>
      <c r="H32" s="449" t="s">
        <v>332</v>
      </c>
      <c r="I32" s="91" t="s">
        <v>188</v>
      </c>
      <c r="J32" s="87" t="s">
        <v>29</v>
      </c>
    </row>
    <row r="33" spans="1:10" ht="12.75" customHeight="1">
      <c r="A33" s="8"/>
      <c r="B33" s="10" t="s">
        <v>30</v>
      </c>
      <c r="C33" s="188">
        <v>10</v>
      </c>
      <c r="D33" s="188">
        <v>11.5</v>
      </c>
      <c r="E33" s="62" t="s">
        <v>60</v>
      </c>
      <c r="F33" s="450" t="s">
        <v>61</v>
      </c>
      <c r="G33" s="62" t="s">
        <v>70</v>
      </c>
      <c r="H33" s="450" t="s">
        <v>295</v>
      </c>
      <c r="I33" s="505" t="s">
        <v>296</v>
      </c>
      <c r="J33" s="10" t="s">
        <v>30</v>
      </c>
    </row>
    <row r="34" spans="1:10" ht="12.75">
      <c r="A34" s="8"/>
      <c r="B34" s="88" t="s">
        <v>19</v>
      </c>
      <c r="C34" s="190">
        <v>10</v>
      </c>
      <c r="D34" s="190">
        <v>11.5</v>
      </c>
      <c r="E34" s="94" t="s">
        <v>60</v>
      </c>
      <c r="F34" s="698" t="s">
        <v>61</v>
      </c>
      <c r="G34" s="94" t="s">
        <v>62</v>
      </c>
      <c r="H34" s="698" t="s">
        <v>314</v>
      </c>
      <c r="I34" s="699" t="s">
        <v>323</v>
      </c>
      <c r="J34" s="88" t="s">
        <v>19</v>
      </c>
    </row>
    <row r="35" spans="1:10" ht="12.75" customHeight="1">
      <c r="A35" s="8"/>
      <c r="B35" s="10" t="s">
        <v>271</v>
      </c>
      <c r="C35" s="188">
        <v>10</v>
      </c>
      <c r="D35" s="620">
        <v>11.5</v>
      </c>
      <c r="E35" s="451" t="s">
        <v>60</v>
      </c>
      <c r="F35" s="450" t="s">
        <v>187</v>
      </c>
      <c r="G35" s="451" t="s">
        <v>62</v>
      </c>
      <c r="H35" s="450" t="s">
        <v>63</v>
      </c>
      <c r="I35" s="505" t="s">
        <v>65</v>
      </c>
      <c r="J35" s="10" t="s">
        <v>271</v>
      </c>
    </row>
    <row r="36" spans="1:10" ht="12.75" customHeight="1">
      <c r="A36" s="8"/>
      <c r="B36" s="283" t="s">
        <v>253</v>
      </c>
      <c r="C36" s="625">
        <v>10</v>
      </c>
      <c r="D36" s="625">
        <v>11.5</v>
      </c>
      <c r="E36" s="626" t="s">
        <v>60</v>
      </c>
      <c r="F36" s="627" t="s">
        <v>187</v>
      </c>
      <c r="G36" s="626" t="s">
        <v>62</v>
      </c>
      <c r="H36" s="627" t="s">
        <v>63</v>
      </c>
      <c r="I36" s="628" t="s">
        <v>314</v>
      </c>
      <c r="J36" s="283" t="s">
        <v>253</v>
      </c>
    </row>
    <row r="37" spans="1:10" ht="12.75" customHeight="1">
      <c r="A37" s="8"/>
      <c r="B37" s="615" t="s">
        <v>113</v>
      </c>
      <c r="C37" s="188">
        <v>10</v>
      </c>
      <c r="D37" s="188">
        <v>11.5</v>
      </c>
      <c r="E37" s="62" t="s">
        <v>60</v>
      </c>
      <c r="F37" s="63" t="s">
        <v>64</v>
      </c>
      <c r="G37" s="62" t="s">
        <v>243</v>
      </c>
      <c r="H37" s="63" t="s">
        <v>63</v>
      </c>
      <c r="I37" s="64" t="s">
        <v>63</v>
      </c>
      <c r="J37" s="615" t="s">
        <v>113</v>
      </c>
    </row>
    <row r="38" spans="1:10" ht="12.75" customHeight="1">
      <c r="A38" s="8"/>
      <c r="B38" s="283" t="s">
        <v>254</v>
      </c>
      <c r="C38" s="625">
        <v>10</v>
      </c>
      <c r="D38" s="625">
        <v>11.5</v>
      </c>
      <c r="E38" s="626" t="s">
        <v>60</v>
      </c>
      <c r="F38" s="627" t="s">
        <v>319</v>
      </c>
      <c r="G38" s="626" t="s">
        <v>335</v>
      </c>
      <c r="H38" s="627" t="s">
        <v>63</v>
      </c>
      <c r="I38" s="628" t="s">
        <v>314</v>
      </c>
      <c r="J38" s="283" t="s">
        <v>254</v>
      </c>
    </row>
    <row r="39" spans="1:10" ht="12.75" customHeight="1">
      <c r="A39" s="8"/>
      <c r="B39" s="11" t="s">
        <v>15</v>
      </c>
      <c r="C39" s="189">
        <v>10</v>
      </c>
      <c r="D39" s="189">
        <v>11.5</v>
      </c>
      <c r="E39" s="621" t="s">
        <v>60</v>
      </c>
      <c r="F39" s="701" t="s">
        <v>319</v>
      </c>
      <c r="G39" s="700" t="s">
        <v>320</v>
      </c>
      <c r="H39" s="701" t="s">
        <v>336</v>
      </c>
      <c r="I39" s="708" t="s">
        <v>314</v>
      </c>
      <c r="J39" s="11" t="s">
        <v>15</v>
      </c>
    </row>
    <row r="40" spans="1:10" ht="12.75" customHeight="1">
      <c r="A40" s="8"/>
      <c r="B40" s="283" t="s">
        <v>1</v>
      </c>
      <c r="C40" s="625">
        <v>10</v>
      </c>
      <c r="D40" s="625">
        <v>11.5</v>
      </c>
      <c r="E40" s="629" t="s">
        <v>60</v>
      </c>
      <c r="F40" s="630" t="s">
        <v>187</v>
      </c>
      <c r="G40" s="629" t="s">
        <v>62</v>
      </c>
      <c r="H40" s="630" t="s">
        <v>63</v>
      </c>
      <c r="I40" s="631" t="s">
        <v>65</v>
      </c>
      <c r="J40" s="283" t="s">
        <v>1</v>
      </c>
    </row>
    <row r="41" spans="1:10" ht="12.75" customHeight="1">
      <c r="A41" s="8"/>
      <c r="B41" s="10" t="s">
        <v>326</v>
      </c>
      <c r="C41" s="188">
        <v>10</v>
      </c>
      <c r="D41" s="188">
        <v>11.5</v>
      </c>
      <c r="E41" s="62" t="s">
        <v>67</v>
      </c>
      <c r="F41" s="63" t="s">
        <v>61</v>
      </c>
      <c r="G41" s="451" t="s">
        <v>337</v>
      </c>
      <c r="H41" s="450" t="s">
        <v>338</v>
      </c>
      <c r="I41" s="505" t="s">
        <v>338</v>
      </c>
      <c r="J41" s="10" t="s">
        <v>31</v>
      </c>
    </row>
    <row r="42" spans="1:10" ht="12.75" customHeight="1">
      <c r="A42" s="8"/>
      <c r="B42" s="283" t="s">
        <v>2</v>
      </c>
      <c r="C42" s="625">
        <v>10</v>
      </c>
      <c r="D42" s="625">
        <v>11.5</v>
      </c>
      <c r="E42" s="629" t="s">
        <v>60</v>
      </c>
      <c r="F42" s="630" t="s">
        <v>187</v>
      </c>
      <c r="G42" s="629" t="s">
        <v>62</v>
      </c>
      <c r="H42" s="630" t="s">
        <v>63</v>
      </c>
      <c r="I42" s="631" t="s">
        <v>63</v>
      </c>
      <c r="J42" s="283" t="s">
        <v>2</v>
      </c>
    </row>
    <row r="43" spans="1:10" ht="12.75" customHeight="1">
      <c r="A43" s="8"/>
      <c r="B43" s="11" t="s">
        <v>47</v>
      </c>
      <c r="C43" s="274">
        <v>10</v>
      </c>
      <c r="D43" s="623">
        <v>11.5</v>
      </c>
      <c r="E43" s="624" t="s">
        <v>60</v>
      </c>
      <c r="F43" s="701" t="s">
        <v>187</v>
      </c>
      <c r="G43" s="624" t="s">
        <v>62</v>
      </c>
      <c r="H43" s="622" t="s">
        <v>63</v>
      </c>
      <c r="I43" s="622" t="s">
        <v>63</v>
      </c>
      <c r="J43" s="11" t="s">
        <v>47</v>
      </c>
    </row>
    <row r="44" spans="2:4" ht="15" customHeight="1">
      <c r="B44" s="318" t="s">
        <v>245</v>
      </c>
      <c r="C44" s="4"/>
      <c r="D44" s="4"/>
    </row>
    <row r="45" spans="2:12" ht="12.75" customHeight="1">
      <c r="B45" s="4" t="s">
        <v>49</v>
      </c>
      <c r="C45" s="4"/>
      <c r="D45" s="4"/>
      <c r="E45" s="21"/>
      <c r="F45" s="21"/>
      <c r="G45" s="21"/>
      <c r="H45" s="21"/>
      <c r="I45" s="21"/>
      <c r="J45" s="21"/>
      <c r="K45" s="21"/>
      <c r="L45" s="21"/>
    </row>
    <row r="46" spans="2:12" ht="69.75" customHeight="1">
      <c r="B46" s="777" t="s">
        <v>324</v>
      </c>
      <c r="C46" s="791"/>
      <c r="D46" s="791"/>
      <c r="E46" s="791"/>
      <c r="F46" s="791"/>
      <c r="G46" s="791"/>
      <c r="H46" s="791"/>
      <c r="I46" s="791"/>
      <c r="J46" s="791"/>
      <c r="K46" s="14"/>
      <c r="L46" s="14"/>
    </row>
    <row r="47" spans="2:10" ht="12.75" customHeight="1">
      <c r="B47" s="212" t="s">
        <v>309</v>
      </c>
      <c r="C47" s="212"/>
      <c r="D47" s="224"/>
      <c r="E47" s="224"/>
      <c r="F47" s="224"/>
      <c r="G47" s="224"/>
      <c r="H47" s="224"/>
      <c r="I47" s="224"/>
      <c r="J47" s="224"/>
    </row>
    <row r="48" spans="2:10" ht="12.75" customHeight="1">
      <c r="B48" s="212" t="s">
        <v>313</v>
      </c>
      <c r="C48" s="212"/>
      <c r="D48" s="224"/>
      <c r="E48" s="224"/>
      <c r="F48" s="224"/>
      <c r="G48" s="224"/>
      <c r="H48" s="224"/>
      <c r="I48" s="224"/>
      <c r="J48" s="224"/>
    </row>
    <row r="49" spans="2:10" ht="12.75" customHeight="1">
      <c r="B49" s="212" t="s">
        <v>330</v>
      </c>
      <c r="C49" s="212"/>
      <c r="D49" s="224"/>
      <c r="E49" s="224"/>
      <c r="F49" s="224"/>
      <c r="G49" s="224"/>
      <c r="H49" s="224"/>
      <c r="I49" s="224"/>
      <c r="J49" s="224"/>
    </row>
    <row r="50" spans="2:10" ht="12.75" customHeight="1">
      <c r="B50" s="707" t="s">
        <v>333</v>
      </c>
      <c r="C50" s="212"/>
      <c r="D50" s="224"/>
      <c r="E50" s="224"/>
      <c r="F50" s="224"/>
      <c r="G50" s="224"/>
      <c r="H50" s="224"/>
      <c r="I50" s="224"/>
      <c r="J50" s="224"/>
    </row>
    <row r="51" spans="2:10" ht="12.75" customHeight="1">
      <c r="B51" s="707" t="s">
        <v>334</v>
      </c>
      <c r="C51" s="212"/>
      <c r="D51" s="224"/>
      <c r="E51" s="224"/>
      <c r="F51" s="224"/>
      <c r="G51" s="224"/>
      <c r="H51" s="224"/>
      <c r="I51" s="224"/>
      <c r="J51" s="224"/>
    </row>
    <row r="52" spans="3:10" ht="12.75" customHeight="1">
      <c r="C52" s="212"/>
      <c r="D52" s="224"/>
      <c r="E52" s="224"/>
      <c r="F52" s="224"/>
      <c r="G52" s="224"/>
      <c r="H52" s="224"/>
      <c r="I52" s="224"/>
      <c r="J52" s="224"/>
    </row>
    <row r="53" spans="2:10" ht="12.75" customHeight="1">
      <c r="B53" s="212"/>
      <c r="C53" s="224"/>
      <c r="D53" s="224"/>
      <c r="E53" s="224"/>
      <c r="F53" s="224"/>
      <c r="G53" s="224"/>
      <c r="H53" s="224"/>
      <c r="I53" s="224"/>
      <c r="J53" s="224"/>
    </row>
    <row r="54" spans="2:10" ht="12.75" customHeight="1">
      <c r="B54" s="212"/>
      <c r="C54" s="224"/>
      <c r="D54" s="224"/>
      <c r="E54" s="224"/>
      <c r="F54" s="224"/>
      <c r="G54" s="224"/>
      <c r="H54" s="224"/>
      <c r="I54" s="224"/>
      <c r="J54" s="224"/>
    </row>
    <row r="55" spans="2:10" ht="12.75" customHeight="1">
      <c r="B55" s="212"/>
      <c r="C55" s="224"/>
      <c r="D55" s="224"/>
      <c r="E55" s="224"/>
      <c r="F55" s="224"/>
      <c r="G55" s="224"/>
      <c r="H55" s="224"/>
      <c r="I55" s="224"/>
      <c r="J55" s="224"/>
    </row>
    <row r="56" spans="2:10" ht="12.75" customHeight="1">
      <c r="B56" s="212"/>
      <c r="C56" s="224"/>
      <c r="D56" s="224"/>
      <c r="E56" s="224"/>
      <c r="F56" s="224"/>
      <c r="G56" s="224"/>
      <c r="H56" s="224"/>
      <c r="I56" s="224"/>
      <c r="J56" s="224"/>
    </row>
    <row r="57" ht="12.75">
      <c r="B57" s="212"/>
    </row>
    <row r="58" ht="12.75">
      <c r="B58" s="212"/>
    </row>
  </sheetData>
  <sheetProtection/>
  <mergeCells count="7">
    <mergeCell ref="B46:J46"/>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N46"/>
  <sheetViews>
    <sheetView zoomScalePageLayoutView="0" workbookViewId="0" topLeftCell="A10">
      <selection activeCell="N55" sqref="N55"/>
    </sheetView>
  </sheetViews>
  <sheetFormatPr defaultColWidth="9.140625" defaultRowHeight="12.75"/>
  <cols>
    <col min="1" max="1" width="6.140625" style="0" customWidth="1"/>
    <col min="13" max="14" width="9.140625" style="0" customWidth="1"/>
  </cols>
  <sheetData>
    <row r="1" spans="3:11" ht="14.25" customHeight="1">
      <c r="C1" s="185"/>
      <c r="D1" s="185"/>
      <c r="E1" s="185"/>
      <c r="F1" s="185"/>
      <c r="G1" s="185"/>
      <c r="H1" s="185"/>
      <c r="I1" s="185"/>
      <c r="J1" s="185"/>
      <c r="K1" s="15" t="s">
        <v>213</v>
      </c>
    </row>
    <row r="2" spans="1:11" ht="30" customHeight="1">
      <c r="A2" s="801" t="s">
        <v>238</v>
      </c>
      <c r="B2" s="801"/>
      <c r="C2" s="801"/>
      <c r="D2" s="801"/>
      <c r="E2" s="801"/>
      <c r="F2" s="801"/>
      <c r="G2" s="801"/>
      <c r="H2" s="801"/>
      <c r="I2" s="801"/>
      <c r="J2" s="801"/>
      <c r="K2" s="231"/>
    </row>
    <row r="3" spans="1:11" ht="18" customHeight="1">
      <c r="A3" s="801">
        <v>2014</v>
      </c>
      <c r="B3" s="801"/>
      <c r="C3" s="801"/>
      <c r="D3" s="801"/>
      <c r="E3" s="801"/>
      <c r="F3" s="801"/>
      <c r="G3" s="801"/>
      <c r="H3" s="801"/>
      <c r="I3" s="801"/>
      <c r="J3" s="801"/>
      <c r="K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18" t="s">
        <v>221</v>
      </c>
      <c r="D5" s="820" t="s">
        <v>241</v>
      </c>
      <c r="E5" s="810"/>
      <c r="F5" s="813"/>
      <c r="G5" s="813"/>
      <c r="H5" s="813"/>
      <c r="I5" s="813"/>
      <c r="J5" s="813"/>
      <c r="K5" s="816"/>
    </row>
    <row r="6" spans="1:11" ht="25.5" customHeight="1">
      <c r="A6" s="2"/>
      <c r="B6" s="808"/>
      <c r="C6" s="819"/>
      <c r="D6" s="821"/>
      <c r="E6" s="811"/>
      <c r="F6" s="814"/>
      <c r="G6" s="814"/>
      <c r="H6" s="814"/>
      <c r="I6" s="814"/>
      <c r="J6" s="814"/>
      <c r="K6" s="817"/>
    </row>
    <row r="7" spans="1:13" ht="12.75" customHeight="1">
      <c r="A7" s="282" t="s">
        <v>263</v>
      </c>
      <c r="B7" s="546">
        <v>10491.057</v>
      </c>
      <c r="C7" s="546">
        <v>2896.248</v>
      </c>
      <c r="D7" s="546">
        <v>2054.423</v>
      </c>
      <c r="E7" s="546">
        <v>448.141</v>
      </c>
      <c r="F7" s="546">
        <v>27.89306751246035</v>
      </c>
      <c r="G7" s="546">
        <v>44.452</v>
      </c>
      <c r="H7" s="546">
        <v>178.123</v>
      </c>
      <c r="I7" s="546">
        <v>365.16</v>
      </c>
      <c r="J7" s="546">
        <v>2700</v>
      </c>
      <c r="K7" s="546">
        <v>1790.973</v>
      </c>
      <c r="L7" s="282" t="s">
        <v>263</v>
      </c>
      <c r="M7" s="560"/>
    </row>
    <row r="8" spans="1:12" ht="12.75" customHeight="1">
      <c r="A8" s="283" t="s">
        <v>269</v>
      </c>
      <c r="B8" s="546">
        <v>8286.818</v>
      </c>
      <c r="C8" s="547">
        <v>2051.0930000000003</v>
      </c>
      <c r="D8" s="547"/>
      <c r="E8" s="547"/>
      <c r="F8" s="547"/>
      <c r="G8" s="546"/>
      <c r="H8" s="547">
        <v>167.19599999999997</v>
      </c>
      <c r="I8" s="547">
        <v>346.95700000000005</v>
      </c>
      <c r="J8" s="546"/>
      <c r="K8" s="547">
        <v>1509.45</v>
      </c>
      <c r="L8" s="283" t="s">
        <v>269</v>
      </c>
    </row>
    <row r="9" spans="1:12" ht="12.75" customHeight="1">
      <c r="A9" s="284" t="s">
        <v>270</v>
      </c>
      <c r="B9" s="557">
        <v>2204.2390000000014</v>
      </c>
      <c r="C9" s="548">
        <v>845.1549999999997</v>
      </c>
      <c r="D9" s="548"/>
      <c r="E9" s="548"/>
      <c r="F9" s="548"/>
      <c r="G9" s="557"/>
      <c r="H9" s="548">
        <v>10.927000000000021</v>
      </c>
      <c r="I9" s="548">
        <v>18.202999999999975</v>
      </c>
      <c r="J9" s="557"/>
      <c r="K9" s="548">
        <v>281.5229999999999</v>
      </c>
      <c r="L9" s="284" t="s">
        <v>270</v>
      </c>
    </row>
    <row r="10" spans="1:12" ht="12.75" customHeight="1">
      <c r="A10" s="10" t="s">
        <v>20</v>
      </c>
      <c r="B10" s="549">
        <v>209.822</v>
      </c>
      <c r="C10" s="550">
        <v>59.132</v>
      </c>
      <c r="D10" s="550">
        <v>17.462</v>
      </c>
      <c r="E10" s="550">
        <v>36.642</v>
      </c>
      <c r="F10" s="551">
        <v>0.089</v>
      </c>
      <c r="G10" s="550">
        <v>0.72</v>
      </c>
      <c r="H10" s="550">
        <v>0.982</v>
      </c>
      <c r="I10" s="550">
        <v>5.532</v>
      </c>
      <c r="J10" s="550">
        <v>54.668</v>
      </c>
      <c r="K10" s="550">
        <v>34.595</v>
      </c>
      <c r="L10" s="10" t="s">
        <v>20</v>
      </c>
    </row>
    <row r="11" spans="1:14" ht="12.75" customHeight="1">
      <c r="A11" s="283" t="s">
        <v>3</v>
      </c>
      <c r="B11" s="546">
        <v>157.287</v>
      </c>
      <c r="C11" s="552">
        <v>58.758</v>
      </c>
      <c r="D11" s="552">
        <v>31.771</v>
      </c>
      <c r="E11" s="553">
        <v>11.394</v>
      </c>
      <c r="F11" s="553"/>
      <c r="G11" s="552">
        <v>0.903</v>
      </c>
      <c r="H11" s="552">
        <v>0.649</v>
      </c>
      <c r="I11" s="552">
        <v>1.885</v>
      </c>
      <c r="J11" s="552">
        <v>32.445</v>
      </c>
      <c r="K11" s="552">
        <v>19.482</v>
      </c>
      <c r="L11" s="283" t="s">
        <v>3</v>
      </c>
      <c r="N11" s="227"/>
    </row>
    <row r="12" spans="1:12" ht="12.75" customHeight="1">
      <c r="A12" s="10" t="s">
        <v>5</v>
      </c>
      <c r="B12" s="549">
        <v>264.532</v>
      </c>
      <c r="C12" s="550">
        <v>116.594</v>
      </c>
      <c r="D12" s="550">
        <v>37.705</v>
      </c>
      <c r="E12" s="551">
        <v>27.473</v>
      </c>
      <c r="F12" s="551"/>
      <c r="G12" s="550">
        <v>0.616</v>
      </c>
      <c r="H12" s="551">
        <v>0</v>
      </c>
      <c r="I12" s="550">
        <v>2.307</v>
      </c>
      <c r="J12" s="550">
        <v>39.873</v>
      </c>
      <c r="K12" s="550">
        <v>39.964</v>
      </c>
      <c r="L12" s="10" t="s">
        <v>5</v>
      </c>
    </row>
    <row r="13" spans="1:12" ht="12.75" customHeight="1">
      <c r="A13" s="283" t="s">
        <v>16</v>
      </c>
      <c r="B13" s="546">
        <v>160.003</v>
      </c>
      <c r="C13" s="552">
        <v>33.776</v>
      </c>
      <c r="D13" s="552">
        <v>26.95</v>
      </c>
      <c r="E13" s="553">
        <v>9.198</v>
      </c>
      <c r="F13" s="553">
        <v>0.004</v>
      </c>
      <c r="G13" s="552">
        <v>0.096</v>
      </c>
      <c r="H13" s="553">
        <v>21.292</v>
      </c>
      <c r="I13" s="552">
        <v>9.905</v>
      </c>
      <c r="J13" s="552">
        <v>34.792</v>
      </c>
      <c r="K13" s="552">
        <v>23.99</v>
      </c>
      <c r="L13" s="283" t="s">
        <v>16</v>
      </c>
    </row>
    <row r="14" spans="1:12" ht="12.75" customHeight="1">
      <c r="A14" s="10" t="s">
        <v>21</v>
      </c>
      <c r="B14" s="549">
        <v>2103.986</v>
      </c>
      <c r="C14" s="550">
        <v>369.73</v>
      </c>
      <c r="D14" s="550">
        <v>371.376</v>
      </c>
      <c r="E14" s="551">
        <v>47.463</v>
      </c>
      <c r="F14" s="550">
        <v>3.199</v>
      </c>
      <c r="G14" s="550">
        <v>9.889</v>
      </c>
      <c r="H14" s="550">
        <v>16.642</v>
      </c>
      <c r="I14" s="550">
        <v>63.705</v>
      </c>
      <c r="J14" s="550">
        <v>706.069</v>
      </c>
      <c r="K14" s="550">
        <v>515.913</v>
      </c>
      <c r="L14" s="10" t="s">
        <v>21</v>
      </c>
    </row>
    <row r="15" spans="1:12" ht="12.75" customHeight="1">
      <c r="A15" s="283" t="s">
        <v>6</v>
      </c>
      <c r="B15" s="546">
        <v>38.452</v>
      </c>
      <c r="C15" s="552">
        <v>16.124</v>
      </c>
      <c r="D15" s="552">
        <v>3.743</v>
      </c>
      <c r="E15" s="553">
        <v>1.3</v>
      </c>
      <c r="F15" s="552">
        <v>0</v>
      </c>
      <c r="G15" s="552">
        <v>0.047</v>
      </c>
      <c r="H15" s="553">
        <v>0.72</v>
      </c>
      <c r="I15" s="552">
        <v>0.28</v>
      </c>
      <c r="J15" s="552">
        <v>12.85</v>
      </c>
      <c r="K15" s="552">
        <v>3.388</v>
      </c>
      <c r="L15" s="283" t="s">
        <v>6</v>
      </c>
    </row>
    <row r="16" spans="1:12" ht="12.75" customHeight="1">
      <c r="A16" s="10" t="s">
        <v>24</v>
      </c>
      <c r="B16" s="549">
        <v>91.985</v>
      </c>
      <c r="C16" s="551">
        <v>19.379</v>
      </c>
      <c r="D16" s="550">
        <v>27.32</v>
      </c>
      <c r="E16" s="551">
        <v>4.034</v>
      </c>
      <c r="F16" s="551"/>
      <c r="G16" s="550">
        <v>0.086</v>
      </c>
      <c r="H16" s="550">
        <v>0.633</v>
      </c>
      <c r="I16" s="550">
        <v>8.084</v>
      </c>
      <c r="J16" s="550">
        <v>15.28</v>
      </c>
      <c r="K16" s="550">
        <v>17.169</v>
      </c>
      <c r="L16" s="10" t="s">
        <v>24</v>
      </c>
    </row>
    <row r="17" spans="1:12" ht="12.75" customHeight="1">
      <c r="A17" s="283" t="s">
        <v>17</v>
      </c>
      <c r="B17" s="546">
        <v>172.061</v>
      </c>
      <c r="C17" s="552">
        <v>35.488</v>
      </c>
      <c r="D17" s="552">
        <v>68.731</v>
      </c>
      <c r="E17" s="553">
        <v>1.066</v>
      </c>
      <c r="F17" s="553"/>
      <c r="G17" s="552">
        <v>0</v>
      </c>
      <c r="H17" s="552">
        <v>13.997</v>
      </c>
      <c r="I17" s="552">
        <v>3.051</v>
      </c>
      <c r="J17" s="552">
        <v>37.555</v>
      </c>
      <c r="K17" s="552">
        <v>12.174</v>
      </c>
      <c r="L17" s="283" t="s">
        <v>17</v>
      </c>
    </row>
    <row r="18" spans="1:12" ht="12.75" customHeight="1">
      <c r="A18" s="10" t="s">
        <v>22</v>
      </c>
      <c r="B18" s="549">
        <v>822.509</v>
      </c>
      <c r="C18" s="550">
        <v>302.611</v>
      </c>
      <c r="D18" s="551">
        <v>174.195</v>
      </c>
      <c r="E18" s="550">
        <v>14.848</v>
      </c>
      <c r="F18" s="551"/>
      <c r="G18" s="550">
        <v>0.381</v>
      </c>
      <c r="H18" s="550">
        <v>6.307</v>
      </c>
      <c r="I18" s="550">
        <v>28.295</v>
      </c>
      <c r="J18" s="550">
        <v>215.744</v>
      </c>
      <c r="K18" s="550">
        <v>80.129</v>
      </c>
      <c r="L18" s="10" t="s">
        <v>22</v>
      </c>
    </row>
    <row r="19" spans="1:12" ht="12.75" customHeight="1">
      <c r="A19" s="283" t="s">
        <v>23</v>
      </c>
      <c r="B19" s="546">
        <v>1289.522</v>
      </c>
      <c r="C19" s="552">
        <v>347.563</v>
      </c>
      <c r="D19" s="552">
        <v>300.896</v>
      </c>
      <c r="E19" s="552">
        <v>25.588</v>
      </c>
      <c r="F19" s="552">
        <v>4.639</v>
      </c>
      <c r="G19" s="552">
        <v>3.135</v>
      </c>
      <c r="H19" s="552">
        <v>13.165</v>
      </c>
      <c r="I19" s="553">
        <v>77</v>
      </c>
      <c r="J19" s="552">
        <v>268.372</v>
      </c>
      <c r="K19" s="552">
        <v>254.787</v>
      </c>
      <c r="L19" s="283" t="s">
        <v>23</v>
      </c>
    </row>
    <row r="20" spans="1:12" ht="12.75" customHeight="1">
      <c r="A20" s="10" t="s">
        <v>48</v>
      </c>
      <c r="B20" s="549">
        <v>84.712</v>
      </c>
      <c r="C20" s="550">
        <v>22.209</v>
      </c>
      <c r="D20" s="550">
        <v>19.573</v>
      </c>
      <c r="E20" s="551">
        <v>5.098</v>
      </c>
      <c r="F20" s="551"/>
      <c r="G20" s="550">
        <v>0.107</v>
      </c>
      <c r="H20" s="550">
        <v>4.111</v>
      </c>
      <c r="I20" s="551">
        <v>1.06</v>
      </c>
      <c r="J20" s="550">
        <v>21.358</v>
      </c>
      <c r="K20" s="551">
        <v>11.196</v>
      </c>
      <c r="L20" s="10" t="s">
        <v>48</v>
      </c>
    </row>
    <row r="21" spans="1:12" ht="12.75" customHeight="1">
      <c r="A21" s="283" t="s">
        <v>25</v>
      </c>
      <c r="B21" s="546">
        <v>1073.322</v>
      </c>
      <c r="C21" s="552">
        <v>303.168</v>
      </c>
      <c r="D21" s="552">
        <v>166.442</v>
      </c>
      <c r="E21" s="552">
        <v>39.469</v>
      </c>
      <c r="F21" s="552">
        <v>2.137</v>
      </c>
      <c r="G21" s="552">
        <v>2.594</v>
      </c>
      <c r="H21" s="552">
        <v>44.485</v>
      </c>
      <c r="I21" s="552">
        <v>21.273</v>
      </c>
      <c r="J21" s="552">
        <v>333.418</v>
      </c>
      <c r="K21" s="552">
        <v>160.336</v>
      </c>
      <c r="L21" s="283" t="s">
        <v>25</v>
      </c>
    </row>
    <row r="22" spans="1:12" ht="12.75" customHeight="1">
      <c r="A22" s="10" t="s">
        <v>4</v>
      </c>
      <c r="B22" s="549">
        <v>18.371</v>
      </c>
      <c r="C22" s="550">
        <v>1.905</v>
      </c>
      <c r="D22" s="550">
        <v>3.134</v>
      </c>
      <c r="E22" s="550">
        <v>0</v>
      </c>
      <c r="F22" s="550">
        <v>0</v>
      </c>
      <c r="G22" s="550">
        <v>0</v>
      </c>
      <c r="H22" s="550">
        <v>2.102</v>
      </c>
      <c r="I22" s="550">
        <v>0.613</v>
      </c>
      <c r="J22" s="550">
        <v>9.237</v>
      </c>
      <c r="K22" s="550">
        <v>1.38</v>
      </c>
      <c r="L22" s="10" t="s">
        <v>4</v>
      </c>
    </row>
    <row r="23" spans="1:12" ht="12.75" customHeight="1">
      <c r="A23" s="283" t="s">
        <v>8</v>
      </c>
      <c r="B23" s="546">
        <v>77.932</v>
      </c>
      <c r="C23" s="552">
        <v>25.085</v>
      </c>
      <c r="D23" s="552">
        <v>13.647</v>
      </c>
      <c r="E23" s="552">
        <v>3.788</v>
      </c>
      <c r="F23" s="552">
        <v>0.219</v>
      </c>
      <c r="G23" s="552">
        <v>0.149</v>
      </c>
      <c r="H23" s="552">
        <v>0.803</v>
      </c>
      <c r="I23" s="552">
        <v>1.347</v>
      </c>
      <c r="J23" s="552">
        <v>27.402</v>
      </c>
      <c r="K23" s="552">
        <v>5.491</v>
      </c>
      <c r="L23" s="283" t="s">
        <v>8</v>
      </c>
    </row>
    <row r="24" spans="1:12" ht="12.75" customHeight="1">
      <c r="A24" s="10" t="s">
        <v>9</v>
      </c>
      <c r="B24" s="549">
        <v>111.692</v>
      </c>
      <c r="C24" s="550">
        <v>55.754</v>
      </c>
      <c r="D24" s="550">
        <v>14.608</v>
      </c>
      <c r="E24" s="550">
        <v>10.795</v>
      </c>
      <c r="F24" s="550">
        <v>0</v>
      </c>
      <c r="G24" s="550">
        <v>0.072</v>
      </c>
      <c r="H24" s="551">
        <v>1.406</v>
      </c>
      <c r="I24" s="550">
        <v>0.557</v>
      </c>
      <c r="J24" s="550">
        <v>20.266</v>
      </c>
      <c r="K24" s="550">
        <v>8.234</v>
      </c>
      <c r="L24" s="10" t="s">
        <v>9</v>
      </c>
    </row>
    <row r="25" spans="1:12" ht="12.75" customHeight="1">
      <c r="A25" s="283" t="s">
        <v>26</v>
      </c>
      <c r="B25" s="546">
        <v>20.776</v>
      </c>
      <c r="C25" s="552">
        <v>7.362</v>
      </c>
      <c r="D25" s="552"/>
      <c r="E25" s="552"/>
      <c r="F25" s="552">
        <v>0</v>
      </c>
      <c r="G25" s="552"/>
      <c r="H25" s="553">
        <v>0</v>
      </c>
      <c r="I25" s="553">
        <v>0.948</v>
      </c>
      <c r="J25" s="552"/>
      <c r="K25" s="553">
        <v>3.132</v>
      </c>
      <c r="L25" s="283" t="s">
        <v>26</v>
      </c>
    </row>
    <row r="26" spans="1:12" ht="12.75" customHeight="1">
      <c r="A26" s="10" t="s">
        <v>7</v>
      </c>
      <c r="B26" s="549">
        <v>226.351</v>
      </c>
      <c r="C26" s="550">
        <v>66.736</v>
      </c>
      <c r="D26" s="550">
        <v>48.724</v>
      </c>
      <c r="E26" s="550">
        <v>18.923</v>
      </c>
      <c r="F26" s="550">
        <v>0.834</v>
      </c>
      <c r="G26" s="550">
        <v>0.779</v>
      </c>
      <c r="H26" s="550">
        <v>0.01</v>
      </c>
      <c r="I26" s="550">
        <v>0.837</v>
      </c>
      <c r="J26" s="550">
        <v>53.979</v>
      </c>
      <c r="K26" s="550">
        <v>35.529</v>
      </c>
      <c r="L26" s="10" t="s">
        <v>7</v>
      </c>
    </row>
    <row r="27" spans="1:12" ht="12.75" customHeight="1">
      <c r="A27" s="283" t="s">
        <v>10</v>
      </c>
      <c r="B27" s="546">
        <v>9.865</v>
      </c>
      <c r="C27" s="553">
        <v>1.1525</v>
      </c>
      <c r="D27" s="553">
        <v>1.942</v>
      </c>
      <c r="E27" s="552">
        <v>0</v>
      </c>
      <c r="F27" s="552">
        <v>0</v>
      </c>
      <c r="G27" s="552">
        <v>0</v>
      </c>
      <c r="H27" s="553">
        <v>1.384</v>
      </c>
      <c r="I27" s="553">
        <v>0.5065</v>
      </c>
      <c r="J27" s="552">
        <v>3.723</v>
      </c>
      <c r="K27" s="553">
        <v>1.157</v>
      </c>
      <c r="L27" s="283" t="s">
        <v>10</v>
      </c>
    </row>
    <row r="28" spans="1:12" ht="12.75" customHeight="1">
      <c r="A28" s="10" t="s">
        <v>18</v>
      </c>
      <c r="B28" s="549">
        <v>399.011</v>
      </c>
      <c r="C28" s="550">
        <v>111.718</v>
      </c>
      <c r="D28" s="551">
        <v>61.91</v>
      </c>
      <c r="E28" s="551">
        <v>13.57</v>
      </c>
      <c r="F28" s="550">
        <v>0.13</v>
      </c>
      <c r="G28" s="550">
        <v>13.378</v>
      </c>
      <c r="H28" s="550">
        <v>10.469</v>
      </c>
      <c r="I28" s="550">
        <v>25.326</v>
      </c>
      <c r="J28" s="550">
        <v>87.449</v>
      </c>
      <c r="K28" s="550">
        <v>75.062</v>
      </c>
      <c r="L28" s="10" t="s">
        <v>18</v>
      </c>
    </row>
    <row r="29" spans="1:13" ht="12.75" customHeight="1">
      <c r="A29" s="283" t="s">
        <v>27</v>
      </c>
      <c r="B29" s="546">
        <v>194.132</v>
      </c>
      <c r="C29" s="552">
        <v>59.251</v>
      </c>
      <c r="D29" s="552">
        <v>56.477</v>
      </c>
      <c r="E29" s="552">
        <v>10.67</v>
      </c>
      <c r="F29" s="552">
        <v>0.445</v>
      </c>
      <c r="G29" s="552">
        <v>0.532</v>
      </c>
      <c r="H29" s="552">
        <v>0</v>
      </c>
      <c r="I29" s="552">
        <v>6.708</v>
      </c>
      <c r="J29" s="552">
        <v>35.725</v>
      </c>
      <c r="K29" s="552">
        <v>24.324</v>
      </c>
      <c r="L29" s="283" t="s">
        <v>27</v>
      </c>
      <c r="M29" s="660"/>
    </row>
    <row r="30" spans="1:13" ht="12.75" customHeight="1">
      <c r="A30" s="10" t="s">
        <v>11</v>
      </c>
      <c r="B30" s="549">
        <v>733.273</v>
      </c>
      <c r="C30" s="550">
        <v>302.982</v>
      </c>
      <c r="D30" s="550">
        <v>134.416</v>
      </c>
      <c r="E30" s="550">
        <v>54.04</v>
      </c>
      <c r="F30" s="550">
        <v>3.654</v>
      </c>
      <c r="G30" s="550">
        <v>1.612</v>
      </c>
      <c r="H30" s="550">
        <v>2.137</v>
      </c>
      <c r="I30" s="550">
        <v>4.287</v>
      </c>
      <c r="J30" s="550">
        <v>135.099</v>
      </c>
      <c r="K30" s="550">
        <v>95.046</v>
      </c>
      <c r="L30" s="10" t="s">
        <v>11</v>
      </c>
      <c r="M30" s="660"/>
    </row>
    <row r="31" spans="1:12" ht="12.75" customHeight="1">
      <c r="A31" s="283" t="s">
        <v>28</v>
      </c>
      <c r="B31" s="546">
        <v>150.874</v>
      </c>
      <c r="C31" s="552">
        <v>60.751</v>
      </c>
      <c r="D31" s="552">
        <v>32.763</v>
      </c>
      <c r="E31" s="553">
        <v>0.74</v>
      </c>
      <c r="F31" s="553"/>
      <c r="G31" s="552">
        <v>0.225</v>
      </c>
      <c r="H31" s="553">
        <v>1.487</v>
      </c>
      <c r="I31" s="552">
        <v>10.887</v>
      </c>
      <c r="J31" s="552">
        <v>29.656</v>
      </c>
      <c r="K31" s="552">
        <v>14.365</v>
      </c>
      <c r="L31" s="283" t="s">
        <v>28</v>
      </c>
    </row>
    <row r="32" spans="1:12" ht="12.75" customHeight="1">
      <c r="A32" s="10" t="s">
        <v>12</v>
      </c>
      <c r="B32" s="549">
        <v>338.775</v>
      </c>
      <c r="C32" s="550">
        <v>121.71</v>
      </c>
      <c r="D32" s="550">
        <v>76.531</v>
      </c>
      <c r="E32" s="550">
        <v>28.376</v>
      </c>
      <c r="F32" s="550">
        <v>6.485</v>
      </c>
      <c r="G32" s="550">
        <v>2.031</v>
      </c>
      <c r="H32" s="550">
        <v>0.322</v>
      </c>
      <c r="I32" s="550">
        <v>3.605</v>
      </c>
      <c r="J32" s="550">
        <v>62.494</v>
      </c>
      <c r="K32" s="550">
        <v>37.221</v>
      </c>
      <c r="L32" s="10" t="s">
        <v>12</v>
      </c>
    </row>
    <row r="33" spans="1:12" ht="12.75" customHeight="1">
      <c r="A33" s="283" t="s">
        <v>14</v>
      </c>
      <c r="B33" s="546">
        <v>43.668</v>
      </c>
      <c r="C33" s="552">
        <v>21.184</v>
      </c>
      <c r="D33" s="552">
        <v>5.168</v>
      </c>
      <c r="E33" s="552"/>
      <c r="F33" s="553"/>
      <c r="G33" s="552"/>
      <c r="H33" s="552">
        <v>0.174</v>
      </c>
      <c r="I33" s="552">
        <v>0.57</v>
      </c>
      <c r="J33" s="552">
        <v>7.949</v>
      </c>
      <c r="K33" s="552">
        <v>7.044</v>
      </c>
      <c r="L33" s="283" t="s">
        <v>14</v>
      </c>
    </row>
    <row r="34" spans="1:12" ht="12.75" customHeight="1">
      <c r="A34" s="10" t="s">
        <v>13</v>
      </c>
      <c r="B34" s="549">
        <v>99.329</v>
      </c>
      <c r="C34" s="550">
        <v>34.962</v>
      </c>
      <c r="D34" s="550">
        <v>13.194</v>
      </c>
      <c r="E34" s="551">
        <v>13.485</v>
      </c>
      <c r="F34" s="551"/>
      <c r="G34" s="550">
        <v>0.389</v>
      </c>
      <c r="H34" s="551">
        <v>0</v>
      </c>
      <c r="I34" s="550">
        <v>0.349</v>
      </c>
      <c r="J34" s="550">
        <v>20.553</v>
      </c>
      <c r="K34" s="550">
        <v>16.391</v>
      </c>
      <c r="L34" s="10" t="s">
        <v>13</v>
      </c>
    </row>
    <row r="35" spans="1:12" ht="12.75" customHeight="1">
      <c r="A35" s="283" t="s">
        <v>29</v>
      </c>
      <c r="B35" s="546">
        <v>149.871</v>
      </c>
      <c r="C35" s="552">
        <v>45.738</v>
      </c>
      <c r="D35" s="553"/>
      <c r="E35" s="553">
        <v>4.06</v>
      </c>
      <c r="F35" s="553"/>
      <c r="G35" s="552">
        <v>0.259</v>
      </c>
      <c r="H35" s="552">
        <v>9.241</v>
      </c>
      <c r="I35" s="552">
        <v>4.696</v>
      </c>
      <c r="J35" s="552">
        <v>31.286</v>
      </c>
      <c r="K35" s="553">
        <v>19.8</v>
      </c>
      <c r="L35" s="283" t="s">
        <v>29</v>
      </c>
    </row>
    <row r="36" spans="1:12" ht="12.75" customHeight="1">
      <c r="A36" s="506" t="s">
        <v>30</v>
      </c>
      <c r="B36" s="554">
        <v>265.832</v>
      </c>
      <c r="C36" s="555">
        <v>76.269</v>
      </c>
      <c r="D36" s="555">
        <v>69.759</v>
      </c>
      <c r="E36" s="555">
        <v>9.169</v>
      </c>
      <c r="F36" s="556"/>
      <c r="G36" s="555">
        <v>1.526</v>
      </c>
      <c r="H36" s="555">
        <v>12.366</v>
      </c>
      <c r="I36" s="555">
        <v>5.607</v>
      </c>
      <c r="J36" s="555">
        <v>49.984</v>
      </c>
      <c r="K36" s="555">
        <v>41.152</v>
      </c>
      <c r="L36" s="506" t="s">
        <v>30</v>
      </c>
    </row>
    <row r="37" spans="1:12" ht="12.75" customHeight="1">
      <c r="A37" s="284" t="s">
        <v>19</v>
      </c>
      <c r="B37" s="557">
        <v>1183.112</v>
      </c>
      <c r="C37" s="558">
        <v>219.157</v>
      </c>
      <c r="D37" s="558">
        <v>242.973</v>
      </c>
      <c r="E37" s="558">
        <v>56.772</v>
      </c>
      <c r="F37" s="558">
        <v>0.76</v>
      </c>
      <c r="G37" s="558">
        <v>2.28</v>
      </c>
      <c r="H37" s="559">
        <v>16.13</v>
      </c>
      <c r="I37" s="559">
        <v>75.94</v>
      </c>
      <c r="J37" s="558">
        <v>335.921</v>
      </c>
      <c r="K37" s="558">
        <v>232.522</v>
      </c>
      <c r="L37" s="284" t="s">
        <v>19</v>
      </c>
    </row>
    <row r="38" spans="1:10" ht="12.75" customHeight="1">
      <c r="A38" s="306" t="s">
        <v>189</v>
      </c>
      <c r="B38" s="307"/>
      <c r="C38" s="308"/>
      <c r="D38" s="308"/>
      <c r="E38" s="308"/>
      <c r="F38" s="308"/>
      <c r="G38" s="308"/>
      <c r="H38" s="308"/>
      <c r="I38" s="308"/>
      <c r="J38" s="308"/>
    </row>
    <row r="39" spans="1:10" ht="17.25" customHeight="1">
      <c r="A39" s="309" t="s">
        <v>116</v>
      </c>
      <c r="B39" s="306"/>
      <c r="C39" s="306"/>
      <c r="D39" s="306"/>
      <c r="E39" s="316"/>
      <c r="F39" s="306"/>
      <c r="G39" s="306"/>
      <c r="H39" s="306"/>
      <c r="I39" s="306"/>
      <c r="J39" s="306"/>
    </row>
    <row r="40" spans="1:10" ht="12.75">
      <c r="A40" s="315" t="s">
        <v>252</v>
      </c>
      <c r="B40" s="310"/>
      <c r="C40" s="310"/>
      <c r="D40" s="310"/>
      <c r="E40" s="310"/>
      <c r="F40" s="310"/>
      <c r="G40" s="310"/>
      <c r="H40" s="310"/>
      <c r="I40" s="310"/>
      <c r="J40" s="310"/>
    </row>
    <row r="41" spans="1:10" ht="24" customHeight="1">
      <c r="A41" s="805" t="s">
        <v>239</v>
      </c>
      <c r="B41" s="805"/>
      <c r="C41" s="805"/>
      <c r="D41" s="805"/>
      <c r="E41" s="805"/>
      <c r="F41" s="805"/>
      <c r="G41" s="805"/>
      <c r="H41" s="805"/>
      <c r="I41" s="805"/>
      <c r="J41" s="805"/>
    </row>
    <row r="42" spans="1:14" ht="12.75">
      <c r="A42" s="441" t="s">
        <v>248</v>
      </c>
      <c r="B42" s="310"/>
      <c r="C42" s="312"/>
      <c r="D42" s="312"/>
      <c r="E42" s="312"/>
      <c r="F42" s="312"/>
      <c r="G42" s="312"/>
      <c r="H42" s="312"/>
      <c r="I42" s="312"/>
      <c r="J42" s="312"/>
      <c r="N42" s="227"/>
    </row>
    <row r="43" spans="1:10" ht="12.75">
      <c r="A43" s="313" t="s">
        <v>219</v>
      </c>
      <c r="B43" s="314"/>
      <c r="C43" s="314"/>
      <c r="D43" s="314"/>
      <c r="E43" s="314"/>
      <c r="F43" s="314"/>
      <c r="G43" s="314"/>
      <c r="H43" s="314"/>
      <c r="I43" s="314"/>
      <c r="J43" s="314"/>
    </row>
    <row r="46" ht="12.75">
      <c r="B46" s="292"/>
    </row>
  </sheetData>
  <sheetProtection/>
  <mergeCells count="13">
    <mergeCell ref="A41:J41"/>
    <mergeCell ref="A2:J2"/>
    <mergeCell ref="A3:K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B1:O43"/>
  <sheetViews>
    <sheetView zoomScalePageLayoutView="0" workbookViewId="0" topLeftCell="A1">
      <selection activeCell="R22" sqref="R22"/>
    </sheetView>
  </sheetViews>
  <sheetFormatPr defaultColWidth="9.140625" defaultRowHeight="12.75"/>
  <cols>
    <col min="1" max="1" width="6.8515625" style="0" customWidth="1"/>
    <col min="2" max="2" width="6.421875" style="0" customWidth="1"/>
    <col min="3" max="3" width="8.57421875" style="0" customWidth="1"/>
    <col min="4" max="4" width="8.7109375" style="0" customWidth="1"/>
    <col min="5" max="6" width="8.28125" style="0" customWidth="1"/>
    <col min="7" max="7" width="9.57421875" style="0" customWidth="1"/>
    <col min="8" max="13" width="8.28125" style="0" customWidth="1"/>
    <col min="14" max="14" width="4.00390625" style="0" customWidth="1"/>
  </cols>
  <sheetData>
    <row r="1" spans="4:14" ht="14.25" customHeight="1">
      <c r="D1" s="185"/>
      <c r="E1" s="185"/>
      <c r="F1" s="185"/>
      <c r="G1" s="185"/>
      <c r="H1" s="185"/>
      <c r="I1" s="185"/>
      <c r="J1" s="185"/>
      <c r="K1" s="185"/>
      <c r="L1" s="185"/>
      <c r="M1" s="15" t="s">
        <v>215</v>
      </c>
      <c r="N1" s="15"/>
    </row>
    <row r="2" spans="2:13" ht="21" customHeight="1">
      <c r="B2" s="801" t="s">
        <v>242</v>
      </c>
      <c r="C2" s="801"/>
      <c r="D2" s="801"/>
      <c r="E2" s="801"/>
      <c r="F2" s="801"/>
      <c r="G2" s="801"/>
      <c r="H2" s="801"/>
      <c r="I2" s="801"/>
      <c r="J2" s="801"/>
      <c r="K2" s="801"/>
      <c r="L2" s="801"/>
      <c r="M2" s="801"/>
    </row>
    <row r="3" spans="2:13" ht="18" customHeight="1">
      <c r="B3" s="801" t="s">
        <v>297</v>
      </c>
      <c r="C3" s="801"/>
      <c r="D3" s="801"/>
      <c r="E3" s="801"/>
      <c r="F3" s="801"/>
      <c r="G3" s="801"/>
      <c r="H3" s="801"/>
      <c r="I3" s="801"/>
      <c r="J3" s="801"/>
      <c r="K3" s="801"/>
      <c r="L3" s="801"/>
      <c r="M3" s="801"/>
    </row>
    <row r="4" spans="2:12" ht="23.25" customHeight="1">
      <c r="B4" s="2"/>
      <c r="C4" s="806" t="s">
        <v>91</v>
      </c>
      <c r="D4" s="317" t="s">
        <v>87</v>
      </c>
      <c r="E4" s="317" t="s">
        <v>87</v>
      </c>
      <c r="F4" s="809" t="s">
        <v>220</v>
      </c>
      <c r="G4" s="812" t="s">
        <v>157</v>
      </c>
      <c r="H4" s="812" t="s">
        <v>97</v>
      </c>
      <c r="I4" s="812" t="s">
        <v>95</v>
      </c>
      <c r="J4" s="812" t="s">
        <v>96</v>
      </c>
      <c r="K4" s="812" t="s">
        <v>247</v>
      </c>
      <c r="L4" s="815" t="s">
        <v>226</v>
      </c>
    </row>
    <row r="5" spans="2:12" ht="12.75" customHeight="1">
      <c r="B5" s="2"/>
      <c r="C5" s="807"/>
      <c r="D5" s="820" t="s">
        <v>221</v>
      </c>
      <c r="E5" s="820" t="s">
        <v>241</v>
      </c>
      <c r="F5" s="810"/>
      <c r="G5" s="813"/>
      <c r="H5" s="813"/>
      <c r="I5" s="813"/>
      <c r="J5" s="813"/>
      <c r="K5" s="813"/>
      <c r="L5" s="816"/>
    </row>
    <row r="6" spans="2:12" ht="29.25" customHeight="1">
      <c r="B6" s="2"/>
      <c r="C6" s="807"/>
      <c r="D6" s="821"/>
      <c r="E6" s="821"/>
      <c r="F6" s="811"/>
      <c r="G6" s="814"/>
      <c r="H6" s="814"/>
      <c r="I6" s="814"/>
      <c r="J6" s="814"/>
      <c r="K6" s="814"/>
      <c r="L6" s="817"/>
    </row>
    <row r="7" spans="2:13" ht="12.75" customHeight="1">
      <c r="B7" s="95" t="s">
        <v>263</v>
      </c>
      <c r="C7" s="561">
        <v>1415549.7</v>
      </c>
      <c r="D7" s="561">
        <v>315947.9</v>
      </c>
      <c r="E7" s="561">
        <v>138268.3</v>
      </c>
      <c r="F7" s="561">
        <v>61785.3</v>
      </c>
      <c r="G7" s="703">
        <v>17222.811615632716</v>
      </c>
      <c r="H7" s="703">
        <v>7768.02</v>
      </c>
      <c r="I7" s="703">
        <v>106349.1</v>
      </c>
      <c r="J7" s="561">
        <v>145050.5</v>
      </c>
      <c r="K7" s="561">
        <v>510492.7</v>
      </c>
      <c r="L7" s="561">
        <v>110000</v>
      </c>
      <c r="M7" s="95" t="s">
        <v>263</v>
      </c>
    </row>
    <row r="8" spans="2:13" ht="12.75" customHeight="1">
      <c r="B8" s="86" t="s">
        <v>269</v>
      </c>
      <c r="C8" s="633">
        <v>1276035.5</v>
      </c>
      <c r="D8" s="562">
        <v>259635.14000000007</v>
      </c>
      <c r="E8" s="562"/>
      <c r="F8" s="562"/>
      <c r="G8" s="633"/>
      <c r="H8" s="562">
        <v>7214.16</v>
      </c>
      <c r="I8" s="562">
        <v>104339.25</v>
      </c>
      <c r="J8" s="633"/>
      <c r="K8" s="562">
        <v>463795.60000000003</v>
      </c>
      <c r="L8" s="633"/>
      <c r="M8" s="86" t="s">
        <v>269</v>
      </c>
    </row>
    <row r="9" spans="2:13" ht="12.75" customHeight="1">
      <c r="B9" s="88" t="s">
        <v>270</v>
      </c>
      <c r="C9" s="632">
        <v>139514.19999999995</v>
      </c>
      <c r="D9" s="563">
        <v>56312.75999999995</v>
      </c>
      <c r="E9" s="563"/>
      <c r="F9" s="563"/>
      <c r="G9" s="632"/>
      <c r="H9" s="563">
        <v>553.8600000000006</v>
      </c>
      <c r="I9" s="563">
        <v>2009.8500000000058</v>
      </c>
      <c r="J9" s="632"/>
      <c r="K9" s="563">
        <v>46697.09999999998</v>
      </c>
      <c r="L9" s="632"/>
      <c r="M9" s="88" t="s">
        <v>270</v>
      </c>
    </row>
    <row r="10" spans="2:13" ht="12.75" customHeight="1">
      <c r="B10" s="10" t="s">
        <v>20</v>
      </c>
      <c r="C10" s="564">
        <v>47326.1</v>
      </c>
      <c r="D10" s="565">
        <v>11315.3</v>
      </c>
      <c r="E10" s="565">
        <v>1370.2</v>
      </c>
      <c r="F10" s="566">
        <v>4422.2</v>
      </c>
      <c r="G10" s="565">
        <v>164.2</v>
      </c>
      <c r="H10" s="566">
        <v>291.35</v>
      </c>
      <c r="I10" s="566">
        <v>2000.15</v>
      </c>
      <c r="J10" s="565">
        <v>3896.3</v>
      </c>
      <c r="K10" s="565">
        <v>20218.2</v>
      </c>
      <c r="L10" s="565">
        <v>3648.2</v>
      </c>
      <c r="M10" s="10" t="s">
        <v>20</v>
      </c>
    </row>
    <row r="11" spans="2:13" ht="12.75" customHeight="1">
      <c r="B11" s="283" t="s">
        <v>3</v>
      </c>
      <c r="C11" s="567">
        <v>6224.7</v>
      </c>
      <c r="D11" s="568">
        <v>3140.4</v>
      </c>
      <c r="E11" s="568">
        <v>457.3</v>
      </c>
      <c r="F11" s="569">
        <v>310.49999999999966</v>
      </c>
      <c r="G11" s="568"/>
      <c r="H11" s="568">
        <v>42.3</v>
      </c>
      <c r="I11" s="568">
        <v>28.400000000000002</v>
      </c>
      <c r="J11" s="568">
        <v>378.7</v>
      </c>
      <c r="K11" s="568">
        <v>1564.4</v>
      </c>
      <c r="L11" s="568">
        <v>302.7</v>
      </c>
      <c r="M11" s="283" t="s">
        <v>3</v>
      </c>
    </row>
    <row r="12" spans="2:13" ht="12.75" customHeight="1">
      <c r="B12" s="10" t="s">
        <v>5</v>
      </c>
      <c r="C12" s="564">
        <v>20890.4</v>
      </c>
      <c r="D12" s="565">
        <v>7630.1</v>
      </c>
      <c r="E12" s="565">
        <v>1282.9</v>
      </c>
      <c r="F12" s="566">
        <v>1581.1</v>
      </c>
      <c r="G12" s="565"/>
      <c r="H12" s="566">
        <v>33</v>
      </c>
      <c r="I12" s="565">
        <v>0</v>
      </c>
      <c r="J12" s="565">
        <v>966.3</v>
      </c>
      <c r="K12" s="565">
        <v>8266.7</v>
      </c>
      <c r="L12" s="565">
        <v>1130.4</v>
      </c>
      <c r="M12" s="10" t="s">
        <v>5</v>
      </c>
    </row>
    <row r="13" spans="2:13" ht="12.75" customHeight="1">
      <c r="B13" s="283" t="s">
        <v>16</v>
      </c>
      <c r="C13" s="567">
        <v>51971.7</v>
      </c>
      <c r="D13" s="568">
        <v>5566.6</v>
      </c>
      <c r="E13" s="568">
        <v>2719.7</v>
      </c>
      <c r="F13" s="569">
        <v>1606.299999999999</v>
      </c>
      <c r="G13" s="568">
        <v>1.2</v>
      </c>
      <c r="H13" s="569">
        <v>69.1</v>
      </c>
      <c r="I13" s="569">
        <v>26953.5</v>
      </c>
      <c r="J13" s="568">
        <v>2837.4</v>
      </c>
      <c r="K13" s="568">
        <v>10116.8</v>
      </c>
      <c r="L13" s="568">
        <v>2101.1</v>
      </c>
      <c r="M13" s="283" t="s">
        <v>16</v>
      </c>
    </row>
    <row r="14" spans="2:13" ht="12.75" customHeight="1">
      <c r="B14" s="10" t="s">
        <v>21</v>
      </c>
      <c r="C14" s="564">
        <v>278049.5</v>
      </c>
      <c r="D14" s="565">
        <v>36418.2</v>
      </c>
      <c r="E14" s="565">
        <v>28096.4</v>
      </c>
      <c r="F14" s="566">
        <v>10880.2</v>
      </c>
      <c r="G14" s="565">
        <v>3705.7</v>
      </c>
      <c r="H14" s="565">
        <v>2461.5</v>
      </c>
      <c r="I14" s="565">
        <v>24477.8</v>
      </c>
      <c r="J14" s="565">
        <v>23482.7</v>
      </c>
      <c r="K14" s="565">
        <v>119138.7</v>
      </c>
      <c r="L14" s="565">
        <v>29388.2</v>
      </c>
      <c r="M14" s="10" t="s">
        <v>21</v>
      </c>
    </row>
    <row r="15" spans="2:13" ht="12.75" customHeight="1">
      <c r="B15" s="283" t="s">
        <v>6</v>
      </c>
      <c r="C15" s="567">
        <v>4717.7</v>
      </c>
      <c r="D15" s="568">
        <v>1182.3</v>
      </c>
      <c r="E15" s="569">
        <v>154.8</v>
      </c>
      <c r="F15" s="569">
        <v>113.80000000000018</v>
      </c>
      <c r="G15" s="568">
        <v>0</v>
      </c>
      <c r="H15" s="569">
        <v>9.6</v>
      </c>
      <c r="I15" s="569">
        <v>518.9</v>
      </c>
      <c r="J15" s="568">
        <v>133.2</v>
      </c>
      <c r="K15" s="568">
        <v>2506.3</v>
      </c>
      <c r="L15" s="568">
        <v>98.9</v>
      </c>
      <c r="M15" s="283" t="s">
        <v>6</v>
      </c>
    </row>
    <row r="16" spans="2:13" ht="12.75" customHeight="1">
      <c r="B16" s="10" t="s">
        <v>24</v>
      </c>
      <c r="C16" s="564">
        <v>18813.4</v>
      </c>
      <c r="D16" s="566">
        <v>2507.8400000000256</v>
      </c>
      <c r="E16" s="566">
        <v>2715.8</v>
      </c>
      <c r="F16" s="566">
        <v>255.75999999997384</v>
      </c>
      <c r="G16" s="565"/>
      <c r="H16" s="566">
        <v>12.599999999999909</v>
      </c>
      <c r="I16" s="565">
        <v>825.9000000000001</v>
      </c>
      <c r="J16" s="565">
        <v>7178.6</v>
      </c>
      <c r="K16" s="565">
        <v>3763</v>
      </c>
      <c r="L16" s="565">
        <v>1554</v>
      </c>
      <c r="M16" s="10" t="s">
        <v>24</v>
      </c>
    </row>
    <row r="17" spans="2:13" ht="12.75" customHeight="1">
      <c r="B17" s="283" t="s">
        <v>17</v>
      </c>
      <c r="C17" s="567">
        <v>12023</v>
      </c>
      <c r="D17" s="568">
        <v>2605.4</v>
      </c>
      <c r="E17" s="568">
        <v>2100.7</v>
      </c>
      <c r="F17" s="569">
        <v>277.7000000000003</v>
      </c>
      <c r="G17" s="568"/>
      <c r="H17" s="568">
        <v>0</v>
      </c>
      <c r="I17" s="568">
        <v>1778.6</v>
      </c>
      <c r="J17" s="568">
        <v>1055</v>
      </c>
      <c r="K17" s="568">
        <v>3458.9</v>
      </c>
      <c r="L17" s="568">
        <v>746.6</v>
      </c>
      <c r="M17" s="283" t="s">
        <v>17</v>
      </c>
    </row>
    <row r="18" spans="2:13" ht="12.75" customHeight="1">
      <c r="B18" s="10" t="s">
        <v>22</v>
      </c>
      <c r="C18" s="564">
        <v>99135</v>
      </c>
      <c r="D18" s="565">
        <v>30988.2</v>
      </c>
      <c r="E18" s="565">
        <v>10449.9</v>
      </c>
      <c r="F18" s="565">
        <v>2444</v>
      </c>
      <c r="G18" s="565"/>
      <c r="H18" s="565">
        <v>18.3</v>
      </c>
      <c r="I18" s="565">
        <v>1709</v>
      </c>
      <c r="J18" s="565">
        <v>8958.8</v>
      </c>
      <c r="K18" s="565">
        <v>40259.8</v>
      </c>
      <c r="L18" s="565">
        <v>4306.9</v>
      </c>
      <c r="M18" s="10" t="s">
        <v>22</v>
      </c>
    </row>
    <row r="19" spans="2:13" ht="12.75" customHeight="1">
      <c r="B19" s="283" t="s">
        <v>23</v>
      </c>
      <c r="C19" s="567">
        <v>202383.9</v>
      </c>
      <c r="D19" s="568">
        <v>42568.4</v>
      </c>
      <c r="E19" s="568">
        <v>26812.5</v>
      </c>
      <c r="F19" s="568">
        <v>6259.6</v>
      </c>
      <c r="G19" s="568">
        <v>2639.2</v>
      </c>
      <c r="H19" s="568">
        <v>703.4</v>
      </c>
      <c r="I19" s="568">
        <v>14158.4</v>
      </c>
      <c r="J19" s="568">
        <v>20286.8</v>
      </c>
      <c r="K19" s="568">
        <v>74744.3</v>
      </c>
      <c r="L19" s="568">
        <v>14211.3</v>
      </c>
      <c r="M19" s="283" t="s">
        <v>23</v>
      </c>
    </row>
    <row r="20" spans="2:13" ht="12.75" customHeight="1">
      <c r="B20" s="10" t="s">
        <v>48</v>
      </c>
      <c r="C20" s="564">
        <v>4018.8</v>
      </c>
      <c r="D20" s="565">
        <v>1266.4</v>
      </c>
      <c r="E20" s="565">
        <v>617.4</v>
      </c>
      <c r="F20" s="566">
        <v>247.29999999999973</v>
      </c>
      <c r="G20" s="565"/>
      <c r="H20" s="565">
        <v>2.4000000000000004</v>
      </c>
      <c r="I20" s="565">
        <v>279.29999999999995</v>
      </c>
      <c r="J20" s="565"/>
      <c r="K20" s="565">
        <v>1167.9</v>
      </c>
      <c r="L20" s="565"/>
      <c r="M20" s="10" t="s">
        <v>48</v>
      </c>
    </row>
    <row r="21" spans="2:13" ht="12.75" customHeight="1">
      <c r="B21" s="283" t="s">
        <v>25</v>
      </c>
      <c r="C21" s="567">
        <v>151896.8</v>
      </c>
      <c r="D21" s="568">
        <v>43694.1</v>
      </c>
      <c r="E21" s="568">
        <v>12109.3</v>
      </c>
      <c r="F21" s="568">
        <v>6237.2</v>
      </c>
      <c r="G21" s="568">
        <v>3106.6</v>
      </c>
      <c r="H21" s="568">
        <v>185.6</v>
      </c>
      <c r="I21" s="568">
        <v>11480.3</v>
      </c>
      <c r="J21" s="568">
        <v>12952.8</v>
      </c>
      <c r="K21" s="568">
        <v>52766.1</v>
      </c>
      <c r="L21" s="568">
        <v>9365</v>
      </c>
      <c r="M21" s="283" t="s">
        <v>25</v>
      </c>
    </row>
    <row r="22" spans="2:13" ht="12.75" customHeight="1">
      <c r="B22" s="10" t="s">
        <v>4</v>
      </c>
      <c r="C22" s="564">
        <v>2359.7</v>
      </c>
      <c r="D22" s="565">
        <v>143</v>
      </c>
      <c r="E22" s="565">
        <v>137.7</v>
      </c>
      <c r="F22" s="565">
        <v>0</v>
      </c>
      <c r="G22" s="565">
        <v>0</v>
      </c>
      <c r="H22" s="565">
        <v>0</v>
      </c>
      <c r="I22" s="566">
        <v>162.6</v>
      </c>
      <c r="J22" s="565">
        <v>114</v>
      </c>
      <c r="K22" s="565">
        <v>1744.3</v>
      </c>
      <c r="L22" s="565">
        <v>58</v>
      </c>
      <c r="M22" s="10" t="s">
        <v>4</v>
      </c>
    </row>
    <row r="23" spans="2:13" ht="12.75" customHeight="1">
      <c r="B23" s="283" t="s">
        <v>8</v>
      </c>
      <c r="C23" s="567">
        <v>5382.7</v>
      </c>
      <c r="D23" s="568">
        <v>1407.9</v>
      </c>
      <c r="E23" s="569"/>
      <c r="F23" s="568"/>
      <c r="G23" s="568"/>
      <c r="H23" s="568">
        <v>17.91</v>
      </c>
      <c r="I23" s="569">
        <v>68.00999999999999</v>
      </c>
      <c r="J23" s="569">
        <v>372</v>
      </c>
      <c r="K23" s="568">
        <v>2730</v>
      </c>
      <c r="L23" s="568">
        <v>102.9</v>
      </c>
      <c r="M23" s="283" t="s">
        <v>8</v>
      </c>
    </row>
    <row r="24" spans="2:13" ht="12.75" customHeight="1">
      <c r="B24" s="10" t="s">
        <v>9</v>
      </c>
      <c r="C24" s="564">
        <v>7898.9</v>
      </c>
      <c r="D24" s="565">
        <v>3350.2</v>
      </c>
      <c r="E24" s="565">
        <v>264.8</v>
      </c>
      <c r="F24" s="565">
        <v>469.4</v>
      </c>
      <c r="G24" s="565">
        <v>0</v>
      </c>
      <c r="H24" s="566">
        <v>2.45</v>
      </c>
      <c r="I24" s="566">
        <v>171.04999999999998</v>
      </c>
      <c r="J24" s="565">
        <v>160.7</v>
      </c>
      <c r="K24" s="565">
        <v>3353.6</v>
      </c>
      <c r="L24" s="565">
        <v>126.6</v>
      </c>
      <c r="M24" s="10" t="s">
        <v>9</v>
      </c>
    </row>
    <row r="25" spans="2:13" ht="12.75" customHeight="1">
      <c r="B25" s="283" t="s">
        <v>26</v>
      </c>
      <c r="C25" s="567">
        <v>5495.5</v>
      </c>
      <c r="D25" s="568">
        <v>1211.2</v>
      </c>
      <c r="E25" s="569"/>
      <c r="F25" s="568"/>
      <c r="G25" s="568">
        <v>0</v>
      </c>
      <c r="H25" s="569">
        <v>85.92</v>
      </c>
      <c r="I25" s="569">
        <v>0</v>
      </c>
      <c r="J25" s="568"/>
      <c r="K25" s="569">
        <v>1060.2</v>
      </c>
      <c r="L25" s="568"/>
      <c r="M25" s="283" t="s">
        <v>26</v>
      </c>
    </row>
    <row r="26" spans="2:13" ht="12.75" customHeight="1">
      <c r="B26" s="10" t="s">
        <v>7</v>
      </c>
      <c r="C26" s="564">
        <v>16270.4</v>
      </c>
      <c r="D26" s="565">
        <v>4702.2</v>
      </c>
      <c r="E26" s="565">
        <v>1619.4</v>
      </c>
      <c r="F26" s="565">
        <v>802.1</v>
      </c>
      <c r="G26" s="565">
        <v>356.8</v>
      </c>
      <c r="H26" s="565">
        <v>75.9</v>
      </c>
      <c r="I26" s="565">
        <v>4.2</v>
      </c>
      <c r="J26" s="565">
        <v>1368.5</v>
      </c>
      <c r="K26" s="565">
        <v>6508.9</v>
      </c>
      <c r="L26" s="565">
        <v>832.2</v>
      </c>
      <c r="M26" s="10" t="s">
        <v>7</v>
      </c>
    </row>
    <row r="27" spans="2:13" ht="12.75" customHeight="1">
      <c r="B27" s="283" t="s">
        <v>10</v>
      </c>
      <c r="C27" s="567">
        <v>1227.2</v>
      </c>
      <c r="D27" s="569">
        <v>74.36</v>
      </c>
      <c r="E27" s="569">
        <v>71.604</v>
      </c>
      <c r="F27" s="568">
        <v>0</v>
      </c>
      <c r="G27" s="568">
        <v>0</v>
      </c>
      <c r="H27" s="569">
        <v>0</v>
      </c>
      <c r="I27" s="569">
        <v>85</v>
      </c>
      <c r="J27" s="568">
        <v>59.28</v>
      </c>
      <c r="K27" s="569">
        <v>907.036</v>
      </c>
      <c r="L27" s="568">
        <v>30.16</v>
      </c>
      <c r="M27" s="283" t="s">
        <v>10</v>
      </c>
    </row>
    <row r="28" spans="2:13" ht="12.75" customHeight="1">
      <c r="B28" s="10" t="s">
        <v>18</v>
      </c>
      <c r="C28" s="564">
        <v>77995.5</v>
      </c>
      <c r="D28" s="565">
        <v>19457.1</v>
      </c>
      <c r="E28" s="565">
        <v>3805.3</v>
      </c>
      <c r="F28" s="566">
        <v>2662.100000000002</v>
      </c>
      <c r="G28" s="565">
        <v>480.5</v>
      </c>
      <c r="H28" s="566">
        <v>2931.5900000000006</v>
      </c>
      <c r="I28" s="566">
        <v>5947.3</v>
      </c>
      <c r="J28" s="565">
        <v>10853.6</v>
      </c>
      <c r="K28" s="565">
        <v>26347.2</v>
      </c>
      <c r="L28" s="565">
        <v>5509.9</v>
      </c>
      <c r="M28" s="10" t="s">
        <v>18</v>
      </c>
    </row>
    <row r="29" spans="2:13" ht="12.75" customHeight="1">
      <c r="B29" s="283" t="s">
        <v>27</v>
      </c>
      <c r="C29" s="567">
        <v>39670.1</v>
      </c>
      <c r="D29" s="568">
        <v>9356.4</v>
      </c>
      <c r="E29" s="568">
        <v>4255.7</v>
      </c>
      <c r="F29" s="568">
        <v>2855.8</v>
      </c>
      <c r="G29" s="568">
        <v>604.6</v>
      </c>
      <c r="H29" s="568">
        <v>108.4</v>
      </c>
      <c r="I29" s="568">
        <v>0</v>
      </c>
      <c r="J29" s="568">
        <v>3737</v>
      </c>
      <c r="K29" s="568">
        <v>16125.3</v>
      </c>
      <c r="L29" s="568">
        <v>2627</v>
      </c>
      <c r="M29" s="283" t="s">
        <v>27</v>
      </c>
    </row>
    <row r="30" spans="2:13" ht="12.75" customHeight="1">
      <c r="B30" s="10" t="s">
        <v>11</v>
      </c>
      <c r="C30" s="564">
        <v>43976.4</v>
      </c>
      <c r="D30" s="565">
        <v>21715.8</v>
      </c>
      <c r="E30" s="565">
        <v>3854.9</v>
      </c>
      <c r="F30" s="565">
        <v>2530.1</v>
      </c>
      <c r="G30" s="565">
        <v>893.3</v>
      </c>
      <c r="H30" s="565">
        <v>212.60000000000002</v>
      </c>
      <c r="I30" s="565">
        <v>412.1</v>
      </c>
      <c r="J30" s="565">
        <v>1790.6</v>
      </c>
      <c r="K30" s="565">
        <v>10327.6</v>
      </c>
      <c r="L30" s="565">
        <v>2239.4</v>
      </c>
      <c r="M30" s="10" t="s">
        <v>11</v>
      </c>
    </row>
    <row r="31" spans="2:13" ht="12.75" customHeight="1">
      <c r="B31" s="283" t="s">
        <v>28</v>
      </c>
      <c r="C31" s="567">
        <v>17861</v>
      </c>
      <c r="D31" s="568">
        <v>5009.1</v>
      </c>
      <c r="E31" s="568">
        <v>1155.7</v>
      </c>
      <c r="F31" s="569">
        <v>198.19999999999982</v>
      </c>
      <c r="G31" s="568"/>
      <c r="H31" s="569">
        <v>33.4</v>
      </c>
      <c r="I31" s="569">
        <v>466.29999999999995</v>
      </c>
      <c r="J31" s="568">
        <v>3939.6</v>
      </c>
      <c r="K31" s="568">
        <v>6139.1</v>
      </c>
      <c r="L31" s="568">
        <v>919.6</v>
      </c>
      <c r="M31" s="283" t="s">
        <v>28</v>
      </c>
    </row>
    <row r="32" spans="2:13" ht="12.75" customHeight="1">
      <c r="B32" s="10" t="s">
        <v>12</v>
      </c>
      <c r="C32" s="564">
        <v>14134.8</v>
      </c>
      <c r="D32" s="565">
        <v>6854</v>
      </c>
      <c r="E32" s="565">
        <v>1171.5</v>
      </c>
      <c r="F32" s="565">
        <v>875.3</v>
      </c>
      <c r="G32" s="565">
        <v>448.5</v>
      </c>
      <c r="H32" s="565">
        <v>101.5</v>
      </c>
      <c r="I32" s="565">
        <v>76.8</v>
      </c>
      <c r="J32" s="565">
        <v>512.8</v>
      </c>
      <c r="K32" s="565">
        <v>3384.1</v>
      </c>
      <c r="L32" s="565">
        <v>710.3</v>
      </c>
      <c r="M32" s="10" t="s">
        <v>12</v>
      </c>
    </row>
    <row r="33" spans="2:13" ht="12.75" customHeight="1">
      <c r="B33" s="283" t="s">
        <v>14</v>
      </c>
      <c r="C33" s="567">
        <v>4806.5</v>
      </c>
      <c r="D33" s="568">
        <v>2234.6</v>
      </c>
      <c r="E33" s="569">
        <v>292.8000000000002</v>
      </c>
      <c r="F33" s="568">
        <v>265.1</v>
      </c>
      <c r="G33" s="568"/>
      <c r="H33" s="569">
        <v>2.8</v>
      </c>
      <c r="I33" s="569">
        <v>36.3</v>
      </c>
      <c r="J33" s="568">
        <v>207.3</v>
      </c>
      <c r="K33" s="568">
        <v>1466.5</v>
      </c>
      <c r="L33" s="568">
        <v>301</v>
      </c>
      <c r="M33" s="283" t="s">
        <v>14</v>
      </c>
    </row>
    <row r="34" spans="2:13" ht="12.75" customHeight="1">
      <c r="B34" s="10" t="s">
        <v>13</v>
      </c>
      <c r="C34" s="564">
        <v>7606.3</v>
      </c>
      <c r="D34" s="565">
        <v>2611.5</v>
      </c>
      <c r="E34" s="565">
        <v>285.7</v>
      </c>
      <c r="F34" s="566">
        <v>1187.6000000000004</v>
      </c>
      <c r="G34" s="565"/>
      <c r="H34" s="565">
        <v>54.199999999999996</v>
      </c>
      <c r="I34" s="566">
        <v>0</v>
      </c>
      <c r="J34" s="565">
        <v>104.4</v>
      </c>
      <c r="K34" s="565">
        <v>2769.8</v>
      </c>
      <c r="L34" s="565">
        <v>592.9</v>
      </c>
      <c r="M34" s="10" t="s">
        <v>13</v>
      </c>
    </row>
    <row r="35" spans="2:13" ht="12.75" customHeight="1">
      <c r="B35" s="283" t="s">
        <v>29</v>
      </c>
      <c r="C35" s="567">
        <v>23108.9</v>
      </c>
      <c r="D35" s="568">
        <v>6111.1</v>
      </c>
      <c r="E35" s="569">
        <v>2448.3</v>
      </c>
      <c r="F35" s="569">
        <v>698.5</v>
      </c>
      <c r="G35" s="568"/>
      <c r="H35" s="569">
        <v>13.8</v>
      </c>
      <c r="I35" s="568">
        <v>2496</v>
      </c>
      <c r="J35" s="568">
        <v>3330.7</v>
      </c>
      <c r="K35" s="568">
        <v>6449.4</v>
      </c>
      <c r="L35" s="569">
        <v>1561</v>
      </c>
      <c r="M35" s="283" t="s">
        <v>29</v>
      </c>
    </row>
    <row r="36" spans="2:13" ht="12.75" customHeight="1">
      <c r="B36" s="506" t="s">
        <v>30</v>
      </c>
      <c r="C36" s="570">
        <v>46982.3</v>
      </c>
      <c r="D36" s="571">
        <v>10651.5</v>
      </c>
      <c r="E36" s="571">
        <v>7979.2</v>
      </c>
      <c r="F36" s="571">
        <v>1952.4</v>
      </c>
      <c r="G36" s="571"/>
      <c r="H36" s="571">
        <v>152.29999999999998</v>
      </c>
      <c r="I36" s="571">
        <v>3443.1</v>
      </c>
      <c r="J36" s="571">
        <v>2871.9</v>
      </c>
      <c r="K36" s="571">
        <v>16548.4</v>
      </c>
      <c r="L36" s="571">
        <v>3383.5</v>
      </c>
      <c r="M36" s="506" t="s">
        <v>30</v>
      </c>
    </row>
    <row r="37" spans="2:13" ht="12.75" customHeight="1">
      <c r="B37" s="284" t="s">
        <v>19</v>
      </c>
      <c r="C37" s="572">
        <v>203322.8</v>
      </c>
      <c r="D37" s="573">
        <v>32174.7</v>
      </c>
      <c r="E37" s="573">
        <v>23305.1</v>
      </c>
      <c r="F37" s="573">
        <v>13505.5</v>
      </c>
      <c r="G37" s="573">
        <v>949.9</v>
      </c>
      <c r="H37" s="573">
        <v>146.9</v>
      </c>
      <c r="I37" s="573">
        <v>8602.900000000001</v>
      </c>
      <c r="J37" s="573">
        <v>30691.9</v>
      </c>
      <c r="K37" s="573">
        <v>66660.2</v>
      </c>
      <c r="L37" s="573">
        <v>27285.8</v>
      </c>
      <c r="M37" s="284" t="s">
        <v>19</v>
      </c>
    </row>
    <row r="38" spans="2:13" ht="12.75" customHeight="1">
      <c r="B38" s="306" t="s">
        <v>189</v>
      </c>
      <c r="C38" s="307"/>
      <c r="D38" s="308"/>
      <c r="E38" s="308"/>
      <c r="F38" s="308"/>
      <c r="G38" s="308"/>
      <c r="H38" s="308"/>
      <c r="I38" s="308"/>
      <c r="J38" s="308"/>
      <c r="K38" s="308"/>
      <c r="M38" s="306"/>
    </row>
    <row r="39" spans="2:13" ht="12.75" customHeight="1">
      <c r="B39" s="309" t="s">
        <v>116</v>
      </c>
      <c r="C39" s="306"/>
      <c r="D39" s="306"/>
      <c r="E39" s="306"/>
      <c r="F39" s="316"/>
      <c r="G39" s="306"/>
      <c r="H39" s="306"/>
      <c r="I39" s="306"/>
      <c r="J39" s="306"/>
      <c r="K39" s="306"/>
      <c r="M39" s="310"/>
    </row>
    <row r="40" spans="2:15" ht="12.75" customHeight="1">
      <c r="B40" s="315" t="s">
        <v>249</v>
      </c>
      <c r="C40" s="310"/>
      <c r="D40" s="310"/>
      <c r="E40" s="310"/>
      <c r="F40" s="310"/>
      <c r="G40" s="310"/>
      <c r="H40" s="310"/>
      <c r="I40" s="310"/>
      <c r="J40" s="310"/>
      <c r="K40" s="310"/>
      <c r="M40" s="311"/>
      <c r="O40" s="294"/>
    </row>
    <row r="41" spans="2:13" ht="23.25" customHeight="1">
      <c r="B41" s="805" t="s">
        <v>239</v>
      </c>
      <c r="C41" s="822"/>
      <c r="D41" s="822"/>
      <c r="E41" s="822"/>
      <c r="F41" s="822"/>
      <c r="G41" s="822"/>
      <c r="H41" s="822"/>
      <c r="I41" s="822"/>
      <c r="J41" s="822"/>
      <c r="K41" s="822"/>
      <c r="M41" s="312"/>
    </row>
    <row r="42" spans="2:13" ht="12.75">
      <c r="B42" s="441" t="s">
        <v>248</v>
      </c>
      <c r="C42" s="310"/>
      <c r="D42" s="312"/>
      <c r="E42" s="312"/>
      <c r="F42" s="312"/>
      <c r="G42" s="312"/>
      <c r="H42" s="312"/>
      <c r="I42" s="312"/>
      <c r="J42" s="312"/>
      <c r="K42" s="312"/>
      <c r="M42" s="314"/>
    </row>
    <row r="43" spans="2:11" ht="12.75">
      <c r="B43" s="313" t="s">
        <v>219</v>
      </c>
      <c r="C43" s="314"/>
      <c r="D43" s="314"/>
      <c r="E43" s="314"/>
      <c r="F43" s="314"/>
      <c r="G43" s="314"/>
      <c r="H43" s="314"/>
      <c r="I43" s="314"/>
      <c r="J43" s="314"/>
      <c r="K43" s="314"/>
    </row>
  </sheetData>
  <sheetProtection/>
  <mergeCells count="13">
    <mergeCell ref="B41:K41"/>
    <mergeCell ref="B2:M2"/>
    <mergeCell ref="B3:M3"/>
    <mergeCell ref="C4:C6"/>
    <mergeCell ref="D5:D6"/>
    <mergeCell ref="E5:E6"/>
    <mergeCell ref="G4:G6"/>
    <mergeCell ref="H4:H6"/>
    <mergeCell ref="I4:I6"/>
    <mergeCell ref="J4:J6"/>
    <mergeCell ref="K4:K6"/>
    <mergeCell ref="L4:L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O43"/>
  <sheetViews>
    <sheetView zoomScalePageLayoutView="0" workbookViewId="0" topLeftCell="A10">
      <selection activeCell="L48" sqref="L48"/>
    </sheetView>
  </sheetViews>
  <sheetFormatPr defaultColWidth="9.140625" defaultRowHeight="12.75"/>
  <cols>
    <col min="1" max="1" width="4.42187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 min="15" max="15" width="4.421875" style="0" customWidth="1"/>
  </cols>
  <sheetData>
    <row r="1" spans="3:12" ht="14.25" customHeight="1">
      <c r="C1" s="185"/>
      <c r="D1" s="185"/>
      <c r="E1" s="185"/>
      <c r="F1" s="185"/>
      <c r="G1" s="185"/>
      <c r="H1" s="185"/>
      <c r="I1" s="185"/>
      <c r="J1" s="185"/>
      <c r="K1" s="185"/>
      <c r="L1" s="15" t="s">
        <v>214</v>
      </c>
    </row>
    <row r="2" spans="1:12" ht="30" customHeight="1">
      <c r="A2" s="801" t="s">
        <v>240</v>
      </c>
      <c r="B2" s="801"/>
      <c r="C2" s="801"/>
      <c r="D2" s="801"/>
      <c r="E2" s="801"/>
      <c r="F2" s="801"/>
      <c r="G2" s="801"/>
      <c r="H2" s="801"/>
      <c r="I2" s="801"/>
      <c r="J2" s="801"/>
      <c r="K2" s="801"/>
      <c r="L2" s="801"/>
    </row>
    <row r="3" spans="1:12" ht="18" customHeight="1">
      <c r="A3" s="801">
        <v>2014</v>
      </c>
      <c r="B3" s="801"/>
      <c r="C3" s="801"/>
      <c r="D3" s="801"/>
      <c r="E3" s="801"/>
      <c r="F3" s="801"/>
      <c r="G3" s="801"/>
      <c r="H3" s="801"/>
      <c r="I3" s="801"/>
      <c r="J3" s="801"/>
      <c r="K3" s="801"/>
      <c r="L3" s="801"/>
    </row>
    <row r="4" spans="1:11" ht="23.25" customHeight="1">
      <c r="A4" s="2"/>
      <c r="B4" s="806" t="s">
        <v>91</v>
      </c>
      <c r="C4" s="317" t="s">
        <v>87</v>
      </c>
      <c r="D4" s="317" t="s">
        <v>87</v>
      </c>
      <c r="E4" s="809" t="s">
        <v>220</v>
      </c>
      <c r="F4" s="812" t="s">
        <v>157</v>
      </c>
      <c r="G4" s="812" t="s">
        <v>97</v>
      </c>
      <c r="H4" s="812" t="s">
        <v>95</v>
      </c>
      <c r="I4" s="812" t="s">
        <v>96</v>
      </c>
      <c r="J4" s="812" t="s">
        <v>247</v>
      </c>
      <c r="K4" s="815" t="s">
        <v>226</v>
      </c>
    </row>
    <row r="5" spans="1:11" ht="12.75" customHeight="1">
      <c r="A5" s="2"/>
      <c r="B5" s="807"/>
      <c r="C5" s="820" t="s">
        <v>221</v>
      </c>
      <c r="D5" s="820" t="s">
        <v>241</v>
      </c>
      <c r="E5" s="810"/>
      <c r="F5" s="813"/>
      <c r="G5" s="813"/>
      <c r="H5" s="813"/>
      <c r="I5" s="813"/>
      <c r="J5" s="813"/>
      <c r="K5" s="816"/>
    </row>
    <row r="6" spans="1:11" ht="29.25" customHeight="1">
      <c r="A6" s="2"/>
      <c r="B6" s="807"/>
      <c r="C6" s="821"/>
      <c r="D6" s="821"/>
      <c r="E6" s="811"/>
      <c r="F6" s="814"/>
      <c r="G6" s="814"/>
      <c r="H6" s="814"/>
      <c r="I6" s="814"/>
      <c r="J6" s="814"/>
      <c r="K6" s="817"/>
    </row>
    <row r="7" spans="1:14" ht="12.75" customHeight="1">
      <c r="A7" s="95" t="s">
        <v>263</v>
      </c>
      <c r="B7" s="561">
        <v>1158089</v>
      </c>
      <c r="C7" s="561">
        <v>553873</v>
      </c>
      <c r="D7" s="561">
        <v>361509</v>
      </c>
      <c r="E7" s="561">
        <v>892</v>
      </c>
      <c r="F7" s="561">
        <v>245</v>
      </c>
      <c r="G7" s="561">
        <v>9860</v>
      </c>
      <c r="H7" s="561">
        <v>11114</v>
      </c>
      <c r="I7" s="561">
        <v>4500</v>
      </c>
      <c r="J7" s="561">
        <v>150282</v>
      </c>
      <c r="K7" s="561">
        <v>65800</v>
      </c>
      <c r="L7" s="95" t="s">
        <v>263</v>
      </c>
      <c r="N7" s="294"/>
    </row>
    <row r="8" spans="1:14" ht="12.75" customHeight="1">
      <c r="A8" s="86" t="s">
        <v>269</v>
      </c>
      <c r="B8" s="633">
        <v>833677</v>
      </c>
      <c r="C8" s="562">
        <v>363973</v>
      </c>
      <c r="D8" s="562">
        <v>275497</v>
      </c>
      <c r="E8" s="562">
        <v>523</v>
      </c>
      <c r="F8" s="633"/>
      <c r="G8" s="562">
        <v>9005</v>
      </c>
      <c r="H8" s="562">
        <v>9831</v>
      </c>
      <c r="I8" s="633">
        <v>3722</v>
      </c>
      <c r="J8" s="633">
        <v>114286</v>
      </c>
      <c r="K8" s="633">
        <v>56633</v>
      </c>
      <c r="L8" s="86" t="s">
        <v>269</v>
      </c>
      <c r="N8" s="294"/>
    </row>
    <row r="9" spans="1:14" ht="12.75" customHeight="1">
      <c r="A9" s="88" t="s">
        <v>270</v>
      </c>
      <c r="B9" s="632">
        <v>324412</v>
      </c>
      <c r="C9" s="563">
        <v>189900</v>
      </c>
      <c r="D9" s="563">
        <v>86012</v>
      </c>
      <c r="E9" s="563">
        <v>369</v>
      </c>
      <c r="F9" s="632"/>
      <c r="G9" s="563">
        <v>855</v>
      </c>
      <c r="H9" s="563">
        <v>1283</v>
      </c>
      <c r="I9" s="563">
        <v>778</v>
      </c>
      <c r="J9" s="632">
        <v>35996</v>
      </c>
      <c r="K9" s="563">
        <v>9167</v>
      </c>
      <c r="L9" s="88" t="s">
        <v>270</v>
      </c>
      <c r="N9" s="294"/>
    </row>
    <row r="10" spans="1:15" ht="12.75" customHeight="1">
      <c r="A10" s="10" t="s">
        <v>20</v>
      </c>
      <c r="B10" s="564">
        <v>17221</v>
      </c>
      <c r="C10" s="565">
        <v>7875</v>
      </c>
      <c r="D10" s="565">
        <v>2700</v>
      </c>
      <c r="E10" s="565">
        <v>27</v>
      </c>
      <c r="F10" s="565">
        <v>48</v>
      </c>
      <c r="G10" s="566">
        <v>323</v>
      </c>
      <c r="H10" s="566">
        <v>88</v>
      </c>
      <c r="I10" s="565">
        <v>223</v>
      </c>
      <c r="J10" s="565">
        <v>3318</v>
      </c>
      <c r="K10" s="565">
        <v>2619</v>
      </c>
      <c r="L10" s="10" t="s">
        <v>20</v>
      </c>
      <c r="N10" s="294"/>
      <c r="O10" s="8"/>
    </row>
    <row r="11" spans="1:15" ht="12.75" customHeight="1">
      <c r="A11" s="283" t="s">
        <v>3</v>
      </c>
      <c r="B11" s="567">
        <v>20304</v>
      </c>
      <c r="C11" s="568">
        <v>11233</v>
      </c>
      <c r="D11" s="568">
        <v>5792</v>
      </c>
      <c r="E11" s="569">
        <v>16</v>
      </c>
      <c r="F11" s="568"/>
      <c r="G11" s="568">
        <v>31</v>
      </c>
      <c r="H11" s="568">
        <v>25</v>
      </c>
      <c r="I11" s="568">
        <v>46</v>
      </c>
      <c r="J11" s="568">
        <v>2129</v>
      </c>
      <c r="K11" s="568">
        <v>1032</v>
      </c>
      <c r="L11" s="283" t="s">
        <v>3</v>
      </c>
      <c r="N11" s="294"/>
      <c r="O11" s="8"/>
    </row>
    <row r="12" spans="1:15" ht="12.75" customHeight="1">
      <c r="A12" s="10" t="s">
        <v>5</v>
      </c>
      <c r="B12" s="564">
        <v>38610</v>
      </c>
      <c r="C12" s="565">
        <v>30623</v>
      </c>
      <c r="D12" s="565">
        <v>3250</v>
      </c>
      <c r="E12" s="565">
        <v>28</v>
      </c>
      <c r="F12" s="565">
        <v>2</v>
      </c>
      <c r="G12" s="565">
        <v>83</v>
      </c>
      <c r="H12" s="565">
        <v>2</v>
      </c>
      <c r="I12" s="565">
        <v>43</v>
      </c>
      <c r="J12" s="565">
        <v>4278</v>
      </c>
      <c r="K12" s="565">
        <v>301</v>
      </c>
      <c r="L12" s="10" t="s">
        <v>5</v>
      </c>
      <c r="N12" s="294"/>
      <c r="O12" s="8"/>
    </row>
    <row r="13" spans="1:15" ht="12.75" customHeight="1">
      <c r="A13" s="283" t="s">
        <v>16</v>
      </c>
      <c r="B13" s="567">
        <v>11048</v>
      </c>
      <c r="C13" s="568">
        <v>4928</v>
      </c>
      <c r="D13" s="568">
        <v>2881</v>
      </c>
      <c r="E13" s="568">
        <v>18</v>
      </c>
      <c r="F13" s="568">
        <v>6</v>
      </c>
      <c r="G13" s="568">
        <v>22</v>
      </c>
      <c r="H13" s="568">
        <v>287</v>
      </c>
      <c r="I13" s="568">
        <v>66</v>
      </c>
      <c r="J13" s="568">
        <v>1409</v>
      </c>
      <c r="K13" s="568">
        <v>1431</v>
      </c>
      <c r="L13" s="283" t="s">
        <v>16</v>
      </c>
      <c r="N13" s="294"/>
      <c r="O13" s="8"/>
    </row>
    <row r="14" spans="1:15" ht="12.75" customHeight="1">
      <c r="A14" s="10" t="s">
        <v>21</v>
      </c>
      <c r="B14" s="564">
        <v>91397</v>
      </c>
      <c r="C14" s="565">
        <v>31019</v>
      </c>
      <c r="D14" s="565">
        <v>22944</v>
      </c>
      <c r="E14" s="566">
        <v>151</v>
      </c>
      <c r="F14" s="565">
        <v>35</v>
      </c>
      <c r="G14" s="565">
        <v>1168</v>
      </c>
      <c r="H14" s="565">
        <v>1554</v>
      </c>
      <c r="I14" s="565">
        <v>620</v>
      </c>
      <c r="J14" s="565">
        <v>20288</v>
      </c>
      <c r="K14" s="565">
        <v>13618</v>
      </c>
      <c r="L14" s="10" t="s">
        <v>21</v>
      </c>
      <c r="N14" s="294"/>
      <c r="O14" s="8"/>
    </row>
    <row r="15" spans="1:15" ht="12.75" customHeight="1">
      <c r="A15" s="283" t="s">
        <v>6</v>
      </c>
      <c r="B15" s="567">
        <v>4842</v>
      </c>
      <c r="C15" s="568">
        <v>2889</v>
      </c>
      <c r="D15" s="568">
        <v>460</v>
      </c>
      <c r="E15" s="568">
        <v>6</v>
      </c>
      <c r="F15" s="568">
        <v>0</v>
      </c>
      <c r="G15" s="568">
        <v>4</v>
      </c>
      <c r="H15" s="568">
        <v>35</v>
      </c>
      <c r="I15" s="568">
        <v>12</v>
      </c>
      <c r="J15" s="568">
        <v>1333</v>
      </c>
      <c r="K15" s="568">
        <v>103</v>
      </c>
      <c r="L15" s="283" t="s">
        <v>6</v>
      </c>
      <c r="N15" s="294"/>
      <c r="O15" s="8"/>
    </row>
    <row r="16" spans="1:15" ht="12.75" customHeight="1">
      <c r="A16" s="10" t="s">
        <v>24</v>
      </c>
      <c r="B16" s="564">
        <v>24595</v>
      </c>
      <c r="C16" s="566">
        <v>4503</v>
      </c>
      <c r="D16" s="565">
        <v>15533</v>
      </c>
      <c r="E16" s="566">
        <v>13</v>
      </c>
      <c r="F16" s="565"/>
      <c r="G16" s="565">
        <v>26</v>
      </c>
      <c r="H16" s="565">
        <v>136</v>
      </c>
      <c r="I16" s="565">
        <v>67</v>
      </c>
      <c r="J16" s="565">
        <v>1560</v>
      </c>
      <c r="K16" s="565">
        <v>2757</v>
      </c>
      <c r="L16" s="10" t="s">
        <v>24</v>
      </c>
      <c r="N16" s="294"/>
      <c r="O16" s="8"/>
    </row>
    <row r="17" spans="1:15" ht="12.75" customHeight="1">
      <c r="A17" s="283" t="s">
        <v>17</v>
      </c>
      <c r="B17" s="567">
        <v>63833</v>
      </c>
      <c r="C17" s="568">
        <v>19359</v>
      </c>
      <c r="D17" s="568">
        <v>35009</v>
      </c>
      <c r="E17" s="569">
        <v>10</v>
      </c>
      <c r="F17" s="568"/>
      <c r="G17" s="568">
        <v>0</v>
      </c>
      <c r="H17" s="568">
        <v>2648</v>
      </c>
      <c r="I17" s="568">
        <v>23</v>
      </c>
      <c r="J17" s="568">
        <v>6360</v>
      </c>
      <c r="K17" s="568">
        <v>424</v>
      </c>
      <c r="L17" s="283" t="s">
        <v>17</v>
      </c>
      <c r="N17" s="294"/>
      <c r="O17" s="8"/>
    </row>
    <row r="18" spans="1:15" ht="12.75" customHeight="1">
      <c r="A18" s="10" t="s">
        <v>22</v>
      </c>
      <c r="B18" s="564">
        <v>190480</v>
      </c>
      <c r="C18" s="565">
        <v>102535</v>
      </c>
      <c r="D18" s="566">
        <v>61642</v>
      </c>
      <c r="E18" s="565">
        <v>13</v>
      </c>
      <c r="F18" s="565"/>
      <c r="G18" s="565">
        <v>62</v>
      </c>
      <c r="H18" s="565">
        <v>290</v>
      </c>
      <c r="I18" s="565">
        <v>96</v>
      </c>
      <c r="J18" s="565">
        <v>19498</v>
      </c>
      <c r="K18" s="565">
        <v>6343</v>
      </c>
      <c r="L18" s="10" t="s">
        <v>22</v>
      </c>
      <c r="N18" s="294"/>
      <c r="O18" s="8"/>
    </row>
    <row r="19" spans="1:15" ht="12.75" customHeight="1">
      <c r="A19" s="283" t="s">
        <v>23</v>
      </c>
      <c r="B19" s="567">
        <v>106036</v>
      </c>
      <c r="C19" s="568">
        <v>34773</v>
      </c>
      <c r="D19" s="568">
        <v>52692</v>
      </c>
      <c r="E19" s="568">
        <v>41</v>
      </c>
      <c r="F19" s="568">
        <v>75</v>
      </c>
      <c r="G19" s="568">
        <v>1097</v>
      </c>
      <c r="H19" s="568">
        <v>884</v>
      </c>
      <c r="I19" s="568">
        <v>681</v>
      </c>
      <c r="J19" s="568">
        <v>12110</v>
      </c>
      <c r="K19" s="568">
        <v>3683</v>
      </c>
      <c r="L19" s="283" t="s">
        <v>23</v>
      </c>
      <c r="N19" s="294"/>
      <c r="O19" s="8"/>
    </row>
    <row r="20" spans="1:15" ht="12.75" customHeight="1">
      <c r="A20" s="10" t="s">
        <v>48</v>
      </c>
      <c r="B20" s="564">
        <v>8642</v>
      </c>
      <c r="C20" s="565">
        <v>5745</v>
      </c>
      <c r="D20" s="565">
        <v>1123</v>
      </c>
      <c r="E20" s="565">
        <v>11</v>
      </c>
      <c r="F20" s="565">
        <v>2</v>
      </c>
      <c r="G20" s="565">
        <v>18</v>
      </c>
      <c r="H20" s="565">
        <v>639</v>
      </c>
      <c r="I20" s="565">
        <v>29</v>
      </c>
      <c r="J20" s="565">
        <v>1029</v>
      </c>
      <c r="K20" s="565">
        <v>46</v>
      </c>
      <c r="L20" s="10" t="s">
        <v>48</v>
      </c>
      <c r="N20" s="294"/>
      <c r="O20" s="8"/>
    </row>
    <row r="21" spans="1:15" ht="12.75" customHeight="1">
      <c r="A21" s="283" t="s">
        <v>25</v>
      </c>
      <c r="B21" s="567">
        <v>125688</v>
      </c>
      <c r="C21" s="568">
        <v>69121</v>
      </c>
      <c r="D21" s="568">
        <v>29634</v>
      </c>
      <c r="E21" s="568">
        <v>27</v>
      </c>
      <c r="F21" s="568">
        <v>11</v>
      </c>
      <c r="G21" s="568">
        <v>1008</v>
      </c>
      <c r="H21" s="568">
        <v>694</v>
      </c>
      <c r="I21" s="568">
        <v>228</v>
      </c>
      <c r="J21" s="568">
        <v>22560</v>
      </c>
      <c r="K21" s="568">
        <v>2405</v>
      </c>
      <c r="L21" s="283" t="s">
        <v>25</v>
      </c>
      <c r="N21" s="294"/>
      <c r="O21" s="8"/>
    </row>
    <row r="22" spans="1:15" ht="12.75" customHeight="1">
      <c r="A22" s="10" t="s">
        <v>4</v>
      </c>
      <c r="B22" s="564">
        <v>2931</v>
      </c>
      <c r="C22" s="565">
        <v>831</v>
      </c>
      <c r="D22" s="565">
        <v>1161</v>
      </c>
      <c r="E22" s="565">
        <v>0</v>
      </c>
      <c r="F22" s="565">
        <v>0</v>
      </c>
      <c r="G22" s="565">
        <v>0</v>
      </c>
      <c r="H22" s="566">
        <v>56</v>
      </c>
      <c r="I22" s="565">
        <v>1</v>
      </c>
      <c r="J22" s="565">
        <v>703</v>
      </c>
      <c r="K22" s="565">
        <v>179</v>
      </c>
      <c r="L22" s="10" t="s">
        <v>4</v>
      </c>
      <c r="N22" s="294"/>
      <c r="O22" s="8"/>
    </row>
    <row r="23" spans="1:15" ht="12.75" customHeight="1">
      <c r="A23" s="283" t="s">
        <v>8</v>
      </c>
      <c r="B23" s="567">
        <v>6951</v>
      </c>
      <c r="C23" s="568">
        <v>3378</v>
      </c>
      <c r="D23" s="568">
        <v>1182</v>
      </c>
      <c r="E23" s="568">
        <v>32</v>
      </c>
      <c r="F23" s="568">
        <v>2</v>
      </c>
      <c r="G23" s="568">
        <v>23</v>
      </c>
      <c r="H23" s="568">
        <v>46</v>
      </c>
      <c r="I23" s="568">
        <v>22</v>
      </c>
      <c r="J23" s="568">
        <v>1997</v>
      </c>
      <c r="K23" s="568">
        <v>269</v>
      </c>
      <c r="L23" s="283" t="s">
        <v>8</v>
      </c>
      <c r="N23" s="294"/>
      <c r="O23" s="8"/>
    </row>
    <row r="24" spans="1:15" ht="12.75" customHeight="1">
      <c r="A24" s="10" t="s">
        <v>9</v>
      </c>
      <c r="B24" s="564">
        <v>11595</v>
      </c>
      <c r="C24" s="565">
        <v>5254</v>
      </c>
      <c r="D24" s="565">
        <v>3521</v>
      </c>
      <c r="E24" s="565">
        <v>5</v>
      </c>
      <c r="F24" s="565">
        <v>0</v>
      </c>
      <c r="G24" s="565">
        <v>14</v>
      </c>
      <c r="H24" s="565">
        <v>10</v>
      </c>
      <c r="I24" s="565">
        <v>14</v>
      </c>
      <c r="J24" s="565">
        <v>2050</v>
      </c>
      <c r="K24" s="565">
        <v>727</v>
      </c>
      <c r="L24" s="10" t="s">
        <v>9</v>
      </c>
      <c r="N24" s="294"/>
      <c r="O24" s="8"/>
    </row>
    <row r="25" spans="1:15" ht="12.75" customHeight="1">
      <c r="A25" s="283" t="s">
        <v>26</v>
      </c>
      <c r="B25" s="567">
        <v>957</v>
      </c>
      <c r="C25" s="568">
        <v>447</v>
      </c>
      <c r="D25" s="568">
        <v>206</v>
      </c>
      <c r="E25" s="568">
        <v>1</v>
      </c>
      <c r="F25" s="568">
        <v>0</v>
      </c>
      <c r="G25" s="568">
        <v>24</v>
      </c>
      <c r="H25" s="569">
        <v>0</v>
      </c>
      <c r="I25" s="568">
        <v>18</v>
      </c>
      <c r="J25" s="568">
        <v>207</v>
      </c>
      <c r="K25" s="568">
        <v>51</v>
      </c>
      <c r="L25" s="283" t="s">
        <v>26</v>
      </c>
      <c r="N25" s="294"/>
      <c r="O25" s="8"/>
    </row>
    <row r="26" spans="1:15" ht="12.75" customHeight="1">
      <c r="A26" s="10" t="s">
        <v>7</v>
      </c>
      <c r="B26" s="564">
        <v>26137</v>
      </c>
      <c r="C26" s="565">
        <v>13812</v>
      </c>
      <c r="D26" s="565">
        <v>7404</v>
      </c>
      <c r="E26" s="565">
        <v>33</v>
      </c>
      <c r="F26" s="565">
        <v>5</v>
      </c>
      <c r="G26" s="565">
        <v>105</v>
      </c>
      <c r="H26" s="565">
        <v>7</v>
      </c>
      <c r="I26" s="565">
        <v>81</v>
      </c>
      <c r="J26" s="565">
        <v>3599</v>
      </c>
      <c r="K26" s="565">
        <v>1091</v>
      </c>
      <c r="L26" s="10" t="s">
        <v>7</v>
      </c>
      <c r="N26" s="294"/>
      <c r="O26" s="8"/>
    </row>
    <row r="27" spans="1:15" ht="12.75" customHeight="1">
      <c r="A27" s="283" t="s">
        <v>10</v>
      </c>
      <c r="B27" s="567">
        <v>1335</v>
      </c>
      <c r="C27" s="569">
        <v>361.373</v>
      </c>
      <c r="D27" s="569">
        <v>601.763</v>
      </c>
      <c r="E27" s="568">
        <v>0</v>
      </c>
      <c r="F27" s="568">
        <v>0</v>
      </c>
      <c r="G27" s="568">
        <v>0</v>
      </c>
      <c r="H27" s="569">
        <v>92</v>
      </c>
      <c r="I27" s="569">
        <v>3</v>
      </c>
      <c r="J27" s="568">
        <v>244</v>
      </c>
      <c r="K27" s="569">
        <v>33</v>
      </c>
      <c r="L27" s="283" t="s">
        <v>10</v>
      </c>
      <c r="N27" s="294"/>
      <c r="O27" s="8"/>
    </row>
    <row r="28" spans="1:14" ht="12.75" customHeight="1">
      <c r="A28" s="10" t="s">
        <v>18</v>
      </c>
      <c r="B28" s="564">
        <v>38351</v>
      </c>
      <c r="C28" s="565">
        <v>11268</v>
      </c>
      <c r="D28" s="565">
        <v>6950</v>
      </c>
      <c r="E28" s="565">
        <v>35</v>
      </c>
      <c r="F28" s="565">
        <v>13</v>
      </c>
      <c r="G28" s="565">
        <v>4302</v>
      </c>
      <c r="H28" s="565">
        <v>864</v>
      </c>
      <c r="I28" s="565">
        <v>343</v>
      </c>
      <c r="J28" s="565">
        <v>6906</v>
      </c>
      <c r="K28" s="565">
        <v>7670</v>
      </c>
      <c r="L28" s="10" t="s">
        <v>18</v>
      </c>
      <c r="N28" s="294"/>
    </row>
    <row r="29" spans="1:15" ht="12.75" customHeight="1">
      <c r="A29" s="283" t="s">
        <v>27</v>
      </c>
      <c r="B29" s="567">
        <v>14311</v>
      </c>
      <c r="C29" s="568">
        <v>6767</v>
      </c>
      <c r="D29" s="568">
        <v>5405</v>
      </c>
      <c r="E29" s="568">
        <v>28</v>
      </c>
      <c r="F29" s="568">
        <v>4</v>
      </c>
      <c r="G29" s="568">
        <v>99</v>
      </c>
      <c r="H29" s="568">
        <v>0</v>
      </c>
      <c r="I29" s="568">
        <v>176</v>
      </c>
      <c r="J29" s="568">
        <v>1392</v>
      </c>
      <c r="K29" s="568">
        <v>440</v>
      </c>
      <c r="L29" s="283" t="s">
        <v>27</v>
      </c>
      <c r="N29" s="294"/>
      <c r="O29" s="8"/>
    </row>
    <row r="30" spans="1:15" ht="12.75" customHeight="1">
      <c r="A30" s="10" t="s">
        <v>11</v>
      </c>
      <c r="B30" s="564">
        <v>140736</v>
      </c>
      <c r="C30" s="565">
        <v>79062</v>
      </c>
      <c r="D30" s="565">
        <v>45877</v>
      </c>
      <c r="E30" s="565">
        <v>151</v>
      </c>
      <c r="F30" s="565">
        <v>5</v>
      </c>
      <c r="G30" s="565">
        <v>392</v>
      </c>
      <c r="H30" s="565">
        <v>257</v>
      </c>
      <c r="I30" s="565">
        <v>344</v>
      </c>
      <c r="J30" s="565">
        <v>11611</v>
      </c>
      <c r="K30" s="565">
        <v>3037</v>
      </c>
      <c r="L30" s="10" t="s">
        <v>11</v>
      </c>
      <c r="N30" s="294"/>
      <c r="O30" s="8"/>
    </row>
    <row r="31" spans="1:15" ht="12.75" customHeight="1">
      <c r="A31" s="283" t="s">
        <v>28</v>
      </c>
      <c r="B31" s="567">
        <v>21876</v>
      </c>
      <c r="C31" s="568">
        <v>7995</v>
      </c>
      <c r="D31" s="568">
        <v>10860</v>
      </c>
      <c r="E31" s="568">
        <v>4</v>
      </c>
      <c r="F31" s="568">
        <v>1</v>
      </c>
      <c r="G31" s="568">
        <v>43</v>
      </c>
      <c r="H31" s="568">
        <v>203</v>
      </c>
      <c r="I31" s="568">
        <v>72</v>
      </c>
      <c r="J31" s="568">
        <v>2273</v>
      </c>
      <c r="K31" s="568">
        <v>425</v>
      </c>
      <c r="L31" s="283" t="s">
        <v>28</v>
      </c>
      <c r="N31" s="294"/>
      <c r="O31" s="8"/>
    </row>
    <row r="32" spans="1:15" ht="12.75" customHeight="1">
      <c r="A32" s="10" t="s">
        <v>12</v>
      </c>
      <c r="B32" s="564">
        <v>39666</v>
      </c>
      <c r="C32" s="565">
        <v>24953</v>
      </c>
      <c r="D32" s="565">
        <v>10448</v>
      </c>
      <c r="E32" s="565">
        <v>87</v>
      </c>
      <c r="F32" s="565">
        <v>3</v>
      </c>
      <c r="G32" s="565">
        <v>126</v>
      </c>
      <c r="H32" s="565">
        <v>66</v>
      </c>
      <c r="I32" s="565">
        <v>69</v>
      </c>
      <c r="J32" s="565">
        <v>2688</v>
      </c>
      <c r="K32" s="565">
        <v>1226</v>
      </c>
      <c r="L32" s="10" t="s">
        <v>12</v>
      </c>
      <c r="N32" s="294"/>
      <c r="O32" s="8"/>
    </row>
    <row r="33" spans="1:15" ht="12.75" customHeight="1">
      <c r="A33" s="283" t="s">
        <v>14</v>
      </c>
      <c r="B33" s="567">
        <v>8313</v>
      </c>
      <c r="C33" s="568">
        <v>5477</v>
      </c>
      <c r="D33" s="568">
        <v>1003</v>
      </c>
      <c r="E33" s="568">
        <v>7</v>
      </c>
      <c r="F33" s="568">
        <v>3</v>
      </c>
      <c r="G33" s="568">
        <v>39</v>
      </c>
      <c r="H33" s="568">
        <v>42</v>
      </c>
      <c r="I33" s="568">
        <v>73</v>
      </c>
      <c r="J33" s="568">
        <v>1156</v>
      </c>
      <c r="K33" s="568">
        <v>513</v>
      </c>
      <c r="L33" s="283" t="s">
        <v>14</v>
      </c>
      <c r="N33" s="294"/>
      <c r="O33" s="8"/>
    </row>
    <row r="34" spans="1:15" ht="12.75" customHeight="1">
      <c r="A34" s="10" t="s">
        <v>13</v>
      </c>
      <c r="B34" s="564">
        <v>14350</v>
      </c>
      <c r="C34" s="565">
        <v>6282</v>
      </c>
      <c r="D34" s="565">
        <v>4189</v>
      </c>
      <c r="E34" s="566">
        <v>13</v>
      </c>
      <c r="F34" s="565"/>
      <c r="G34" s="565">
        <v>20</v>
      </c>
      <c r="H34" s="565">
        <v>0</v>
      </c>
      <c r="I34" s="565">
        <v>30</v>
      </c>
      <c r="J34" s="565">
        <v>3179</v>
      </c>
      <c r="K34" s="565">
        <v>631</v>
      </c>
      <c r="L34" s="10" t="s">
        <v>13</v>
      </c>
      <c r="N34" s="294"/>
      <c r="O34" s="8"/>
    </row>
    <row r="35" spans="1:15" ht="12.75" customHeight="1">
      <c r="A35" s="283" t="s">
        <v>29</v>
      </c>
      <c r="B35" s="567">
        <v>21580</v>
      </c>
      <c r="C35" s="568">
        <v>9986</v>
      </c>
      <c r="D35" s="568">
        <v>8874</v>
      </c>
      <c r="E35" s="568">
        <v>5</v>
      </c>
      <c r="F35" s="568">
        <v>1</v>
      </c>
      <c r="G35" s="568">
        <v>75</v>
      </c>
      <c r="H35" s="568">
        <v>257</v>
      </c>
      <c r="I35" s="568">
        <v>88</v>
      </c>
      <c r="J35" s="568">
        <v>1940</v>
      </c>
      <c r="K35" s="568">
        <v>354</v>
      </c>
      <c r="L35" s="283" t="s">
        <v>29</v>
      </c>
      <c r="N35" s="294"/>
      <c r="O35" s="8"/>
    </row>
    <row r="36" spans="1:15" ht="12.75" customHeight="1">
      <c r="A36" s="506" t="s">
        <v>30</v>
      </c>
      <c r="B36" s="570">
        <v>29529</v>
      </c>
      <c r="C36" s="571">
        <v>15021</v>
      </c>
      <c r="D36" s="571">
        <v>8759</v>
      </c>
      <c r="E36" s="571">
        <v>57</v>
      </c>
      <c r="F36" s="571"/>
      <c r="G36" s="571">
        <v>477</v>
      </c>
      <c r="H36" s="571">
        <v>770</v>
      </c>
      <c r="I36" s="571">
        <v>302</v>
      </c>
      <c r="J36" s="571">
        <v>3675</v>
      </c>
      <c r="K36" s="571">
        <v>468</v>
      </c>
      <c r="L36" s="506" t="s">
        <v>30</v>
      </c>
      <c r="N36" s="294"/>
      <c r="O36" s="8"/>
    </row>
    <row r="37" spans="1:15" ht="12.75" customHeight="1">
      <c r="A37" s="284" t="s">
        <v>19</v>
      </c>
      <c r="B37" s="572">
        <v>76775</v>
      </c>
      <c r="C37" s="573">
        <v>38376</v>
      </c>
      <c r="D37" s="573">
        <v>11408</v>
      </c>
      <c r="E37" s="573">
        <v>93</v>
      </c>
      <c r="F37" s="573">
        <v>9</v>
      </c>
      <c r="G37" s="573">
        <v>279</v>
      </c>
      <c r="H37" s="573">
        <v>1156</v>
      </c>
      <c r="I37" s="573">
        <v>719</v>
      </c>
      <c r="J37" s="573">
        <v>10790</v>
      </c>
      <c r="K37" s="573">
        <v>13945</v>
      </c>
      <c r="L37" s="284" t="s">
        <v>19</v>
      </c>
      <c r="N37" s="294"/>
      <c r="O37" s="8"/>
    </row>
    <row r="38" spans="1:10" ht="12.75" customHeight="1">
      <c r="A38" s="306" t="s">
        <v>189</v>
      </c>
      <c r="B38" s="307"/>
      <c r="C38" s="308"/>
      <c r="D38" s="308"/>
      <c r="E38" s="308"/>
      <c r="F38" s="308"/>
      <c r="G38" s="308"/>
      <c r="H38" s="308"/>
      <c r="I38" s="308"/>
      <c r="J38" s="308"/>
    </row>
    <row r="39" spans="1:10" ht="18" customHeight="1">
      <c r="A39" s="309" t="s">
        <v>116</v>
      </c>
      <c r="B39" s="306"/>
      <c r="C39" s="306"/>
      <c r="D39" s="306"/>
      <c r="E39" s="316"/>
      <c r="F39" s="306"/>
      <c r="G39" s="306"/>
      <c r="H39" s="306"/>
      <c r="I39" s="306"/>
      <c r="J39" s="306"/>
    </row>
    <row r="40" spans="1:10" ht="18" customHeight="1">
      <c r="A40" s="315" t="s">
        <v>249</v>
      </c>
      <c r="B40" s="310"/>
      <c r="C40" s="310"/>
      <c r="D40" s="310"/>
      <c r="E40" s="310"/>
      <c r="F40" s="310"/>
      <c r="G40" s="310"/>
      <c r="H40" s="310"/>
      <c r="I40" s="310"/>
      <c r="J40" s="310"/>
    </row>
    <row r="41" spans="1:10" ht="29.25" customHeight="1">
      <c r="A41" s="805" t="s">
        <v>239</v>
      </c>
      <c r="B41" s="822"/>
      <c r="C41" s="822"/>
      <c r="D41" s="822"/>
      <c r="E41" s="822"/>
      <c r="F41" s="822"/>
      <c r="G41" s="822"/>
      <c r="H41" s="822"/>
      <c r="I41" s="822"/>
      <c r="J41" s="822"/>
    </row>
    <row r="42" spans="1:10" ht="12.75">
      <c r="A42" s="441" t="s">
        <v>248</v>
      </c>
      <c r="B42" s="310"/>
      <c r="C42" s="312"/>
      <c r="D42" s="312"/>
      <c r="E42" s="312"/>
      <c r="F42" s="312"/>
      <c r="G42" s="312"/>
      <c r="H42" s="312"/>
      <c r="I42" s="312"/>
      <c r="J42" s="312"/>
    </row>
    <row r="43" spans="1:10" ht="12.75">
      <c r="A43" s="313" t="s">
        <v>219</v>
      </c>
      <c r="B43" s="314"/>
      <c r="C43" s="314"/>
      <c r="D43" s="314"/>
      <c r="E43" s="314"/>
      <c r="F43" s="314"/>
      <c r="G43" s="314"/>
      <c r="H43" s="314"/>
      <c r="I43" s="314"/>
      <c r="J43" s="314"/>
    </row>
  </sheetData>
  <sheetProtection/>
  <mergeCells count="13">
    <mergeCell ref="A41:J41"/>
    <mergeCell ref="A2:L2"/>
    <mergeCell ref="A3:L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I41"/>
  <sheetViews>
    <sheetView zoomScalePageLayoutView="0" workbookViewId="0" topLeftCell="A1">
      <selection activeCell="C11" sqref="C11:C37"/>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5"/>
      <c r="D1" s="185"/>
      <c r="E1" s="185"/>
      <c r="H1" s="13" t="s">
        <v>203</v>
      </c>
      <c r="I1" s="13"/>
    </row>
    <row r="2" spans="1:9" ht="15" customHeight="1">
      <c r="A2" s="826" t="s">
        <v>114</v>
      </c>
      <c r="B2" s="826"/>
      <c r="C2" s="826"/>
      <c r="D2" s="826"/>
      <c r="E2" s="826"/>
      <c r="F2" s="826"/>
      <c r="G2" s="826"/>
      <c r="H2" s="826"/>
      <c r="I2" s="217"/>
    </row>
    <row r="3" spans="1:9" ht="15" customHeight="1">
      <c r="A3" s="827" t="s">
        <v>115</v>
      </c>
      <c r="B3" s="827"/>
      <c r="C3" s="827"/>
      <c r="D3" s="827"/>
      <c r="E3" s="827"/>
      <c r="F3" s="827"/>
      <c r="G3" s="827"/>
      <c r="H3" s="827"/>
      <c r="I3" s="218"/>
    </row>
    <row r="4" spans="1:9" ht="15" customHeight="1">
      <c r="A4" s="828">
        <v>2015</v>
      </c>
      <c r="B4" s="828"/>
      <c r="C4" s="828"/>
      <c r="D4" s="828"/>
      <c r="E4" s="828"/>
      <c r="F4" s="828"/>
      <c r="G4" s="828"/>
      <c r="H4" s="828"/>
      <c r="I4" s="34"/>
    </row>
    <row r="5" spans="1:9" ht="15" customHeight="1">
      <c r="A5" s="34"/>
      <c r="B5" s="829" t="s">
        <v>168</v>
      </c>
      <c r="C5" s="831" t="s">
        <v>133</v>
      </c>
      <c r="D5" s="832"/>
      <c r="E5" s="833"/>
      <c r="F5" s="834" t="s">
        <v>169</v>
      </c>
      <c r="G5" s="836" t="s">
        <v>137</v>
      </c>
      <c r="H5" s="58"/>
      <c r="I5" s="58"/>
    </row>
    <row r="6" spans="2:9" ht="51.75" customHeight="1">
      <c r="B6" s="830"/>
      <c r="C6" s="155" t="s">
        <v>92</v>
      </c>
      <c r="D6" s="153" t="s">
        <v>93</v>
      </c>
      <c r="E6" s="154" t="s">
        <v>94</v>
      </c>
      <c r="F6" s="835"/>
      <c r="G6" s="837"/>
      <c r="H6" s="58"/>
      <c r="I6" s="58"/>
    </row>
    <row r="7" spans="2:9" ht="12" customHeight="1">
      <c r="B7" s="156" t="s">
        <v>171</v>
      </c>
      <c r="C7" s="824"/>
      <c r="D7" s="824"/>
      <c r="E7" s="825"/>
      <c r="F7" s="151" t="s">
        <v>32</v>
      </c>
      <c r="G7" s="151" t="s">
        <v>39</v>
      </c>
      <c r="H7" s="55"/>
      <c r="I7" s="55"/>
    </row>
    <row r="8" spans="1:9" ht="12.75" customHeight="1">
      <c r="A8" s="95" t="s">
        <v>263</v>
      </c>
      <c r="B8" s="661">
        <v>1044477.9</v>
      </c>
      <c r="C8" s="662">
        <v>291382.5</v>
      </c>
      <c r="D8" s="662">
        <v>522893.1</v>
      </c>
      <c r="E8" s="662">
        <v>230202.3</v>
      </c>
      <c r="F8" s="663">
        <v>12.953907002101369</v>
      </c>
      <c r="G8" s="664">
        <v>2000</v>
      </c>
      <c r="H8" s="95" t="s">
        <v>263</v>
      </c>
      <c r="I8" s="18"/>
    </row>
    <row r="9" spans="1:9" ht="12.75" customHeight="1">
      <c r="A9" s="86" t="s">
        <v>269</v>
      </c>
      <c r="B9" s="709">
        <v>965416.8</v>
      </c>
      <c r="C9" s="710">
        <v>272020.5</v>
      </c>
      <c r="D9" s="710">
        <v>477665.7</v>
      </c>
      <c r="E9" s="710">
        <v>215730.6</v>
      </c>
      <c r="F9" s="711">
        <v>13.059118441789405</v>
      </c>
      <c r="G9" s="665">
        <v>2400</v>
      </c>
      <c r="H9" s="86" t="s">
        <v>269</v>
      </c>
      <c r="I9" s="18"/>
    </row>
    <row r="10" spans="1:9" ht="12.75" customHeight="1">
      <c r="A10" s="88" t="s">
        <v>270</v>
      </c>
      <c r="B10" s="686">
        <f>B8-B9</f>
        <v>79061.09999999998</v>
      </c>
      <c r="C10" s="687">
        <f>C8-C9</f>
        <v>19362</v>
      </c>
      <c r="D10" s="687">
        <f>D8-D9</f>
        <v>45227.399999999965</v>
      </c>
      <c r="E10" s="687">
        <f>E8-E9</f>
        <v>14471.699999999983</v>
      </c>
      <c r="F10" s="499">
        <f>0.117936618228696*100</f>
        <v>11.7936618228696</v>
      </c>
      <c r="G10" s="574">
        <v>756.2639275791993</v>
      </c>
      <c r="H10" s="88" t="s">
        <v>270</v>
      </c>
      <c r="I10" s="18"/>
    </row>
    <row r="11" spans="1:9" ht="12.75" customHeight="1">
      <c r="A11" s="9" t="s">
        <v>20</v>
      </c>
      <c r="B11" s="575">
        <v>22026.1</v>
      </c>
      <c r="C11" s="576">
        <v>6052.4</v>
      </c>
      <c r="D11" s="576">
        <v>13642.8</v>
      </c>
      <c r="E11" s="577">
        <v>2330.9</v>
      </c>
      <c r="F11" s="466">
        <v>10.992389803364576</v>
      </c>
      <c r="G11" s="578">
        <v>2000</v>
      </c>
      <c r="H11" s="9" t="s">
        <v>20</v>
      </c>
      <c r="I11" s="18"/>
    </row>
    <row r="12" spans="1:9" ht="12.75" customHeight="1">
      <c r="A12" s="86" t="s">
        <v>3</v>
      </c>
      <c r="B12" s="581">
        <v>4601.4</v>
      </c>
      <c r="C12" s="582">
        <v>957.4</v>
      </c>
      <c r="D12" s="582">
        <v>2130.6</v>
      </c>
      <c r="E12" s="583">
        <v>1513.4</v>
      </c>
      <c r="F12" s="455">
        <v>15.40630126895905</v>
      </c>
      <c r="G12" s="584">
        <v>600</v>
      </c>
      <c r="H12" s="86" t="s">
        <v>3</v>
      </c>
      <c r="I12" s="18"/>
    </row>
    <row r="13" spans="1:9" ht="12.75" customHeight="1">
      <c r="A13" s="10" t="s">
        <v>5</v>
      </c>
      <c r="B13" s="579">
        <v>7467.9</v>
      </c>
      <c r="C13" s="576">
        <v>2639.2</v>
      </c>
      <c r="D13" s="576">
        <v>3588.3</v>
      </c>
      <c r="E13" s="580">
        <v>1240.4</v>
      </c>
      <c r="F13" s="466">
        <v>9.305643646894193</v>
      </c>
      <c r="G13" s="578">
        <v>700</v>
      </c>
      <c r="H13" s="10" t="s">
        <v>5</v>
      </c>
      <c r="I13" s="18"/>
    </row>
    <row r="14" spans="1:9" ht="12.75" customHeight="1">
      <c r="A14" s="86" t="s">
        <v>16</v>
      </c>
      <c r="B14" s="581">
        <v>14596.9</v>
      </c>
      <c r="C14" s="582">
        <v>4717</v>
      </c>
      <c r="D14" s="582">
        <v>8068.6</v>
      </c>
      <c r="E14" s="583">
        <v>1811.3</v>
      </c>
      <c r="F14" s="455">
        <v>11.678641149550357</v>
      </c>
      <c r="G14" s="584">
        <v>2600</v>
      </c>
      <c r="H14" s="86" t="s">
        <v>16</v>
      </c>
      <c r="I14" s="18"/>
    </row>
    <row r="15" spans="1:9" ht="12.75" customHeight="1">
      <c r="A15" s="10" t="s">
        <v>21</v>
      </c>
      <c r="B15" s="579">
        <v>221176</v>
      </c>
      <c r="C15" s="576">
        <v>70738</v>
      </c>
      <c r="D15" s="576">
        <v>96259</v>
      </c>
      <c r="E15" s="580">
        <v>54179</v>
      </c>
      <c r="F15" s="466">
        <v>14.388771896954285</v>
      </c>
      <c r="G15" s="578">
        <v>2700</v>
      </c>
      <c r="H15" s="10" t="s">
        <v>21</v>
      </c>
      <c r="I15" s="18"/>
    </row>
    <row r="16" spans="1:9" ht="12.75" customHeight="1">
      <c r="A16" s="86" t="s">
        <v>6</v>
      </c>
      <c r="B16" s="581">
        <v>1179.9</v>
      </c>
      <c r="C16" s="582">
        <v>213.8</v>
      </c>
      <c r="D16" s="582">
        <v>712.2</v>
      </c>
      <c r="E16" s="583">
        <v>253.9</v>
      </c>
      <c r="F16" s="455">
        <v>10.94445681211042</v>
      </c>
      <c r="G16" s="584">
        <v>900</v>
      </c>
      <c r="H16" s="86" t="s">
        <v>6</v>
      </c>
      <c r="I16" s="18"/>
    </row>
    <row r="17" spans="1:9" ht="12.75" customHeight="1">
      <c r="A17" s="10" t="s">
        <v>24</v>
      </c>
      <c r="B17" s="579">
        <v>10889.1</v>
      </c>
      <c r="C17" s="576">
        <v>3588.8</v>
      </c>
      <c r="D17" s="576">
        <v>4218.6</v>
      </c>
      <c r="E17" s="580">
        <v>3081.7</v>
      </c>
      <c r="F17" s="466">
        <v>12.959326487767955</v>
      </c>
      <c r="G17" s="578">
        <v>2300</v>
      </c>
      <c r="H17" s="10" t="s">
        <v>24</v>
      </c>
      <c r="I17" s="18"/>
    </row>
    <row r="18" spans="1:9" ht="12.75" customHeight="1">
      <c r="A18" s="86" t="s">
        <v>17</v>
      </c>
      <c r="B18" s="581">
        <v>18018.8</v>
      </c>
      <c r="C18" s="582">
        <v>3962.2</v>
      </c>
      <c r="D18" s="582">
        <v>6228.6</v>
      </c>
      <c r="E18" s="583">
        <v>7827.9</v>
      </c>
      <c r="F18" s="455">
        <v>13.831866382334562</v>
      </c>
      <c r="G18" s="584">
        <v>1700</v>
      </c>
      <c r="H18" s="86" t="s">
        <v>17</v>
      </c>
      <c r="I18" s="18"/>
    </row>
    <row r="19" spans="1:9" ht="12.75" customHeight="1">
      <c r="A19" s="10" t="s">
        <v>22</v>
      </c>
      <c r="B19" s="579">
        <v>69060</v>
      </c>
      <c r="C19" s="576">
        <v>17232</v>
      </c>
      <c r="D19" s="576">
        <v>39906</v>
      </c>
      <c r="E19" s="580">
        <v>11922</v>
      </c>
      <c r="F19" s="474">
        <v>10.752554237652312</v>
      </c>
      <c r="G19" s="585">
        <v>1500</v>
      </c>
      <c r="H19" s="10" t="s">
        <v>22</v>
      </c>
      <c r="I19" s="18"/>
    </row>
    <row r="20" spans="1:9" ht="12.75" customHeight="1">
      <c r="A20" s="86" t="s">
        <v>23</v>
      </c>
      <c r="B20" s="581">
        <v>152109</v>
      </c>
      <c r="C20" s="582">
        <v>38831</v>
      </c>
      <c r="D20" s="582">
        <v>85528</v>
      </c>
      <c r="E20" s="583">
        <v>27749</v>
      </c>
      <c r="F20" s="455">
        <v>13.093374077341885</v>
      </c>
      <c r="G20" s="584">
        <v>2300</v>
      </c>
      <c r="H20" s="86" t="s">
        <v>23</v>
      </c>
      <c r="I20" s="18"/>
    </row>
    <row r="21" spans="1:9" ht="12.75" customHeight="1">
      <c r="A21" s="10" t="s">
        <v>48</v>
      </c>
      <c r="B21" s="586">
        <v>3245.0000000001164</v>
      </c>
      <c r="C21" s="587">
        <v>906.1000000000349</v>
      </c>
      <c r="D21" s="587">
        <v>1632.7999999999884</v>
      </c>
      <c r="E21" s="588">
        <v>705.9999999999709</v>
      </c>
      <c r="F21" s="636">
        <v>12.944428709906031</v>
      </c>
      <c r="G21" s="589">
        <v>771.1514729231053</v>
      </c>
      <c r="H21" s="10" t="s">
        <v>48</v>
      </c>
      <c r="I21" s="477"/>
    </row>
    <row r="22" spans="1:9" ht="12.75" customHeight="1">
      <c r="A22" s="86" t="s">
        <v>25</v>
      </c>
      <c r="B22" s="581">
        <v>121021.7</v>
      </c>
      <c r="C22" s="582">
        <v>26135.7</v>
      </c>
      <c r="D22" s="582">
        <v>75723.3</v>
      </c>
      <c r="E22" s="583">
        <v>19162.7</v>
      </c>
      <c r="F22" s="455">
        <v>11.976363096219453</v>
      </c>
      <c r="G22" s="584">
        <v>2000</v>
      </c>
      <c r="H22" s="86" t="s">
        <v>25</v>
      </c>
      <c r="I22" s="18"/>
    </row>
    <row r="23" spans="1:9" ht="12.75" customHeight="1">
      <c r="A23" s="10" t="s">
        <v>4</v>
      </c>
      <c r="B23" s="579">
        <v>1580.2</v>
      </c>
      <c r="C23" s="576">
        <v>391.8</v>
      </c>
      <c r="D23" s="576">
        <v>800.6</v>
      </c>
      <c r="E23" s="580">
        <v>387.8</v>
      </c>
      <c r="F23" s="466">
        <v>11.69435707678076</v>
      </c>
      <c r="G23" s="578">
        <v>1900</v>
      </c>
      <c r="H23" s="10" t="s">
        <v>4</v>
      </c>
      <c r="I23" s="18"/>
    </row>
    <row r="24" spans="1:9" ht="12.75" customHeight="1">
      <c r="A24" s="86" t="s">
        <v>8</v>
      </c>
      <c r="B24" s="581">
        <v>1738.4</v>
      </c>
      <c r="C24" s="582">
        <v>317</v>
      </c>
      <c r="D24" s="582">
        <v>990.9</v>
      </c>
      <c r="E24" s="583">
        <v>430.6</v>
      </c>
      <c r="F24" s="455">
        <v>11.701984436845365</v>
      </c>
      <c r="G24" s="584">
        <v>900</v>
      </c>
      <c r="H24" s="86" t="s">
        <v>8</v>
      </c>
      <c r="I24" s="18"/>
    </row>
    <row r="25" spans="1:9" ht="12.75" customHeight="1">
      <c r="A25" s="10" t="s">
        <v>9</v>
      </c>
      <c r="B25" s="579">
        <v>3453.8</v>
      </c>
      <c r="C25" s="576">
        <v>532</v>
      </c>
      <c r="D25" s="576">
        <v>2424.8</v>
      </c>
      <c r="E25" s="580">
        <v>497</v>
      </c>
      <c r="F25" s="466">
        <v>14.648525307704707</v>
      </c>
      <c r="G25" s="578">
        <v>1200</v>
      </c>
      <c r="H25" s="10" t="s">
        <v>9</v>
      </c>
      <c r="I25" s="18"/>
    </row>
    <row r="26" spans="1:9" ht="12.75" customHeight="1">
      <c r="A26" s="86" t="s">
        <v>26</v>
      </c>
      <c r="B26" s="581">
        <v>2811.9</v>
      </c>
      <c r="C26" s="582">
        <v>882.2</v>
      </c>
      <c r="D26" s="582">
        <v>1777.7</v>
      </c>
      <c r="E26" s="583">
        <v>152</v>
      </c>
      <c r="F26" s="455">
        <v>15.80891447590348</v>
      </c>
      <c r="G26" s="584">
        <v>4900</v>
      </c>
      <c r="H26" s="86" t="s">
        <v>26</v>
      </c>
      <c r="I26" s="18"/>
    </row>
    <row r="27" spans="1:9" ht="12.75" customHeight="1">
      <c r="A27" s="10" t="s">
        <v>7</v>
      </c>
      <c r="B27" s="579">
        <v>7044.7</v>
      </c>
      <c r="C27" s="576">
        <v>1552.8</v>
      </c>
      <c r="D27" s="576">
        <v>4479</v>
      </c>
      <c r="E27" s="580">
        <v>1012.9</v>
      </c>
      <c r="F27" s="466">
        <v>12.703132550976983</v>
      </c>
      <c r="G27" s="578">
        <v>700</v>
      </c>
      <c r="H27" s="10" t="s">
        <v>7</v>
      </c>
      <c r="I27" s="18"/>
    </row>
    <row r="28" spans="1:9" ht="12.75" customHeight="1">
      <c r="A28" s="86" t="s">
        <v>10</v>
      </c>
      <c r="B28" s="581">
        <v>654.9</v>
      </c>
      <c r="C28" s="582">
        <v>159.4</v>
      </c>
      <c r="D28" s="582">
        <v>353.9</v>
      </c>
      <c r="E28" s="583">
        <v>141.6</v>
      </c>
      <c r="F28" s="455">
        <v>11.904675343561404</v>
      </c>
      <c r="G28" s="584">
        <v>1500</v>
      </c>
      <c r="H28" s="86" t="s">
        <v>10</v>
      </c>
      <c r="I28" s="18"/>
    </row>
    <row r="29" spans="1:9" ht="12.75" customHeight="1">
      <c r="A29" s="10" t="s">
        <v>18</v>
      </c>
      <c r="B29" s="579">
        <v>37293</v>
      </c>
      <c r="C29" s="576">
        <v>9714</v>
      </c>
      <c r="D29" s="576">
        <v>21240</v>
      </c>
      <c r="E29" s="580">
        <v>6339</v>
      </c>
      <c r="F29" s="474">
        <v>12.632488186575886</v>
      </c>
      <c r="G29" s="585">
        <v>2200</v>
      </c>
      <c r="H29" s="10" t="s">
        <v>18</v>
      </c>
      <c r="I29" s="55"/>
    </row>
    <row r="30" spans="1:9" ht="12.75" customHeight="1">
      <c r="A30" s="86" t="s">
        <v>27</v>
      </c>
      <c r="B30" s="581">
        <v>21159.8</v>
      </c>
      <c r="C30" s="582">
        <v>5601.1</v>
      </c>
      <c r="D30" s="582">
        <v>11375.3</v>
      </c>
      <c r="E30" s="583">
        <v>4183.3</v>
      </c>
      <c r="F30" s="455">
        <v>11.705416793670164</v>
      </c>
      <c r="G30" s="584">
        <v>2500</v>
      </c>
      <c r="H30" s="86" t="s">
        <v>27</v>
      </c>
      <c r="I30" s="18"/>
    </row>
    <row r="31" spans="1:9" ht="12.75" customHeight="1">
      <c r="A31" s="10" t="s">
        <v>11</v>
      </c>
      <c r="B31" s="590">
        <v>30471.3</v>
      </c>
      <c r="C31" s="591">
        <v>8230.6</v>
      </c>
      <c r="D31" s="591">
        <v>18245.6</v>
      </c>
      <c r="E31" s="592">
        <v>3995.1</v>
      </c>
      <c r="F31" s="497">
        <v>12.165206598075448</v>
      </c>
      <c r="G31" s="593">
        <v>800</v>
      </c>
      <c r="H31" s="10" t="s">
        <v>11</v>
      </c>
      <c r="I31" s="18"/>
    </row>
    <row r="32" spans="1:9" ht="12.75" customHeight="1">
      <c r="A32" s="86" t="s">
        <v>28</v>
      </c>
      <c r="B32" s="581">
        <v>15504.8</v>
      </c>
      <c r="C32" s="582">
        <v>5096.8</v>
      </c>
      <c r="D32" s="582">
        <v>8286.6</v>
      </c>
      <c r="E32" s="583">
        <v>2121.4</v>
      </c>
      <c r="F32" s="455">
        <v>12.713458482499396</v>
      </c>
      <c r="G32" s="584">
        <v>1500</v>
      </c>
      <c r="H32" s="86" t="s">
        <v>28</v>
      </c>
      <c r="I32" s="18"/>
    </row>
    <row r="33" spans="1:9" ht="12.75" customHeight="1">
      <c r="A33" s="10" t="s">
        <v>12</v>
      </c>
      <c r="B33" s="579">
        <v>11003.3</v>
      </c>
      <c r="C33" s="576">
        <v>1950.5</v>
      </c>
      <c r="D33" s="576">
        <v>6134.8</v>
      </c>
      <c r="E33" s="580">
        <v>2918</v>
      </c>
      <c r="F33" s="466">
        <v>11.325417525253252</v>
      </c>
      <c r="G33" s="578">
        <v>600</v>
      </c>
      <c r="H33" s="10" t="s">
        <v>12</v>
      </c>
      <c r="I33" s="18"/>
    </row>
    <row r="34" spans="1:9" ht="12.75" customHeight="1">
      <c r="A34" s="86" t="s">
        <v>14</v>
      </c>
      <c r="B34" s="581">
        <v>3434.2</v>
      </c>
      <c r="C34" s="582">
        <v>830.6</v>
      </c>
      <c r="D34" s="582">
        <v>2345.2</v>
      </c>
      <c r="E34" s="583">
        <v>258.4</v>
      </c>
      <c r="F34" s="455">
        <v>16.002423056312757</v>
      </c>
      <c r="G34" s="584">
        <v>1700</v>
      </c>
      <c r="H34" s="86" t="s">
        <v>14</v>
      </c>
      <c r="I34" s="18"/>
    </row>
    <row r="35" spans="1:9" ht="12.75" customHeight="1">
      <c r="A35" s="10" t="s">
        <v>13</v>
      </c>
      <c r="B35" s="579">
        <v>3186.1</v>
      </c>
      <c r="C35" s="576">
        <v>680.8</v>
      </c>
      <c r="D35" s="576">
        <v>1388.7</v>
      </c>
      <c r="E35" s="580">
        <v>1116.6</v>
      </c>
      <c r="F35" s="466">
        <v>7.513908312442369</v>
      </c>
      <c r="G35" s="578">
        <v>600</v>
      </c>
      <c r="H35" s="10" t="s">
        <v>13</v>
      </c>
      <c r="I35" s="18"/>
    </row>
    <row r="36" spans="1:9" ht="12.75" customHeight="1">
      <c r="A36" s="86" t="s">
        <v>29</v>
      </c>
      <c r="B36" s="581">
        <v>12848</v>
      </c>
      <c r="C36" s="582">
        <v>3356</v>
      </c>
      <c r="D36" s="582">
        <v>7167</v>
      </c>
      <c r="E36" s="583">
        <v>2325</v>
      </c>
      <c r="F36" s="455">
        <v>11.749965704879052</v>
      </c>
      <c r="G36" s="584">
        <v>2300</v>
      </c>
      <c r="H36" s="86" t="s">
        <v>29</v>
      </c>
      <c r="I36" s="18"/>
    </row>
    <row r="37" spans="1:9" ht="12.75" customHeight="1">
      <c r="A37" s="10" t="s">
        <v>30</v>
      </c>
      <c r="B37" s="579">
        <v>24851.7</v>
      </c>
      <c r="C37" s="576">
        <v>7470.6</v>
      </c>
      <c r="D37" s="576">
        <v>11775.4</v>
      </c>
      <c r="E37" s="580">
        <v>5605.7</v>
      </c>
      <c r="F37" s="466">
        <v>12.738758494274101</v>
      </c>
      <c r="G37" s="578">
        <v>2500</v>
      </c>
      <c r="H37" s="10" t="s">
        <v>30</v>
      </c>
      <c r="I37" s="18"/>
    </row>
    <row r="38" spans="1:9" ht="12.75" customHeight="1">
      <c r="A38" s="284" t="s">
        <v>19</v>
      </c>
      <c r="B38" s="594">
        <v>220647.8</v>
      </c>
      <c r="C38" s="595">
        <v>68221.6</v>
      </c>
      <c r="D38" s="595">
        <v>86058.9</v>
      </c>
      <c r="E38" s="596">
        <v>66367.2</v>
      </c>
      <c r="F38" s="498">
        <v>13.96764702400693</v>
      </c>
      <c r="G38" s="597">
        <v>3400</v>
      </c>
      <c r="H38" s="284" t="s">
        <v>19</v>
      </c>
      <c r="I38" s="18"/>
    </row>
    <row r="39" spans="1:5" ht="15" customHeight="1">
      <c r="A39" s="481" t="s">
        <v>339</v>
      </c>
      <c r="B39" s="5"/>
      <c r="C39" s="5"/>
      <c r="D39" s="5"/>
      <c r="E39" s="5"/>
    </row>
    <row r="40" spans="1:9" ht="12.75" customHeight="1">
      <c r="A40" s="823" t="s">
        <v>340</v>
      </c>
      <c r="B40" s="823"/>
      <c r="C40" s="823"/>
      <c r="D40" s="823"/>
      <c r="E40" s="823"/>
      <c r="F40" s="823"/>
      <c r="G40" s="823"/>
      <c r="H40" s="473"/>
      <c r="I40" s="473"/>
    </row>
    <row r="41" spans="1:7" ht="12.75" customHeight="1">
      <c r="A41" s="475"/>
      <c r="B41" s="476"/>
      <c r="C41" s="482"/>
      <c r="D41" s="482"/>
      <c r="E41" s="482"/>
      <c r="F41" s="476"/>
      <c r="G41" s="476"/>
    </row>
  </sheetData>
  <sheetProtection/>
  <mergeCells count="9">
    <mergeCell ref="A40:G40"/>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2013-01-15T09:39:55Z</cp:lastPrinted>
  <dcterms:created xsi:type="dcterms:W3CDTF">2003-09-05T14:33:05Z</dcterms:created>
  <dcterms:modified xsi:type="dcterms:W3CDTF">2018-01-04T09:58:52Z</dcterms:modified>
  <cp:category/>
  <cp:version/>
  <cp:contentType/>
  <cp:contentStatus/>
</cp:coreProperties>
</file>