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4" sheetId="1" r:id="rId1"/>
    <sheet name="air_cntr" sheetId="2" r:id="rId2"/>
    <sheet name="airlines" sheetId="3" r:id="rId3"/>
    <sheet name="airpt_pass_maj" sheetId="4" r:id="rId4"/>
    <sheet name="airpt_pairs_intra" sheetId="5" r:id="rId5"/>
    <sheet name="airpt_pairs_extra" sheetId="6" r:id="rId6"/>
    <sheet name="airpt_cargo_maj" sheetId="7" r:id="rId7"/>
    <sheet name="airpt_mvmnt_maj" sheetId="8" r:id="rId8"/>
    <sheet name="sea_cntry_pass" sheetId="9" r:id="rId9"/>
    <sheet name="sea_ports_pass " sheetId="10" r:id="rId10"/>
    <sheet name="sea_ports_freight" sheetId="11" r:id="rId11"/>
    <sheet name="sea_intra_rel" sheetId="12" r:id="rId12"/>
    <sheet name="sea_intra_routes" sheetId="13" r:id="rId13"/>
    <sheet name="sea_container" sheetId="14" r:id="rId14"/>
    <sheet name="combined" sheetId="15" r:id="rId15"/>
    <sheet name="combined_uirr" sheetId="16" r:id="rId16"/>
    <sheet name="alps" sheetId="17" r:id="rId17"/>
    <sheet name="pyrenee" sheetId="18" r:id="rId18"/>
    <sheet name="rail_alp_pyr" sheetId="19" r:id="rId19"/>
    <sheet name="rail_channel" sheetId="20" r:id="rId20"/>
  </sheets>
  <definedNames>
    <definedName name="A" localSheetId="0">'T3.4'!$A$65500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'air_cntr'!$B$1:$AD$36</definedName>
    <definedName name="_xlnm.Print_Area" localSheetId="6">'airpt_cargo_maj'!$B$1:$N$70</definedName>
    <definedName name="_xlnm.Print_Area" localSheetId="7">'airpt_mvmnt_maj'!$C$1:$K$78</definedName>
    <definedName name="_xlnm.Print_Area" localSheetId="5">'airpt_pairs_extra'!$C$1:$F$57</definedName>
    <definedName name="_xlnm.Print_Area" localSheetId="3">'airpt_pass_maj'!$B$1:$N$70</definedName>
    <definedName name="_xlnm.Print_Area" localSheetId="16">'alps'!$B$1:$G$46</definedName>
    <definedName name="_xlnm.Print_Area" localSheetId="14">'combined'!$B$1:$G$37</definedName>
    <definedName name="_xlnm.Print_Area" localSheetId="15">'combined_uirr'!$B$1:$H$42</definedName>
    <definedName name="_xlnm.Print_Area" localSheetId="17">'pyrenee'!$B$1:$F$34</definedName>
    <definedName name="_xlnm.Print_Area" localSheetId="18">'rail_alp_pyr'!$B$1:$H$49</definedName>
    <definedName name="_xlnm.Print_Area" localSheetId="19">'rail_channel'!$B$1:$H$26</definedName>
    <definedName name="_xlnm.Print_Area" localSheetId="8">'sea_cntry_pass'!$B$1:$AA$41</definedName>
    <definedName name="_xlnm.Print_Area" localSheetId="13">'sea_container'!$C$1:$K$57</definedName>
    <definedName name="_xlnm.Print_Area" localSheetId="11">'sea_intra_rel'!$B$1:$L$33</definedName>
    <definedName name="_xlnm.Print_Area" localSheetId="12">'sea_intra_routes'!$B$1:$G$62</definedName>
    <definedName name="_xlnm.Print_Area" localSheetId="10">'sea_ports_freight'!$B$1:$K$59</definedName>
    <definedName name="_xlnm.Print_Area" localSheetId="9">'sea_ports_pass '!$B$1:$K$59</definedName>
    <definedName name="_xlnm.Print_Area" localSheetId="0">'T3.4'!$B$1:$E$35</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3">'sea_container'!$1:$6</definedName>
    <definedName name="_xlnm.Print_Titles" localSheetId="10">'sea_ports_freight'!$1:$7</definedName>
    <definedName name="_xlnm.Print_Titles" localSheetId="9">'sea_ports_pass '!$1:$7</definedName>
  </definedNames>
  <calcPr fullCalcOnLoad="1"/>
</workbook>
</file>

<file path=xl/sharedStrings.xml><?xml version="1.0" encoding="utf-8"?>
<sst xmlns="http://schemas.openxmlformats.org/spreadsheetml/2006/main" count="1625" uniqueCount="643">
  <si>
    <t>Cargo and Mail loaded and unloaded</t>
  </si>
  <si>
    <t>1000 tonnes</t>
  </si>
  <si>
    <t>Marseille</t>
  </si>
  <si>
    <t>Air : Major Regular European Airlines</t>
  </si>
  <si>
    <t xml:space="preserve">Airline </t>
  </si>
  <si>
    <t xml:space="preserve">British Airways </t>
  </si>
  <si>
    <t xml:space="preserve">Iberia </t>
  </si>
  <si>
    <t xml:space="preserve">Alitalia </t>
  </si>
  <si>
    <t>SWISS (Crossair)</t>
  </si>
  <si>
    <t xml:space="preserve">Air Berlin </t>
  </si>
  <si>
    <t xml:space="preserve">Finnair </t>
  </si>
  <si>
    <t xml:space="preserve">Icelandair </t>
  </si>
  <si>
    <t>Sea : Passenger Traffic at Major EU Seaports</t>
  </si>
  <si>
    <t>Traffic</t>
  </si>
  <si>
    <t>Road : Pyrenees Crossing Traffic</t>
  </si>
  <si>
    <t>change '06/'07</t>
  </si>
  <si>
    <r>
      <t>Note</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</si>
  <si>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t>Total inwards</t>
  </si>
  <si>
    <t>TOTAL goods transported*</t>
  </si>
  <si>
    <t>of which: to/from EU</t>
  </si>
  <si>
    <t>Total outwards</t>
  </si>
  <si>
    <t>Relevance of intra-EU transport in total maritime transport by EU country</t>
  </si>
  <si>
    <t>'05/'06</t>
  </si>
  <si>
    <t>Antwerpen</t>
  </si>
  <si>
    <t>Göteborg</t>
  </si>
  <si>
    <t>Lübeck</t>
  </si>
  <si>
    <t>Palma De Mallorca</t>
  </si>
  <si>
    <t>'06/'07</t>
  </si>
  <si>
    <t>Constantza</t>
  </si>
  <si>
    <r>
      <t>Source</t>
    </r>
    <r>
      <rPr>
        <sz val="10"/>
        <rFont val="Arial"/>
        <family val="2"/>
      </rPr>
      <t>: Eurostat</t>
    </r>
  </si>
  <si>
    <t>Paloukia Salaminas</t>
  </si>
  <si>
    <t>Perama</t>
  </si>
  <si>
    <t>Cirkewwa</t>
  </si>
  <si>
    <t>Mgarr, Gozo</t>
  </si>
  <si>
    <t>Sorrento</t>
  </si>
  <si>
    <t>Antirio*</t>
  </si>
  <si>
    <t>Rio*</t>
  </si>
  <si>
    <t>Helsingør</t>
  </si>
  <si>
    <t>Rødby (Færgehavn)</t>
  </si>
  <si>
    <t>Sjællands Odde</t>
  </si>
  <si>
    <t>Norderney</t>
  </si>
  <si>
    <r>
      <t>Note</t>
    </r>
    <r>
      <rPr>
        <sz val="8"/>
        <rFont val="Arial"/>
        <family val="0"/>
      </rPr>
      <t xml:space="preserve">: *: Bridge opened in 2004; </t>
    </r>
    <r>
      <rPr>
        <b/>
        <sz val="8"/>
        <rFont val="Arial"/>
        <family val="2"/>
      </rPr>
      <t>IT:</t>
    </r>
    <r>
      <rPr>
        <sz val="8"/>
        <rFont val="Arial"/>
        <family val="0"/>
      </rPr>
      <t xml:space="preserve"> ports ranked according to 2006 passenger numbers</t>
    </r>
  </si>
  <si>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</si>
  <si>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</si>
  <si>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</si>
  <si>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</si>
  <si>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</si>
  <si>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</si>
  <si>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</si>
  <si>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</si>
  <si>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</si>
  <si>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</si>
  <si>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</si>
  <si>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</si>
  <si>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</si>
  <si>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</si>
  <si>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</si>
  <si>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</si>
  <si>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</si>
  <si>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</si>
  <si>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Nice / Côte D'Azur</t>
  </si>
  <si>
    <t>Praha / Ruzyne</t>
  </si>
  <si>
    <t>Warszawa / Okecie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</si>
  <si>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</si>
  <si>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</si>
  <si>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</si>
  <si>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</si>
  <si>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</si>
  <si>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</si>
  <si>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</si>
  <si>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</si>
  <si>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</si>
  <si>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</si>
  <si>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</si>
  <si>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</si>
  <si>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</si>
  <si>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</si>
  <si>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</si>
  <si>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</si>
  <si>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</si>
  <si>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Hannover</t>
  </si>
  <si>
    <t>Napoli / Capodichino</t>
  </si>
  <si>
    <t>Göteborg / Landvetter</t>
  </si>
  <si>
    <t>Bologna / Borgo Panigale</t>
  </si>
  <si>
    <t>Bristol</t>
  </si>
  <si>
    <t>Newcastle</t>
  </si>
  <si>
    <t>Catania / Fontanarossa</t>
  </si>
  <si>
    <t>Nürnberg</t>
  </si>
  <si>
    <t>Tenerife Norte</t>
  </si>
  <si>
    <t>Tenerife Sur / Reina Sofia</t>
  </si>
  <si>
    <t>Bergamo / Orio Al Serio</t>
  </si>
  <si>
    <t>Roma / Ciampino</t>
  </si>
  <si>
    <t>Berlin / Schönefeld</t>
  </si>
  <si>
    <t>Torino / Caselle</t>
  </si>
  <si>
    <t>Larnaka</t>
  </si>
  <si>
    <t>Porto</t>
  </si>
  <si>
    <t>Bordeaux / Mérignac</t>
  </si>
  <si>
    <t>FR/CH</t>
  </si>
  <si>
    <t>Paris / Charles De Gaulle</t>
  </si>
  <si>
    <t>Köln-Bonn</t>
  </si>
  <si>
    <t>Liège / Bierset</t>
  </si>
  <si>
    <t>Nottingham East Midlands</t>
  </si>
  <si>
    <t>Frankfurt / Hahn</t>
  </si>
  <si>
    <t>Oostende</t>
  </si>
  <si>
    <t>Leipzig-Halle</t>
  </si>
  <si>
    <t>Maastricht-Aachen</t>
  </si>
  <si>
    <t>Basel-Mulhouse</t>
  </si>
  <si>
    <t>Brescia / Montichiari</t>
  </si>
  <si>
    <t>Malmö</t>
  </si>
  <si>
    <t>Paris / Vatry</t>
  </si>
  <si>
    <t>Prestwick</t>
  </si>
  <si>
    <t>Manston / Kent Intl</t>
  </si>
  <si>
    <t>Shannon</t>
  </si>
  <si>
    <t>Örebro</t>
  </si>
  <si>
    <t>Tallinn / Ülemiste</t>
  </si>
  <si>
    <t>St. Dénis / Roland Garros (La Réunion)</t>
  </si>
  <si>
    <r>
      <t>Source</t>
    </r>
    <r>
      <rPr>
        <sz val="10"/>
        <rFont val="Arial"/>
        <family val="2"/>
      </rPr>
      <t>:</t>
    </r>
    <r>
      <rPr>
        <b/>
        <sz val="10"/>
        <rFont val="Arial"/>
        <family val="2"/>
      </rPr>
      <t xml:space="preserve"> </t>
    </r>
    <r>
      <rPr>
        <sz val="10"/>
        <rFont val="Arial"/>
        <family val="2"/>
      </rPr>
      <t>Eurostat,</t>
    </r>
    <r>
      <rPr>
        <i/>
        <sz val="10"/>
        <rFont val="Arial"/>
        <family val="2"/>
      </rPr>
      <t xml:space="preserve"> airport websites (in italics)</t>
    </r>
  </si>
  <si>
    <t>London / Heathrow - New York / J.F. Kennedy Intl, NY, USA</t>
  </si>
  <si>
    <t>Paris / Charles De Gaulle - New York / J.F. Kennedy Intl, NY, USA</t>
  </si>
  <si>
    <t>London / Heathrow - Los Angeles Intl, CA, USA</t>
  </si>
  <si>
    <t>London / Heathrow - Singapore / Changi</t>
  </si>
  <si>
    <t>Paris / Charles De Gaulle - Montreal / Pierre Elliot Trudeau Intl, Canada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</si>
  <si>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</si>
  <si>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</si>
  <si>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</si>
  <si>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</si>
  <si>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</si>
  <si>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Paris / Charles De Gaulle - Tokio Intl, Japan</t>
  </si>
  <si>
    <t>ondon / Heathrow - Zürich, Switzerland</t>
  </si>
  <si>
    <t>London / Heathrow - Boston / Gen. E. Lawrence Logan Intl, MA, USA</t>
  </si>
  <si>
    <t>London / Heathrow - Narita Intl, Japan</t>
  </si>
  <si>
    <t>Frankfurt (Main) - Chicago / O'Hare Intl, IL, USA</t>
  </si>
  <si>
    <t>London / Heathrow - Chicago / O'Hare Intl, IL, USA</t>
  </si>
  <si>
    <t>London / Heathrow - Miami Intl, FL, USA</t>
  </si>
  <si>
    <t>London / Heathrow - Sydney / Kingsford Smith Intl, Australia</t>
  </si>
  <si>
    <t>Frankfurt (Main) - Washington / Dulles Intl, DC, USA</t>
  </si>
  <si>
    <t>Frankfurt (Main) - Narita Intl, Japan</t>
  </si>
  <si>
    <t>Amsterdam / Schiphol - Detroit / Metropolitan Wayne County, MI, USA</t>
  </si>
  <si>
    <t>Paris / Charles De Gaulle - Tel Aviv / Ben Gurion, Israel</t>
  </si>
  <si>
    <t>Frankfurt (Main) - Singapore / Changi</t>
  </si>
  <si>
    <t>Paris / Charles de Gaulle - Genève / Cointrin, Switzerland</t>
  </si>
  <si>
    <t>Frankfurt (Main) - New York / J.F. Kennedy Intl, NY, USA</t>
  </si>
  <si>
    <t>London / Gatwick - Genève / Cointrin, Switzerland</t>
  </si>
  <si>
    <t>Paris / Orly - Marrakech / Menara, Morocco</t>
  </si>
  <si>
    <t>London / Gatwick - Orlando Intl, FL, USA</t>
  </si>
  <si>
    <t>Frankfurt (Main) - Istanbul / Atatürk, Turkey</t>
  </si>
  <si>
    <t>Paris / Charles de Gaulle - Zürich, Switzerland</t>
  </si>
  <si>
    <t>London / Heathrow - New Delhi / Indira Gandhi Intl, India</t>
  </si>
  <si>
    <t>Düsseldorf - Antalya, Turkey</t>
  </si>
  <si>
    <t>Berlin / Tegel - Zürich, Switzerland</t>
  </si>
  <si>
    <t>Frankfurt (Main) - Zürich, Switzerland</t>
  </si>
  <si>
    <t>Wien / Schwechat - Zürich, Switzerland</t>
  </si>
  <si>
    <t>Amsterdam / Schiphol - Zürich, Switzerland</t>
  </si>
  <si>
    <t>Amsterdam / Schiphol - Antalya, Turkey</t>
  </si>
  <si>
    <t>London / Heathrow - Cape Town Intl, South Africa</t>
  </si>
  <si>
    <t>In Passenger Transport</t>
  </si>
  <si>
    <t>Air : Main Connections Between EU- And Non-EU Airports</t>
  </si>
  <si>
    <t>London / Heathrow - Bangkok / Suvarnabhumi Intl , Thailand*</t>
  </si>
  <si>
    <t>Madrid / Barajas - Barcelona</t>
  </si>
  <si>
    <t>Milano / Linate - Roma / Fiumicino</t>
  </si>
  <si>
    <t>Paris / Orly - Toulouse / Blagnac</t>
  </si>
  <si>
    <t>London / Heathrow - Dublin</t>
  </si>
  <si>
    <t>London / Heathrow - Amsterdam / Schiphol</t>
  </si>
  <si>
    <t>London / Heathrow - Paris / Charles de Gaulle</t>
  </si>
  <si>
    <t>München - Hamburg</t>
  </si>
  <si>
    <t>Frankfurt (Main) - Berlin / Tegel</t>
  </si>
  <si>
    <t>Madrid / Barajas - Malaga</t>
  </si>
  <si>
    <t>London / Heathrow - Frankfurt (Main)</t>
  </si>
  <si>
    <t>Paris / Charles de Gaulle - Milano / Linate</t>
  </si>
  <si>
    <t>Amsterdam / Schiphol - Barcelona</t>
  </si>
  <si>
    <t>Paris / Charles de Gaulle - Madrid / Barajas</t>
  </si>
  <si>
    <t>Madrid / Barajas - Roma / Fiumicino</t>
  </si>
  <si>
    <t>Paris / Orly - Marseille / Provence</t>
  </si>
  <si>
    <t>Frankfurt (Main) - München</t>
  </si>
  <si>
    <t>Stockholm / Arlanda - København / Kastrup</t>
  </si>
  <si>
    <t>London / Heathrow - Madrid / Barajas</t>
  </si>
  <si>
    <t>Amsterdam / Schiphol - Paris / Charles De Gaulle</t>
  </si>
  <si>
    <t>Köln-Bonn - Berlin / Tegel</t>
  </si>
  <si>
    <t>Thessaloniki - Athinai / Eleftherios Venizelos</t>
  </si>
  <si>
    <t xml:space="preserve">Paris / Charles De Gaulle - Barcelona </t>
  </si>
  <si>
    <t>Madrid / Barajas - Paris / Orly</t>
  </si>
  <si>
    <t>London / Heathrow - München</t>
  </si>
  <si>
    <t>Frankfurt (Main) - Paris / Charles De Gaulle</t>
  </si>
  <si>
    <t>Madrid / Barajas - Bilbao</t>
  </si>
  <si>
    <t>Lisboa - Madrid / Barajas</t>
  </si>
  <si>
    <t>London / Stansted - Dublin</t>
  </si>
  <si>
    <t>London / Heathrow - Manchester</t>
  </si>
  <si>
    <t>Lyon / Saint-Exupéry</t>
  </si>
  <si>
    <t>Faro</t>
  </si>
  <si>
    <t>Arrecife / Lanzarote</t>
  </si>
  <si>
    <t>Irakleion</t>
  </si>
  <si>
    <t>Air : Main Intra-EU Airport Pairs in Passenger Transport</t>
  </si>
  <si>
    <r>
      <t>Note:</t>
    </r>
    <r>
      <rPr>
        <sz val="8"/>
        <rFont val="Arial"/>
        <family val="0"/>
      </rPr>
      <t xml:space="preserve"> * The new Bangkok Airport officially opened on 28 September 2006. Before, all traffic went to Bangkok Don Mueang Intl airport.</t>
    </r>
  </si>
  <si>
    <t>Leixões</t>
  </si>
  <si>
    <t>Pyrenee Crossing Freight Traffic</t>
  </si>
  <si>
    <t xml:space="preserve">( Spain - France ) </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</si>
  <si>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</si>
  <si>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</si>
  <si>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</si>
  <si>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</si>
  <si>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</si>
  <si>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</si>
  <si>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</si>
  <si>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</si>
  <si>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</si>
  <si>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</si>
  <si>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</si>
  <si>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</si>
  <si>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</si>
  <si>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</si>
  <si>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</si>
  <si>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</si>
  <si>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Porto D'Ischia</t>
  </si>
  <si>
    <t>Shuttle</t>
  </si>
  <si>
    <t>Through-train</t>
  </si>
  <si>
    <t>Vehicles</t>
  </si>
  <si>
    <t>Passenger</t>
  </si>
  <si>
    <t>La Maddalena</t>
  </si>
  <si>
    <t>Palau</t>
  </si>
  <si>
    <t>( Alpine Arc: Mont Cenis to Brenner )</t>
  </si>
  <si>
    <t>( Alpine Arc: Montgenèvre to Brenner )</t>
  </si>
  <si>
    <t>Freight</t>
  </si>
  <si>
    <t>Rotterdam</t>
  </si>
  <si>
    <t>Le Havre</t>
  </si>
  <si>
    <t>London</t>
  </si>
  <si>
    <t>Trieste</t>
  </si>
  <si>
    <t>Wilhelmshaven</t>
  </si>
  <si>
    <t>Taranto</t>
  </si>
  <si>
    <t>Southampton</t>
  </si>
  <si>
    <t>Piombino</t>
  </si>
  <si>
    <t>Portoferraio</t>
  </si>
  <si>
    <t>Portsmouth</t>
  </si>
  <si>
    <t>Olbia</t>
  </si>
  <si>
    <t>Mariehamn</t>
  </si>
  <si>
    <t>Genova</t>
  </si>
  <si>
    <t>Valencia</t>
  </si>
  <si>
    <t>Brenner   Reschen</t>
  </si>
  <si>
    <t>Milford Haven</t>
  </si>
  <si>
    <t>Zeebrugge</t>
  </si>
  <si>
    <t>Tarragona</t>
  </si>
  <si>
    <t>Bilbao</t>
  </si>
  <si>
    <t>Ventspils</t>
  </si>
  <si>
    <t>Ravenna</t>
  </si>
  <si>
    <t>Ghent</t>
  </si>
  <si>
    <t>Felixstowe</t>
  </si>
  <si>
    <t>Rouen</t>
  </si>
  <si>
    <t>Klaipeda</t>
  </si>
  <si>
    <t>Koper</t>
  </si>
  <si>
    <t>1000 TEU</t>
  </si>
  <si>
    <t>Gioia Tauro</t>
  </si>
  <si>
    <t>La Spezia</t>
  </si>
  <si>
    <t>Aarhus</t>
  </si>
  <si>
    <t>Gdynia</t>
  </si>
  <si>
    <t>Thessaloniki</t>
  </si>
  <si>
    <t>Kotka</t>
  </si>
  <si>
    <t>International traffic</t>
  </si>
  <si>
    <t>Kombiverkehr, DE</t>
  </si>
  <si>
    <t>Hupac, CH</t>
  </si>
  <si>
    <t>Cemat, IT</t>
  </si>
  <si>
    <t>Ökombi, AT</t>
  </si>
  <si>
    <t>Ralpin, CH</t>
  </si>
  <si>
    <t>T.R.W., BE</t>
  </si>
  <si>
    <t>Hungarocombi, HU</t>
  </si>
  <si>
    <t>Hupac NV, NL</t>
  </si>
  <si>
    <t>Novatrans, FR</t>
  </si>
  <si>
    <t>Adria Combi, SI</t>
  </si>
  <si>
    <t>National traffic</t>
  </si>
  <si>
    <t>Year</t>
  </si>
  <si>
    <t>of which: national</t>
  </si>
  <si>
    <t>Semi-trailers</t>
  </si>
  <si>
    <t>Rolling road</t>
  </si>
  <si>
    <t>Swap bodies</t>
  </si>
  <si>
    <t>million tonnes</t>
  </si>
  <si>
    <t>St. Gotthard</t>
  </si>
  <si>
    <t>Brenner</t>
  </si>
  <si>
    <t xml:space="preserve">Switzerland </t>
  </si>
  <si>
    <t>Simplon</t>
  </si>
  <si>
    <t>Gr.St. Bernard</t>
  </si>
  <si>
    <t>West coast</t>
  </si>
  <si>
    <t>East coast</t>
  </si>
  <si>
    <t>Hendaye - Irun</t>
  </si>
  <si>
    <t>Cerbère / Port Bou</t>
  </si>
  <si>
    <t>vehicles per day</t>
  </si>
  <si>
    <t>Venezia</t>
  </si>
  <si>
    <t>Lisboa</t>
  </si>
  <si>
    <t>Alpe Adria, IT</t>
  </si>
  <si>
    <t>ICA, AT</t>
  </si>
  <si>
    <t>Combiberia, ES</t>
  </si>
  <si>
    <t>Naviland Cargo, FR</t>
  </si>
  <si>
    <t>Hupac, CH/DE/IT</t>
  </si>
  <si>
    <t>Total pure rail</t>
  </si>
  <si>
    <t>Sea : Inward and Outward Flow of Passengers by Country</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</si>
  <si>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</si>
  <si>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</si>
  <si>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</si>
  <si>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</si>
  <si>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</si>
  <si>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</si>
  <si>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</si>
  <si>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</si>
  <si>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</si>
  <si>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</si>
  <si>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</si>
  <si>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</si>
  <si>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</si>
  <si>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</si>
  <si>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</si>
  <si>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</si>
  <si>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</si>
  <si>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</si>
  <si>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</si>
  <si>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</si>
  <si>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</si>
  <si>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</si>
  <si>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</si>
  <si>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</si>
  <si>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</si>
  <si>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</si>
  <si>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</si>
  <si>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</si>
  <si>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</si>
  <si>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</si>
  <si>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</si>
  <si>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</si>
  <si>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</si>
  <si>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</si>
  <si>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</si>
  <si>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</si>
  <si>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</si>
  <si>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</si>
  <si>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</si>
  <si>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</si>
  <si>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LOT Polish Airlines</t>
  </si>
  <si>
    <t xml:space="preserve">Deutsche Lufthansa </t>
  </si>
  <si>
    <t>Virgin Atlantic Airways</t>
  </si>
  <si>
    <t>THY Turkish Airlines</t>
  </si>
  <si>
    <t>TAP Portugal</t>
  </si>
  <si>
    <t>Olympic Airlines</t>
  </si>
  <si>
    <t xml:space="preserve">CSA Czech Airlines </t>
  </si>
  <si>
    <t>bmi British Midland Airways</t>
  </si>
  <si>
    <t>Malev Hungarian Airlines</t>
  </si>
  <si>
    <t>TAROM Romanian Air Transport</t>
  </si>
  <si>
    <t>Adria Airways</t>
  </si>
  <si>
    <t>3.4.1</t>
  </si>
  <si>
    <t>3.4.13</t>
  </si>
  <si>
    <t>3.4.14</t>
  </si>
  <si>
    <t>3.4.2</t>
  </si>
  <si>
    <t>HR</t>
  </si>
  <si>
    <t>Cartagena</t>
  </si>
  <si>
    <t>Livorno</t>
  </si>
  <si>
    <t>Dunkerque</t>
  </si>
  <si>
    <t>Total</t>
  </si>
  <si>
    <t>Company</t>
  </si>
  <si>
    <t>Air Malta</t>
  </si>
  <si>
    <t>Austrian Airlines</t>
  </si>
  <si>
    <t>Croatia Airlines</t>
  </si>
  <si>
    <t>Cyprus Airways</t>
  </si>
  <si>
    <t>Luxair</t>
  </si>
  <si>
    <t>Spanair</t>
  </si>
  <si>
    <t>(1)</t>
  </si>
  <si>
    <t>Cars</t>
  </si>
  <si>
    <t>Coaches</t>
  </si>
  <si>
    <t>Air : Passenger Traffic at Major EU Airports</t>
  </si>
  <si>
    <t>Air : Freight Traffic at Major EU Airports</t>
  </si>
  <si>
    <r>
      <t xml:space="preserve">Total passengers carried </t>
    </r>
    <r>
      <rPr>
        <sz val="10"/>
        <rFont val="Arial"/>
        <family val="2"/>
      </rPr>
      <t xml:space="preserve">(arriving + departing from first named airport) </t>
    </r>
  </si>
  <si>
    <t>Biriatou</t>
  </si>
  <si>
    <t>(inc. A63)</t>
  </si>
  <si>
    <t>Le Perthus</t>
  </si>
  <si>
    <t>(inc. A9)</t>
  </si>
  <si>
    <t>Other crossings</t>
  </si>
  <si>
    <t>Intermodal rail</t>
  </si>
  <si>
    <t>(1): Since 2000, estimate based on 2.52 passengers per car and 38.75 passengers per coach</t>
  </si>
  <si>
    <t>3.4.4b</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</si>
  <si>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</si>
  <si>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</si>
  <si>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</si>
  <si>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</si>
  <si>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</si>
  <si>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</si>
  <si>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</si>
  <si>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</si>
  <si>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</si>
  <si>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</si>
  <si>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</si>
  <si>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</si>
  <si>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</si>
  <si>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</si>
  <si>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</si>
  <si>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</si>
  <si>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</si>
  <si>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</si>
  <si>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</si>
  <si>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</si>
  <si>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</si>
  <si>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</si>
  <si>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</si>
  <si>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</si>
  <si>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</si>
  <si>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United Kingdom</t>
  </si>
  <si>
    <t>Luxembourg</t>
  </si>
  <si>
    <t>Netherlands</t>
  </si>
  <si>
    <t>Partner &gt;&gt;&gt;&gt;&gt;</t>
  </si>
  <si>
    <r>
      <t>Source</t>
    </r>
    <r>
      <rPr>
        <sz val="8"/>
        <rFont val="Arial"/>
        <family val="0"/>
      </rPr>
      <t>: Eurostat</t>
    </r>
  </si>
  <si>
    <t>*: passengers carried are fewer than passengers on board, due to transit passengers staying on board the aircraft not being counted.</t>
  </si>
  <si>
    <r>
      <t>Note</t>
    </r>
    <r>
      <rPr>
        <sz val="10"/>
        <rFont val="Arial"/>
        <family val="0"/>
      </rPr>
      <t xml:space="preserve">: </t>
    </r>
  </si>
  <si>
    <t>Grimsby &amp; Immingham</t>
  </si>
  <si>
    <t>Tees &amp; Hartlepool</t>
  </si>
  <si>
    <t>Forth</t>
  </si>
  <si>
    <t>Nantes Saint-Nazaire</t>
  </si>
  <si>
    <t>Liverpool</t>
  </si>
  <si>
    <t>Bremerhaven</t>
  </si>
  <si>
    <t>Augusta</t>
  </si>
  <si>
    <t>Sines</t>
  </si>
  <si>
    <t>Porto Foxi</t>
  </si>
  <si>
    <t>Velsen/Ijmuiden</t>
  </si>
  <si>
    <t>Gijon</t>
  </si>
  <si>
    <t>Huelva</t>
  </si>
  <si>
    <t>Las Palmas, Gran Canaria</t>
  </si>
  <si>
    <t>Santa Cruz De Tenerife</t>
  </si>
  <si>
    <t>Medway</t>
  </si>
  <si>
    <t>Hull</t>
  </si>
  <si>
    <t>Cagliari</t>
  </si>
  <si>
    <t>Civitavecchia</t>
  </si>
  <si>
    <t>Málaga</t>
  </si>
  <si>
    <t>Holyhead</t>
  </si>
  <si>
    <t>Igoumenitsa</t>
  </si>
  <si>
    <t>3.4.7</t>
  </si>
  <si>
    <t>Alps Crossing Freight Traffic</t>
  </si>
  <si>
    <t>EU12</t>
  </si>
  <si>
    <t>% of consignments</t>
  </si>
  <si>
    <t>(billion)</t>
  </si>
  <si>
    <t>Tonne-kilometres</t>
  </si>
  <si>
    <t>Sea : Intra-EU maritime transport</t>
  </si>
  <si>
    <t>(%)</t>
  </si>
  <si>
    <t>Rank</t>
  </si>
  <si>
    <t>of which: from EU</t>
  </si>
  <si>
    <t>of which: to EU</t>
  </si>
  <si>
    <t>Share of EU in total</t>
  </si>
  <si>
    <t>Country of loading port</t>
  </si>
  <si>
    <t>Country of unloading port</t>
  </si>
  <si>
    <t xml:space="preserve">Aegina </t>
  </si>
  <si>
    <r>
      <t>Source</t>
    </r>
    <r>
      <rPr>
        <sz val="8"/>
        <rFont val="Arial"/>
        <family val="2"/>
      </rPr>
      <t>: Observatorio hispano-francés de Trafico en los Pirineos, Spain</t>
    </r>
  </si>
  <si>
    <r>
      <t>Note</t>
    </r>
    <r>
      <rPr>
        <sz val="8"/>
        <rFont val="Arial"/>
        <family val="2"/>
      </rPr>
      <t xml:space="preserve">: </t>
    </r>
    <r>
      <rPr>
        <sz val="8"/>
        <rFont val="Arial"/>
        <family val="0"/>
      </rPr>
      <t>France: Montgenèvre: from 1999</t>
    </r>
  </si>
  <si>
    <r>
      <t>Note</t>
    </r>
    <r>
      <rPr>
        <sz val="8"/>
        <rFont val="Arial"/>
        <family val="2"/>
      </rPr>
      <t>: internal, import, export and transit traffic</t>
    </r>
  </si>
  <si>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</si>
  <si>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</si>
  <si>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r>
      <t>Note</t>
    </r>
    <r>
      <rPr>
        <sz val="8"/>
        <rFont val="Arial"/>
        <family val="0"/>
      </rPr>
      <t>: One movement per minute for 18 hours per day = 394 200 per year</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</si>
  <si>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</si>
  <si>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</si>
  <si>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</si>
  <si>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</si>
  <si>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</si>
  <si>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</si>
  <si>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r>
      <t>TEU</t>
    </r>
    <r>
      <rPr>
        <sz val="8"/>
        <rFont val="Arial"/>
        <family val="2"/>
      </rPr>
      <t>: twenty foot equivalent unit (corresponds to 10-12 tonnes)</t>
    </r>
  </si>
  <si>
    <r>
      <t>*</t>
    </r>
    <r>
      <rPr>
        <sz val="8"/>
        <rFont val="Arial"/>
        <family val="2"/>
      </rPr>
      <t>:</t>
    </r>
    <r>
      <rPr>
        <b/>
        <sz val="8"/>
        <rFont val="Arial"/>
        <family val="2"/>
      </rPr>
      <t>Consignment</t>
    </r>
    <r>
      <rPr>
        <sz val="8"/>
        <rFont val="Arial"/>
        <family val="2"/>
      </rPr>
      <t xml:space="preserve"> = equivalent of an average road transport (= 2.3 TEU)</t>
    </r>
  </si>
  <si>
    <t>3.4.12a</t>
  </si>
  <si>
    <t>1000 Consignments*</t>
  </si>
  <si>
    <t>3.4.12b</t>
  </si>
  <si>
    <t>Combined Transport Traffic</t>
  </si>
  <si>
    <t>UIRR companies</t>
  </si>
  <si>
    <t xml:space="preserve">Intercontainer-Interfrigo </t>
  </si>
  <si>
    <r>
      <t>Note</t>
    </r>
    <r>
      <rPr>
        <sz val="8"/>
        <rFont val="Arial"/>
        <family val="2"/>
      </rPr>
      <t>:</t>
    </r>
  </si>
  <si>
    <t>Combined Transport : Traffic of International Union of Combined Road-Rail Transport Companies (UIRR)</t>
  </si>
  <si>
    <r>
      <t>Source</t>
    </r>
    <r>
      <rPr>
        <sz val="8"/>
        <rFont val="Arial"/>
        <family val="2"/>
      </rPr>
      <t>: International Union of Combined Road-Rail Transport Companies</t>
    </r>
  </si>
  <si>
    <r>
      <t>Source</t>
    </r>
    <r>
      <rPr>
        <sz val="8"/>
        <rFont val="Arial"/>
        <family val="2"/>
      </rPr>
      <t>: International Union of Combined Road-Rail Transport Companies, Intercontainer-Interfrigo</t>
    </r>
  </si>
  <si>
    <t>% change from previuos year</t>
  </si>
  <si>
    <t xml:space="preserve">Pass- </t>
  </si>
  <si>
    <t>engers</t>
  </si>
  <si>
    <t>Pass-</t>
  </si>
  <si>
    <r>
      <t>Source</t>
    </r>
    <r>
      <rPr>
        <sz val="8"/>
        <rFont val="Arial"/>
        <family val="2"/>
      </rPr>
      <t>: Swiss Department of the Environment, Transport, Energy and Communications (UVEK)</t>
    </r>
  </si>
  <si>
    <t>(arriving + departing + in transit)</t>
  </si>
  <si>
    <t>Notes:</t>
  </si>
  <si>
    <t>Data from main ports only (ports handling more than 1 million tonnes per year).</t>
  </si>
  <si>
    <t>*: The total goods transported data may be less than the sum of inward and outward traffic due to the double counting of tonnes moved within the same country.</t>
  </si>
  <si>
    <t>07/06</t>
  </si>
  <si>
    <t>2006-2007</t>
  </si>
  <si>
    <t>1996-2006</t>
  </si>
  <si>
    <t>1985-1996</t>
  </si>
  <si>
    <t>Mont-Cenis</t>
  </si>
  <si>
    <t>Polzug, PL</t>
  </si>
  <si>
    <t>Kombi Dan, DK</t>
  </si>
  <si>
    <t>Bohemiakombi, CZ</t>
  </si>
  <si>
    <t>Crokombi, HR</t>
  </si>
  <si>
    <t>Rocombi, RO</t>
  </si>
  <si>
    <t>Sea : Container Traffic at Major EU Seaports</t>
  </si>
  <si>
    <t>Alicante</t>
  </si>
  <si>
    <t>Rail: Channel Tunnel Traffic</t>
  </si>
  <si>
    <t>3.4.16</t>
  </si>
  <si>
    <t>UNITED KINGDOM</t>
  </si>
  <si>
    <t>ITALY</t>
  </si>
  <si>
    <t>SPAIN</t>
  </si>
  <si>
    <t>NETHERLANDS</t>
  </si>
  <si>
    <t>FRANCE</t>
  </si>
  <si>
    <t xml:space="preserve">EL </t>
  </si>
  <si>
    <t>GREECE</t>
  </si>
  <si>
    <t>GERMANY</t>
  </si>
  <si>
    <t>SWEDEN</t>
  </si>
  <si>
    <t>DENMARK</t>
  </si>
  <si>
    <t>BELGIUM</t>
  </si>
  <si>
    <t>LATVIA</t>
  </si>
  <si>
    <t>FINLAND</t>
  </si>
  <si>
    <t>IRELAND</t>
  </si>
  <si>
    <t>ESTONIA</t>
  </si>
  <si>
    <t>PORTUGAL</t>
  </si>
  <si>
    <t>million tonnes transported</t>
  </si>
  <si>
    <t>Sea: Main Routes in Intra-EU Maritime Transport</t>
  </si>
  <si>
    <t>Ceuta</t>
  </si>
  <si>
    <t>Air One</t>
  </si>
  <si>
    <t>JAT airways</t>
  </si>
  <si>
    <t>SB</t>
  </si>
  <si>
    <t>Scheduled and non-scheduled flights</t>
  </si>
  <si>
    <t>Bastia</t>
  </si>
  <si>
    <t>1000 million revenue passenger-kilometres</t>
  </si>
  <si>
    <t>DK/ NO /SE</t>
  </si>
  <si>
    <t>Reggio Di Calabria</t>
  </si>
  <si>
    <t>Rafina</t>
  </si>
  <si>
    <t>Norddeich</t>
  </si>
  <si>
    <t>Air: Passenger Traffic between Member States</t>
  </si>
  <si>
    <r>
      <t xml:space="preserve">Total passengers carried* including domestic flights </t>
    </r>
    <r>
      <rPr>
        <sz val="8"/>
        <rFont val="Arial"/>
        <family val="2"/>
      </rPr>
      <t>(1000)</t>
    </r>
  </si>
  <si>
    <t>3.4.3</t>
  </si>
  <si>
    <t>3.4.5</t>
  </si>
  <si>
    <t>3.4.6</t>
  </si>
  <si>
    <t>3.4.8</t>
  </si>
  <si>
    <t>3.4.9</t>
  </si>
  <si>
    <t>Rail : Alps and Pyrenees Crossing Traffic</t>
  </si>
  <si>
    <t>Road: Alps Crossing Freight Traffic</t>
  </si>
  <si>
    <t>Montgenèvre Fréjus</t>
  </si>
  <si>
    <t>Mont-Blanc</t>
  </si>
  <si>
    <t>St. Bernardino</t>
  </si>
  <si>
    <t>Million Tonnes</t>
  </si>
  <si>
    <r>
      <t>Number of heavy goods vehicles</t>
    </r>
    <r>
      <rPr>
        <sz val="10"/>
        <rFont val="Arial"/>
        <family val="2"/>
      </rPr>
      <t xml:space="preserve"> (1000)</t>
    </r>
  </si>
  <si>
    <t>3.4.15</t>
  </si>
  <si>
    <t xml:space="preserve">1000 passengers </t>
  </si>
  <si>
    <t>1000 cruise passengers</t>
  </si>
  <si>
    <t>(excluding cruise passengers)</t>
  </si>
  <si>
    <t>starting and ending a cruise</t>
  </si>
  <si>
    <t>on excursion</t>
  </si>
  <si>
    <t>Inwards</t>
  </si>
  <si>
    <t>Outwards</t>
  </si>
  <si>
    <t>EU27</t>
  </si>
  <si>
    <t>EU15</t>
  </si>
  <si>
    <r>
      <t>Source</t>
    </r>
    <r>
      <rPr>
        <sz val="8"/>
        <rFont val="Arial"/>
        <family val="2"/>
      </rPr>
      <t>: Eurostat</t>
    </r>
  </si>
  <si>
    <t>Airport pairs</t>
  </si>
  <si>
    <t xml:space="preserve">Air : Movements of Aircraft at Major EU Airports </t>
  </si>
  <si>
    <t>Sea : Freight Traffic at Major EU Seaports</t>
  </si>
  <si>
    <t>Belfast</t>
  </si>
  <si>
    <t>Rostock</t>
  </si>
  <si>
    <t>Vigo</t>
  </si>
  <si>
    <t>Passengers Embarked and Disembarked</t>
  </si>
  <si>
    <t>million passengers</t>
  </si>
  <si>
    <t>change</t>
  </si>
  <si>
    <t>Amsterdam</t>
  </si>
  <si>
    <t>3.4.4a</t>
  </si>
  <si>
    <t>(take-off + landing, passenger and cargo)</t>
  </si>
  <si>
    <t>(not including general aviation)</t>
  </si>
  <si>
    <t>Barcelona</t>
  </si>
  <si>
    <t>Dublin</t>
  </si>
  <si>
    <t>Helsinki</t>
  </si>
  <si>
    <t>Hamburg</t>
  </si>
  <si>
    <t>Riga</t>
  </si>
  <si>
    <t>Tallinn</t>
  </si>
  <si>
    <t>Airport, Country</t>
  </si>
  <si>
    <t>London / Heathrow - Mumbai / Chhatrapati Shivaji Intl, India</t>
  </si>
  <si>
    <t>Frankfurt (Main) - Bangkok / Suvarnabhumi Intl , Thailand*</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</si>
  <si>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</si>
  <si>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</si>
  <si>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</si>
  <si>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</si>
  <si>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</si>
  <si>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Oslo / Gardermoen, Norway</t>
  </si>
  <si>
    <t>Amsterdam / Schiphol - Oslo / Gardermoen, Norway</t>
  </si>
  <si>
    <t>London / Heathrow - Istanbul / Atatürk, Turkey</t>
  </si>
  <si>
    <t>Paris / Charles De Gaulle - Dubai Intl, United Arab Emirates</t>
  </si>
  <si>
    <r>
      <t>Note:</t>
    </r>
    <r>
      <rPr>
        <sz val="10"/>
        <rFont val="Arial"/>
        <family val="0"/>
      </rPr>
      <t xml:space="preserve"> Significant underreporting of Paris airports</t>
    </r>
  </si>
  <si>
    <t>Domestic + International</t>
  </si>
  <si>
    <t>Ranking</t>
  </si>
  <si>
    <t>(1): Air France and KLM merged in 2004 to build Air France KLM Group.</t>
  </si>
  <si>
    <t>(2): Ryanair: Year up to 30 March of the following year.</t>
  </si>
  <si>
    <t>(3): Easyjet: Financial year up to 30 September of the year indicated.</t>
  </si>
  <si>
    <t>Nice / Côte D'Azur - Paris / Orly</t>
  </si>
  <si>
    <t>Palma De Mallorca - Barcelona</t>
  </si>
  <si>
    <t>Palma De Mallorca - Madrid / Barajas</t>
  </si>
  <si>
    <t>Las Palmas / Gran Canaria - Madrid / Barajas</t>
  </si>
  <si>
    <t>Catania / Fontanarossa - Roma / Fiumicino</t>
  </si>
  <si>
    <t>München - Düsseldorf</t>
  </si>
  <si>
    <t>München - Berlin / Tegel</t>
  </si>
  <si>
    <t>London / Heathrow - Edinburgh</t>
  </si>
  <si>
    <t>Roma / Fiumicino - Paris / Charles De Gaulle</t>
  </si>
  <si>
    <t>Hamburg - Frankfurt (Main)</t>
  </si>
  <si>
    <t>Roma / Fiumicino - Palermo / Punta Raisi</t>
  </si>
  <si>
    <t>München - Köln-Bonn</t>
  </si>
  <si>
    <t>Glasgow - London / Heathrow</t>
  </si>
  <si>
    <t>Tenerife Norte - Madrid / Barajas</t>
  </si>
  <si>
    <t>Sevilla - Barcelona</t>
  </si>
  <si>
    <t>Ponte-à-Pitre (Guadeloupe) / Pôle Caraïbes - Paris / Orly</t>
  </si>
  <si>
    <t>Madrid / Barajas - Amsterdam / Schiphol</t>
  </si>
  <si>
    <t>Valencia - Madrid / Barajas</t>
  </si>
  <si>
    <t>Fort de France (Martinique) - Paris / Orly</t>
  </si>
  <si>
    <t>Palma De Mallorca - Düsseldorf</t>
  </si>
  <si>
    <t>Roma / Fiumicino - London / Heathrow</t>
  </si>
  <si>
    <r>
      <t>Air France</t>
    </r>
    <r>
      <rPr>
        <sz val="8"/>
        <rFont val="Arial"/>
        <family val="2"/>
      </rPr>
      <t xml:space="preserve"> (1)</t>
    </r>
  </si>
  <si>
    <r>
      <t>KLM Royal Dutch Airlines</t>
    </r>
    <r>
      <rPr>
        <sz val="8"/>
        <rFont val="Arial"/>
        <family val="2"/>
      </rPr>
      <t xml:space="preserve"> (1)</t>
    </r>
  </si>
  <si>
    <r>
      <t>Ryanair</t>
    </r>
    <r>
      <rPr>
        <sz val="8"/>
        <rFont val="Arial"/>
        <family val="2"/>
      </rPr>
      <t xml:space="preserve"> (2)</t>
    </r>
  </si>
  <si>
    <r>
      <t>Easyjet</t>
    </r>
    <r>
      <rPr>
        <sz val="8"/>
        <rFont val="Arial"/>
        <family val="2"/>
      </rPr>
      <t xml:space="preserve"> (3)</t>
    </r>
  </si>
  <si>
    <t>3.4.11</t>
  </si>
  <si>
    <t>3.4.10a</t>
  </si>
  <si>
    <t>3.4.10b</t>
  </si>
  <si>
    <t xml:space="preserve">average annual change </t>
  </si>
  <si>
    <t>average annual change</t>
  </si>
  <si>
    <t>Passengers carried*</t>
  </si>
  <si>
    <r>
      <t>Note:</t>
    </r>
    <r>
      <rPr>
        <sz val="10"/>
        <rFont val="Arial"/>
        <family val="2"/>
      </rPr>
      <t xml:space="preserve"> The 2007 data given for Italian ports are based on provisional quarterly data.</t>
    </r>
  </si>
  <si>
    <r>
      <t>Source</t>
    </r>
    <r>
      <rPr>
        <sz val="8"/>
        <rFont val="Arial"/>
        <family val="2"/>
      </rPr>
      <t>: Association of European Airlines, International Air Transport Association, air companies</t>
    </r>
  </si>
  <si>
    <r>
      <t>Notes:</t>
    </r>
    <r>
      <rPr>
        <sz val="8"/>
        <rFont val="Arial"/>
        <family val="2"/>
      </rPr>
      <t xml:space="preserve"> </t>
    </r>
  </si>
  <si>
    <t>Tonnes loaded and unloaded</t>
  </si>
  <si>
    <r>
      <t>Note:</t>
    </r>
    <r>
      <rPr>
        <sz val="9"/>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9"/>
        <rFont val="Arial"/>
        <family val="2"/>
      </rPr>
      <t>in italics</t>
    </r>
    <r>
      <rPr>
        <sz val="9"/>
        <rFont val="Arial"/>
        <family val="2"/>
      </rPr>
      <t>.</t>
    </r>
  </si>
  <si>
    <t>EUROPEAN UNION</t>
  </si>
  <si>
    <t>European Commission</t>
  </si>
  <si>
    <t>Directorate-General for Energy and Transport</t>
  </si>
  <si>
    <t>ENERGY AND TRANSPORT IN FIGURES</t>
  </si>
  <si>
    <t>2009</t>
  </si>
  <si>
    <t>Part 3  :  TRANSPORT</t>
  </si>
  <si>
    <t>Chapter 3.4  :</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</si>
  <si>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</si>
  <si>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</si>
  <si>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</si>
  <si>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</si>
  <si>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</si>
  <si>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</si>
  <si>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</si>
  <si>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</si>
  <si>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Movements of Aircraft at Major EU Airports</t>
  </si>
  <si>
    <t>Sea: Inward and Outward Flow of Passengers by Country</t>
  </si>
  <si>
    <t>Sea: Passenger Traffic at Major EU Seaports</t>
  </si>
  <si>
    <t>Sea: Freight Traffic at Major EU Seaports</t>
  </si>
  <si>
    <t>3.4.10</t>
  </si>
  <si>
    <t>Sea: Container Traffic at Major EEA Seaports</t>
  </si>
  <si>
    <t>3.4.11a</t>
  </si>
  <si>
    <t>Sea: Intra-EU Maritime Transport by Country</t>
  </si>
  <si>
    <t>3.4.11b</t>
  </si>
  <si>
    <t>Combined Transport: Traffic of UIRR Companies</t>
  </si>
  <si>
    <t>Road: Pyrenees Crossing Traffic</t>
  </si>
  <si>
    <t>Rail: Alps and Pyrenees Crossing Traffic</t>
  </si>
  <si>
    <r>
      <t xml:space="preserve">in co-operation with </t>
    </r>
    <r>
      <rPr>
        <b/>
        <sz val="10"/>
        <rFont val="Arial"/>
        <family val="2"/>
      </rPr>
      <t>Eurostat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</si>
</sst>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
    <numFmt numFmtId="178" formatCode="0.0000"/>
    <numFmt numFmtId="179" formatCode="0.00000"/>
    <numFmt numFmtId="180" formatCode="0.000000"/>
    <numFmt numFmtId="181" formatCode="0.0000000"/>
    <numFmt numFmtId="182" formatCode="#,###,##0"/>
    <numFmt numFmtId="183" formatCode="#,###,##0.0"/>
    <numFmt numFmtId="184" formatCode="0.0%"/>
    <numFmt numFmtId="185" formatCode="#,##0,,,"/>
    <numFmt numFmtId="186" formatCode="###,###,##0.000"/>
    <numFmt numFmtId="187" formatCode="0.0\ \ \ "/>
    <numFmt numFmtId="188" formatCode="0.00\ "/>
    <numFmt numFmtId="189" formatCode="0.0\ "/>
    <numFmt numFmtId="190" formatCode="0.000\ "/>
    <numFmt numFmtId="191" formatCode="#,##0\ \ "/>
    <numFmt numFmtId="192" formatCode="#,##0\ "/>
  </numFmts>
  <fonts count="32">
    <font>
      <sz val="10"/>
      <name val="Arial"/>
      <family val="0"/>
    </font>
    <font>
      <b/>
      <sz val="14"/>
      <name val="Arial"/>
      <family val="2"/>
    </font>
    <font>
      <sz val="8"/>
      <name val="Arial"/>
      <family val="0"/>
    </font>
    <font>
      <b/>
      <sz val="8"/>
      <name val="Arial"/>
      <family val="0"/>
    </font>
    <font>
      <b/>
      <sz val="12"/>
      <name val="Arial"/>
      <family val="2"/>
    </font>
    <font>
      <sz val="12"/>
      <name val="Arial"/>
      <family val="2"/>
    </font>
    <font>
      <b/>
      <sz val="10"/>
      <name val="Arial"/>
      <family val="2"/>
    </font>
    <font>
      <b/>
      <sz val="9"/>
      <name val="Arial"/>
      <family val="2"/>
    </font>
    <font>
      <sz val="9"/>
      <name val="Arial"/>
      <family val="2"/>
    </font>
    <font>
      <i/>
      <sz val="10"/>
      <name val="Arial"/>
      <family val="2"/>
    </font>
    <font>
      <u val="single"/>
      <sz val="10"/>
      <color indexed="12"/>
      <name val="Arial"/>
      <family val="0"/>
    </font>
    <font>
      <u val="single"/>
      <sz val="10"/>
      <color indexed="36"/>
      <name val="Arial"/>
      <family val="0"/>
    </font>
    <font>
      <i/>
      <sz val="8"/>
      <name val="Arial"/>
      <family val="2"/>
    </font>
    <font>
      <b/>
      <sz val="10"/>
      <color indexed="18"/>
      <name val="Arial"/>
      <family val="2"/>
    </font>
    <font>
      <b/>
      <sz val="10"/>
      <color indexed="8"/>
      <name val="Arial"/>
      <family val="2"/>
    </font>
    <font>
      <b/>
      <sz val="7"/>
      <name val="Arial"/>
      <family val="2"/>
    </font>
    <font>
      <i/>
      <sz val="8"/>
      <name val="Times New Roman"/>
      <family val="0"/>
    </font>
    <font>
      <i/>
      <sz val="7"/>
      <name val="Arial"/>
      <family val="2"/>
    </font>
    <font>
      <sz val="10"/>
      <name val="Helvetica"/>
      <family val="2"/>
    </font>
    <font>
      <b/>
      <sz val="12"/>
      <name val="Times"/>
      <family val="1"/>
    </font>
    <font>
      <b/>
      <sz val="8"/>
      <name val="Times New Roman"/>
      <family val="0"/>
    </font>
    <font>
      <sz val="8"/>
      <name val="Helvetica"/>
      <family val="2"/>
    </font>
    <font>
      <b/>
      <sz val="9"/>
      <name val="Helvetica"/>
      <family val="2"/>
    </font>
    <font>
      <b/>
      <sz val="10"/>
      <name val="Helvetica"/>
      <family val="2"/>
    </font>
    <font>
      <i/>
      <sz val="9"/>
      <name val="Arial"/>
      <family val="2"/>
    </font>
    <font>
      <sz val="10"/>
      <name val="Times"/>
      <family val="1"/>
    </font>
    <font>
      <b/>
      <sz val="10"/>
      <name val="Times"/>
      <family val="0"/>
    </font>
    <font>
      <b/>
      <sz val="8"/>
      <name val="Times"/>
      <family val="1"/>
    </font>
    <font>
      <b/>
      <sz val="18"/>
      <name val="Arial"/>
      <family val="2"/>
    </font>
    <font>
      <b/>
      <i/>
      <sz val="10"/>
      <name val="Times"/>
      <family val="0"/>
    </font>
    <font>
      <sz val="8"/>
      <name val="Times"/>
      <family val="1"/>
    </font>
    <font>
      <i/>
      <sz val="8"/>
      <name val="Times"/>
      <family val="0"/>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style="thin"/>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style="thin"/>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3" fillId="2" borderId="0" applyNumberFormat="0" applyBorder="0">
      <alignment/>
      <protection locked="0"/>
    </xf>
    <xf numFmtId="0" fontId="14" fillId="3" borderId="0" applyNumberFormat="0" applyBorder="0">
      <alignment/>
      <protection locked="0"/>
    </xf>
  </cellStyleXfs>
  <cellXfs count="819">
    <xf numFmtId="0" fontId="0" fillId="0" borderId="0" xfId="0" applyAlignment="1">
      <alignment/>
    </xf>
    <xf numFmtId="0" fontId="0" fillId="0" borderId="0" xfId="0" applyBorder="1" applyAlignment="1">
      <alignment/>
    </xf>
    <xf numFmtId="0" fontId="3" fillId="0" borderId="0" xfId="0" applyFont="1" applyBorder="1" applyAlignment="1">
      <alignment horizontal="left"/>
    </xf>
    <xf numFmtId="0" fontId="2" fillId="0" borderId="0" xfId="0" applyFont="1" applyAlignment="1">
      <alignment/>
    </xf>
    <xf numFmtId="0" fontId="6" fillId="0" borderId="0" xfId="0" applyFont="1" applyAlignment="1">
      <alignment horizontal="center"/>
    </xf>
    <xf numFmtId="0" fontId="6" fillId="0" borderId="0" xfId="0" applyFont="1" applyAlignment="1">
      <alignment/>
    </xf>
    <xf numFmtId="0" fontId="3" fillId="0" borderId="0" xfId="0" applyFont="1" applyAlignment="1">
      <alignment/>
    </xf>
    <xf numFmtId="0" fontId="2" fillId="0" borderId="0" xfId="0" applyFont="1" applyAlignment="1">
      <alignment/>
    </xf>
    <xf numFmtId="0" fontId="0" fillId="0" borderId="0" xfId="0" applyAlignment="1">
      <alignment horizontal="center"/>
    </xf>
    <xf numFmtId="0" fontId="0" fillId="0" borderId="0" xfId="0" applyFill="1" applyAlignment="1">
      <alignment/>
    </xf>
    <xf numFmtId="0" fontId="2" fillId="0" borderId="0" xfId="0" applyFont="1" applyAlignment="1">
      <alignment horizontal="center"/>
    </xf>
    <xf numFmtId="0" fontId="0" fillId="0" borderId="0" xfId="0" applyAlignment="1">
      <alignment vertical="top"/>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Alignment="1">
      <alignment horizontal="center"/>
    </xf>
    <xf numFmtId="0" fontId="0" fillId="0" borderId="0" xfId="0" applyAlignment="1">
      <alignment/>
    </xf>
    <xf numFmtId="0" fontId="0" fillId="0" borderId="0" xfId="0" applyAlignment="1">
      <alignment vertical="center"/>
    </xf>
    <xf numFmtId="0" fontId="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Alignment="1" quotePrefix="1">
      <alignment horizontal="right" vertical="top"/>
    </xf>
    <xf numFmtId="0" fontId="5" fillId="0" borderId="0" xfId="0" applyFont="1" applyAlignment="1">
      <alignment/>
    </xf>
    <xf numFmtId="0" fontId="3" fillId="0" borderId="0" xfId="0" applyFont="1" applyFill="1" applyBorder="1" applyAlignment="1">
      <alignment horizontal="center"/>
    </xf>
    <xf numFmtId="0" fontId="5" fillId="0" borderId="0" xfId="0" applyFont="1" applyAlignment="1">
      <alignment/>
    </xf>
    <xf numFmtId="0" fontId="4" fillId="0" borderId="0" xfId="0" applyFont="1" applyBorder="1" applyAlignment="1" quotePrefix="1">
      <alignment horizontal="right" vertical="top"/>
    </xf>
    <xf numFmtId="0" fontId="2" fillId="0" borderId="0" xfId="0" applyFont="1" applyFill="1" applyAlignment="1">
      <alignment horizontal="center"/>
    </xf>
    <xf numFmtId="0" fontId="5" fillId="0" borderId="0" xfId="0" applyFont="1" applyBorder="1" applyAlignment="1">
      <alignment vertical="top"/>
    </xf>
    <xf numFmtId="0" fontId="6" fillId="0" borderId="0" xfId="0" applyFont="1" applyBorder="1" applyAlignment="1">
      <alignment horizontal="center"/>
    </xf>
    <xf numFmtId="0" fontId="3" fillId="0" borderId="0" xfId="0" applyFont="1" applyAlignment="1">
      <alignment/>
    </xf>
    <xf numFmtId="1" fontId="2" fillId="0" borderId="0" xfId="0" applyNumberFormat="1" applyFont="1" applyFill="1" applyBorder="1" applyAlignment="1">
      <alignment horizontal="right" vertical="center"/>
    </xf>
    <xf numFmtId="0" fontId="5" fillId="0" borderId="0" xfId="0" applyFont="1" applyBorder="1" applyAlignment="1">
      <alignment horizontal="left" vertical="top"/>
    </xf>
    <xf numFmtId="0" fontId="4" fillId="0" borderId="0" xfId="0" applyFont="1" applyBorder="1" applyAlignment="1" quotePrefix="1">
      <alignment horizontal="left" vertical="top"/>
    </xf>
    <xf numFmtId="0" fontId="19" fillId="0" borderId="0" xfId="0" applyFont="1" applyFill="1" applyBorder="1" applyAlignment="1">
      <alignment horizontal="center" vertical="center"/>
    </xf>
    <xf numFmtId="0" fontId="5" fillId="0" borderId="0" xfId="0" applyFont="1" applyBorder="1" applyAlignment="1">
      <alignment/>
    </xf>
    <xf numFmtId="0" fontId="0" fillId="0" borderId="0" xfId="0" applyFill="1" applyAlignment="1">
      <alignment vertical="center"/>
    </xf>
    <xf numFmtId="0" fontId="5" fillId="0" borderId="0" xfId="0" applyFont="1" applyAlignment="1">
      <alignment horizontal="center"/>
    </xf>
    <xf numFmtId="0" fontId="0" fillId="0" borderId="0" xfId="0" applyFont="1" applyBorder="1" applyAlignment="1">
      <alignment horizontal="center" vertical="top" wrapText="1"/>
    </xf>
    <xf numFmtId="0" fontId="6"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horizontal="right" vertical="top"/>
    </xf>
    <xf numFmtId="0" fontId="6" fillId="0" borderId="0" xfId="0" applyFont="1" applyAlignment="1">
      <alignment horizontal="center" vertical="center"/>
    </xf>
    <xf numFmtId="2" fontId="4" fillId="0" borderId="0" xfId="0" applyNumberFormat="1" applyFont="1" applyBorder="1" applyAlignment="1" quotePrefix="1">
      <alignment horizontal="left"/>
    </xf>
    <xf numFmtId="0" fontId="5" fillId="0" borderId="0" xfId="0" applyFont="1" applyBorder="1" applyAlignment="1">
      <alignment vertical="top"/>
    </xf>
    <xf numFmtId="2" fontId="4" fillId="0" borderId="0" xfId="0" applyNumberFormat="1" applyFont="1" applyBorder="1" applyAlignment="1" quotePrefix="1">
      <alignment horizontal="right" vertical="top"/>
    </xf>
    <xf numFmtId="0" fontId="3" fillId="0" borderId="1"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Alignment="1">
      <alignment/>
    </xf>
    <xf numFmtId="0" fontId="2" fillId="0" borderId="3" xfId="0" applyFont="1" applyFill="1" applyBorder="1" applyAlignment="1">
      <alignment/>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0" xfId="0" applyFont="1" applyBorder="1" applyAlignment="1">
      <alignment vertical="top" wrapText="1"/>
    </xf>
    <xf numFmtId="0" fontId="0" fillId="0" borderId="4" xfId="0" applyFill="1" applyBorder="1" applyAlignment="1">
      <alignment vertical="center"/>
    </xf>
    <xf numFmtId="0" fontId="17" fillId="0" borderId="1" xfId="0" applyFont="1" applyFill="1" applyBorder="1" applyAlignment="1">
      <alignment horizontal="right" vertical="center"/>
    </xf>
    <xf numFmtId="0" fontId="18" fillId="0" borderId="4" xfId="0" applyFont="1" applyFill="1" applyBorder="1" applyAlignment="1">
      <alignment vertical="center"/>
    </xf>
    <xf numFmtId="0" fontId="2" fillId="0" borderId="0" xfId="0" applyFont="1" applyFill="1" applyAlignment="1">
      <alignment horizontal="center" vertical="center"/>
    </xf>
    <xf numFmtId="0" fontId="0" fillId="0" borderId="0" xfId="15" applyAlignment="1">
      <alignment/>
    </xf>
    <xf numFmtId="0" fontId="3" fillId="0" borderId="2" xfId="0" applyFont="1" applyFill="1" applyBorder="1" applyAlignment="1">
      <alignment horizont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6" xfId="0" applyFont="1" applyFill="1" applyBorder="1" applyAlignment="1">
      <alignment/>
    </xf>
    <xf numFmtId="168" fontId="2" fillId="0" borderId="0" xfId="0" applyNumberFormat="1" applyFont="1" applyFill="1" applyAlignment="1">
      <alignment vertical="center"/>
    </xf>
    <xf numFmtId="167" fontId="2" fillId="0" borderId="7" xfId="0" applyNumberFormat="1" applyFont="1" applyFill="1" applyBorder="1" applyAlignment="1" applyProtection="1">
      <alignment vertical="center"/>
      <protection/>
    </xf>
    <xf numFmtId="167" fontId="2" fillId="0" borderId="7" xfId="0" applyNumberFormat="1" applyFont="1" applyFill="1" applyBorder="1" applyAlignment="1" applyProtection="1">
      <alignment horizontal="right" vertical="center"/>
      <protection/>
    </xf>
    <xf numFmtId="0" fontId="21" fillId="0" borderId="0" xfId="0" applyFont="1" applyFill="1" applyAlignment="1">
      <alignment horizontal="center" vertical="center"/>
    </xf>
    <xf numFmtId="170" fontId="2" fillId="0" borderId="4" xfId="0" applyNumberFormat="1" applyFont="1" applyFill="1" applyBorder="1" applyAlignment="1">
      <alignment horizontal="center" vertical="center"/>
    </xf>
    <xf numFmtId="170" fontId="2" fillId="0" borderId="1" xfId="0" applyNumberFormat="1" applyFont="1" applyFill="1" applyBorder="1" applyAlignment="1">
      <alignment horizontal="center" vertical="center"/>
    </xf>
    <xf numFmtId="170" fontId="2" fillId="0" borderId="8" xfId="0" applyNumberFormat="1" applyFont="1" applyFill="1" applyBorder="1" applyAlignment="1">
      <alignment horizontal="center" vertical="center"/>
    </xf>
    <xf numFmtId="170" fontId="2" fillId="0" borderId="5"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4" borderId="4"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 xfId="0" applyFont="1" applyFill="1" applyBorder="1" applyAlignment="1">
      <alignment horizontal="center" vertical="center"/>
    </xf>
    <xf numFmtId="0" fontId="3" fillId="4" borderId="11" xfId="0" applyFont="1" applyFill="1" applyBorder="1" applyAlignment="1" quotePrefix="1">
      <alignment horizontal="center" vertical="center" wrapText="1"/>
    </xf>
    <xf numFmtId="0" fontId="4" fillId="0" borderId="0" xfId="0" applyFont="1" applyAlignment="1" quotePrefix="1">
      <alignment horizontal="right" vertical="top"/>
    </xf>
    <xf numFmtId="167" fontId="2" fillId="5" borderId="7" xfId="0" applyNumberFormat="1" applyFont="1" applyFill="1" applyBorder="1" applyAlignment="1" applyProtection="1">
      <alignment horizontal="right" vertical="center"/>
      <protection/>
    </xf>
    <xf numFmtId="0" fontId="3" fillId="6" borderId="4" xfId="0" applyFont="1" applyFill="1" applyBorder="1" applyAlignment="1">
      <alignment horizontal="center"/>
    </xf>
    <xf numFmtId="0" fontId="3" fillId="6" borderId="1" xfId="0" applyFont="1" applyFill="1" applyBorder="1" applyAlignment="1">
      <alignment horizontal="center"/>
    </xf>
    <xf numFmtId="0" fontId="3" fillId="6" borderId="0" xfId="0" applyFont="1" applyFill="1" applyBorder="1" applyAlignment="1">
      <alignment horizontal="center"/>
    </xf>
    <xf numFmtId="0" fontId="2" fillId="6" borderId="2" xfId="0" applyFont="1" applyFill="1" applyBorder="1" applyAlignment="1">
      <alignment/>
    </xf>
    <xf numFmtId="0" fontId="2" fillId="6" borderId="10" xfId="0" applyFont="1" applyFill="1" applyBorder="1" applyAlignment="1">
      <alignment/>
    </xf>
    <xf numFmtId="0" fontId="3" fillId="6" borderId="9" xfId="0" applyFont="1" applyFill="1" applyBorder="1" applyAlignment="1">
      <alignment horizontal="center"/>
    </xf>
    <xf numFmtId="0" fontId="15" fillId="6" borderId="12" xfId="0" applyFont="1" applyFill="1" applyBorder="1" applyAlignment="1">
      <alignment horizontal="center"/>
    </xf>
    <xf numFmtId="0" fontId="3" fillId="6" borderId="1" xfId="0" applyFont="1" applyFill="1" applyBorder="1" applyAlignment="1">
      <alignment horizontal="right"/>
    </xf>
    <xf numFmtId="0" fontId="15" fillId="6" borderId="7" xfId="0" applyFont="1" applyFill="1" applyBorder="1" applyAlignment="1" quotePrefix="1">
      <alignment horizontal="center"/>
    </xf>
    <xf numFmtId="0" fontId="20" fillId="6" borderId="6" xfId="0" applyFont="1" applyFill="1" applyBorder="1" applyAlignment="1">
      <alignment/>
    </xf>
    <xf numFmtId="0" fontId="20" fillId="6" borderId="5" xfId="0" applyFont="1" applyFill="1" applyBorder="1" applyAlignment="1">
      <alignment/>
    </xf>
    <xf numFmtId="0" fontId="3" fillId="6" borderId="8" xfId="0" applyFont="1" applyFill="1" applyBorder="1" applyAlignment="1">
      <alignment horizontal="right"/>
    </xf>
    <xf numFmtId="0" fontId="3" fillId="6" borderId="6" xfId="0" applyFont="1" applyFill="1" applyBorder="1" applyAlignment="1">
      <alignment horizontal="right"/>
    </xf>
    <xf numFmtId="0" fontId="3" fillId="6" borderId="5" xfId="0" applyFont="1" applyFill="1" applyBorder="1" applyAlignment="1">
      <alignment horizontal="right"/>
    </xf>
    <xf numFmtId="0" fontId="3" fillId="6" borderId="11" xfId="0" applyFont="1" applyFill="1" applyBorder="1" applyAlignment="1">
      <alignment horizontal="center"/>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2" fillId="0" borderId="6" xfId="0" applyFont="1" applyFill="1" applyBorder="1" applyAlignment="1">
      <alignment/>
    </xf>
    <xf numFmtId="0" fontId="2" fillId="4" borderId="2" xfId="0" applyFont="1" applyFill="1" applyBorder="1" applyAlignment="1">
      <alignment/>
    </xf>
    <xf numFmtId="0" fontId="2" fillId="4" borderId="10" xfId="0" applyFont="1" applyFill="1" applyBorder="1" applyAlignment="1">
      <alignment horizontal="center"/>
    </xf>
    <xf numFmtId="0" fontId="2" fillId="4" borderId="10" xfId="0" applyFont="1" applyFill="1" applyBorder="1" applyAlignment="1">
      <alignment/>
    </xf>
    <xf numFmtId="0" fontId="15" fillId="4" borderId="12" xfId="0" applyFont="1" applyFill="1" applyBorder="1" applyAlignment="1">
      <alignment horizontal="center" wrapText="1"/>
    </xf>
    <xf numFmtId="0" fontId="3" fillId="4" borderId="0" xfId="0" applyFont="1" applyFill="1" applyBorder="1" applyAlignment="1">
      <alignment/>
    </xf>
    <xf numFmtId="0" fontId="3" fillId="4" borderId="1" xfId="0" applyFont="1" applyFill="1" applyBorder="1" applyAlignment="1">
      <alignment horizontal="center"/>
    </xf>
    <xf numFmtId="0" fontId="3" fillId="4" borderId="0" xfId="0" applyFont="1" applyFill="1" applyBorder="1" applyAlignment="1">
      <alignment horizontal="center"/>
    </xf>
    <xf numFmtId="0" fontId="15" fillId="4" borderId="7" xfId="0" applyFont="1" applyFill="1" applyBorder="1" applyAlignment="1" quotePrefix="1">
      <alignment horizontal="center" wrapText="1"/>
    </xf>
    <xf numFmtId="0" fontId="20" fillId="4" borderId="6" xfId="0" applyFont="1" applyFill="1" applyBorder="1" applyAlignment="1">
      <alignment/>
    </xf>
    <xf numFmtId="0" fontId="20" fillId="4" borderId="5" xfId="0" applyFont="1" applyFill="1" applyBorder="1" applyAlignment="1">
      <alignment horizontal="center"/>
    </xf>
    <xf numFmtId="0" fontId="20" fillId="4" borderId="6" xfId="0" applyFont="1" applyFill="1" applyBorder="1" applyAlignment="1">
      <alignment horizontal="center"/>
    </xf>
    <xf numFmtId="168" fontId="2" fillId="5" borderId="0" xfId="0" applyNumberFormat="1" applyFont="1" applyFill="1" applyAlignment="1">
      <alignment vertical="center"/>
    </xf>
    <xf numFmtId="0" fontId="12" fillId="0" borderId="10" xfId="0" applyFont="1" applyFill="1" applyBorder="1" applyAlignment="1">
      <alignment/>
    </xf>
    <xf numFmtId="0" fontId="12" fillId="5" borderId="1" xfId="0" applyFont="1" applyFill="1" applyBorder="1" applyAlignment="1">
      <alignment/>
    </xf>
    <xf numFmtId="0" fontId="12" fillId="0" borderId="1" xfId="0" applyFont="1" applyFill="1" applyBorder="1" applyAlignment="1">
      <alignment/>
    </xf>
    <xf numFmtId="0" fontId="3" fillId="4" borderId="9" xfId="0" applyFont="1" applyFill="1" applyBorder="1" applyAlignment="1">
      <alignment horizontal="center"/>
    </xf>
    <xf numFmtId="0" fontId="3" fillId="4" borderId="8" xfId="0" applyFont="1" applyFill="1" applyBorder="1" applyAlignment="1">
      <alignment horizontal="center"/>
    </xf>
    <xf numFmtId="0" fontId="15" fillId="4" borderId="12" xfId="0" applyFont="1" applyFill="1" applyBorder="1" applyAlignment="1">
      <alignment horizontal="center"/>
    </xf>
    <xf numFmtId="0" fontId="3" fillId="4" borderId="1" xfId="0" applyFont="1" applyFill="1" applyBorder="1" applyAlignment="1">
      <alignment/>
    </xf>
    <xf numFmtId="0" fontId="15" fillId="4" borderId="7" xfId="0" applyFont="1" applyFill="1" applyBorder="1" applyAlignment="1" quotePrefix="1">
      <alignment horizontal="center"/>
    </xf>
    <xf numFmtId="0" fontId="20" fillId="4" borderId="5" xfId="0" applyFont="1" applyFill="1" applyBorder="1" applyAlignment="1">
      <alignment/>
    </xf>
    <xf numFmtId="168" fontId="12" fillId="0" borderId="0" xfId="0" applyNumberFormat="1" applyFont="1" applyFill="1" applyAlignment="1">
      <alignment vertical="center"/>
    </xf>
    <xf numFmtId="0" fontId="6" fillId="4" borderId="9" xfId="0" applyFont="1" applyFill="1" applyBorder="1" applyAlignment="1">
      <alignment horizontal="center"/>
    </xf>
    <xf numFmtId="0" fontId="6" fillId="4" borderId="4" xfId="0" applyFont="1" applyFill="1" applyBorder="1" applyAlignment="1">
      <alignment horizontal="center"/>
    </xf>
    <xf numFmtId="0" fontId="6" fillId="4" borderId="8" xfId="0" applyFont="1" applyFill="1" applyBorder="1" applyAlignment="1">
      <alignment horizontal="center"/>
    </xf>
    <xf numFmtId="167" fontId="2" fillId="5" borderId="7" xfId="0" applyNumberFormat="1" applyFont="1" applyFill="1" applyBorder="1" applyAlignment="1" applyProtection="1">
      <alignment vertical="center"/>
      <protection/>
    </xf>
    <xf numFmtId="168" fontId="12" fillId="5" borderId="0" xfId="0" applyNumberFormat="1" applyFont="1" applyFill="1" applyAlignment="1">
      <alignment vertical="center"/>
    </xf>
    <xf numFmtId="167" fontId="2" fillId="5" borderId="1" xfId="0" applyNumberFormat="1" applyFont="1" applyFill="1" applyBorder="1" applyAlignment="1" applyProtection="1">
      <alignment vertical="center"/>
      <protection/>
    </xf>
    <xf numFmtId="0" fontId="3" fillId="4" borderId="7" xfId="0" applyFont="1" applyFill="1" applyBorder="1" applyAlignment="1">
      <alignment horizontal="center"/>
    </xf>
    <xf numFmtId="3" fontId="2" fillId="0" borderId="0" xfId="0" applyNumberFormat="1" applyFont="1" applyAlignment="1">
      <alignment horizontal="right"/>
    </xf>
    <xf numFmtId="0" fontId="3" fillId="0" borderId="0" xfId="0" applyFont="1" applyAlignment="1">
      <alignment horizontal="left"/>
    </xf>
    <xf numFmtId="0" fontId="6" fillId="4" borderId="1" xfId="0" applyFont="1" applyFill="1" applyBorder="1" applyAlignment="1">
      <alignment horizontal="center"/>
    </xf>
    <xf numFmtId="0" fontId="3" fillId="4" borderId="0" xfId="0" applyFont="1" applyFill="1" applyBorder="1" applyAlignment="1">
      <alignment horizontal="center" vertical="center"/>
    </xf>
    <xf numFmtId="0" fontId="3" fillId="0" borderId="0" xfId="0" applyFont="1" applyBorder="1" applyAlignment="1">
      <alignment horizontal="left" wrapText="1"/>
    </xf>
    <xf numFmtId="0" fontId="3" fillId="4" borderId="2" xfId="0" applyFont="1" applyFill="1" applyBorder="1" applyAlignment="1">
      <alignment horizontal="center"/>
    </xf>
    <xf numFmtId="0" fontId="2" fillId="4" borderId="2" xfId="0" applyFont="1" applyFill="1" applyBorder="1" applyAlignment="1">
      <alignment horizontal="centerContinuous"/>
    </xf>
    <xf numFmtId="0" fontId="15" fillId="4" borderId="12" xfId="0" applyFont="1" applyFill="1" applyBorder="1" applyAlignment="1">
      <alignment horizontal="centerContinuous" vertical="center" wrapText="1"/>
    </xf>
    <xf numFmtId="0" fontId="15" fillId="4" borderId="7" xfId="0" applyFont="1" applyFill="1" applyBorder="1" applyAlignment="1" quotePrefix="1">
      <alignment horizontal="center" vertical="center"/>
    </xf>
    <xf numFmtId="0" fontId="3" fillId="4" borderId="6" xfId="0" applyFont="1" applyFill="1" applyBorder="1" applyAlignment="1">
      <alignment horizontal="center"/>
    </xf>
    <xf numFmtId="0" fontId="3" fillId="4" borderId="5" xfId="0" applyFont="1" applyFill="1" applyBorder="1" applyAlignment="1">
      <alignment horizontal="center"/>
    </xf>
    <xf numFmtId="170" fontId="2" fillId="0" borderId="7" xfId="0" applyNumberFormat="1" applyFont="1" applyFill="1" applyBorder="1" applyAlignment="1">
      <alignment horizontal="right" vertical="center"/>
    </xf>
    <xf numFmtId="0" fontId="17" fillId="5" borderId="1" xfId="0" applyFont="1" applyFill="1" applyBorder="1" applyAlignment="1">
      <alignment horizontal="center" vertical="center"/>
    </xf>
    <xf numFmtId="0" fontId="15" fillId="4" borderId="12"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1" xfId="0" applyFont="1" applyFill="1" applyBorder="1" applyAlignment="1">
      <alignment horizontal="center"/>
    </xf>
    <xf numFmtId="0" fontId="17" fillId="5" borderId="1" xfId="0" applyFont="1" applyFill="1" applyBorder="1" applyAlignment="1">
      <alignment horizontal="center"/>
    </xf>
    <xf numFmtId="0" fontId="2" fillId="4" borderId="1" xfId="0" applyFont="1" applyFill="1" applyBorder="1" applyAlignment="1">
      <alignment horizontal="center"/>
    </xf>
    <xf numFmtId="0" fontId="6" fillId="4" borderId="11" xfId="0" applyFont="1" applyFill="1" applyBorder="1" applyAlignment="1">
      <alignment horizontal="center" vertical="top"/>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 fillId="4" borderId="10" xfId="0" applyFont="1" applyFill="1" applyBorder="1" applyAlignment="1">
      <alignment horizontal="centerContinuous"/>
    </xf>
    <xf numFmtId="0" fontId="3" fillId="4" borderId="0" xfId="0" applyFont="1" applyFill="1" applyBorder="1" applyAlignment="1">
      <alignment horizontal="center" vertical="center" wrapText="1"/>
    </xf>
    <xf numFmtId="3" fontId="2" fillId="0" borderId="4" xfId="0" applyNumberFormat="1" applyFont="1" applyBorder="1" applyAlignment="1">
      <alignment horizontal="right"/>
    </xf>
    <xf numFmtId="3" fontId="2" fillId="0" borderId="0" xfId="0" applyNumberFormat="1" applyFont="1" applyBorder="1" applyAlignment="1">
      <alignment horizontal="right"/>
    </xf>
    <xf numFmtId="3" fontId="2" fillId="0" borderId="1" xfId="0" applyNumberFormat="1" applyFont="1" applyBorder="1" applyAlignment="1">
      <alignment horizontal="right"/>
    </xf>
    <xf numFmtId="0" fontId="3" fillId="4" borderId="1" xfId="0" applyFont="1" applyFill="1" applyBorder="1" applyAlignment="1">
      <alignment horizontal="center" vertical="top" wrapText="1"/>
    </xf>
    <xf numFmtId="0" fontId="3" fillId="4" borderId="13" xfId="0" applyFont="1" applyFill="1" applyBorder="1" applyAlignment="1">
      <alignment horizontal="center"/>
    </xf>
    <xf numFmtId="0" fontId="0" fillId="4" borderId="14" xfId="0" applyFill="1" applyBorder="1" applyAlignment="1">
      <alignment/>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9" xfId="0" applyFont="1" applyFill="1" applyBorder="1" applyAlignment="1">
      <alignment/>
    </xf>
    <xf numFmtId="0" fontId="2" fillId="0" borderId="4" xfId="0" applyFont="1" applyFill="1" applyBorder="1" applyAlignment="1">
      <alignment/>
    </xf>
    <xf numFmtId="0" fontId="2" fillId="5" borderId="6" xfId="0" applyFont="1" applyFill="1" applyBorder="1" applyAlignment="1">
      <alignment/>
    </xf>
    <xf numFmtId="0" fontId="0" fillId="0" borderId="9" xfId="0" applyFill="1" applyBorder="1" applyAlignment="1">
      <alignment/>
    </xf>
    <xf numFmtId="0" fontId="2" fillId="0" borderId="2" xfId="0" applyFont="1" applyFill="1" applyBorder="1" applyAlignment="1">
      <alignment/>
    </xf>
    <xf numFmtId="0" fontId="17" fillId="0" borderId="10" xfId="0" applyFont="1" applyFill="1" applyBorder="1" applyAlignment="1">
      <alignment horizontal="center"/>
    </xf>
    <xf numFmtId="0" fontId="0" fillId="0" borderId="4" xfId="0" applyFill="1" applyBorder="1" applyAlignment="1">
      <alignment/>
    </xf>
    <xf numFmtId="0" fontId="2" fillId="0" borderId="0" xfId="0" applyFont="1" applyFill="1" applyBorder="1" applyAlignment="1">
      <alignment/>
    </xf>
    <xf numFmtId="0" fontId="17" fillId="0" borderId="1" xfId="0" applyFont="1" applyFill="1" applyBorder="1" applyAlignment="1">
      <alignment horizontal="center"/>
    </xf>
    <xf numFmtId="0" fontId="2" fillId="5" borderId="0" xfId="0" applyFont="1" applyFill="1" applyBorder="1" applyAlignment="1">
      <alignment/>
    </xf>
    <xf numFmtId="3" fontId="2" fillId="5" borderId="4" xfId="0" applyNumberFormat="1" applyFont="1" applyFill="1" applyBorder="1" applyAlignment="1">
      <alignment horizontal="right"/>
    </xf>
    <xf numFmtId="3" fontId="2" fillId="5" borderId="0" xfId="0" applyNumberFormat="1" applyFont="1" applyFill="1" applyBorder="1" applyAlignment="1">
      <alignment horizontal="right"/>
    </xf>
    <xf numFmtId="3" fontId="2" fillId="5" borderId="1" xfId="0" applyNumberFormat="1" applyFont="1" applyFill="1" applyBorder="1" applyAlignment="1">
      <alignment horizontal="right"/>
    </xf>
    <xf numFmtId="170" fontId="2" fillId="5" borderId="7" xfId="0" applyNumberFormat="1" applyFont="1" applyFill="1" applyBorder="1" applyAlignment="1">
      <alignment/>
    </xf>
    <xf numFmtId="170" fontId="2" fillId="0" borderId="7" xfId="0" applyNumberFormat="1" applyFont="1" applyFill="1" applyBorder="1" applyAlignment="1">
      <alignment/>
    </xf>
    <xf numFmtId="0" fontId="0" fillId="0" borderId="9" xfId="0" applyFill="1" applyBorder="1" applyAlignment="1">
      <alignment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0" fillId="5" borderId="4" xfId="0" applyFill="1" applyBorder="1" applyAlignment="1">
      <alignment vertical="center"/>
    </xf>
    <xf numFmtId="170" fontId="2" fillId="5" borderId="7" xfId="0" applyNumberFormat="1" applyFont="1" applyFill="1" applyBorder="1" applyAlignment="1">
      <alignment horizontal="right" vertical="center"/>
    </xf>
    <xf numFmtId="0" fontId="0" fillId="5" borderId="4" xfId="0" applyFill="1" applyBorder="1" applyAlignment="1">
      <alignment/>
    </xf>
    <xf numFmtId="170" fontId="2" fillId="0" borderId="12" xfId="0" applyNumberFormat="1" applyFont="1" applyFill="1" applyBorder="1" applyAlignment="1">
      <alignment/>
    </xf>
    <xf numFmtId="168" fontId="2" fillId="5" borderId="4" xfId="0" applyNumberFormat="1" applyFont="1" applyFill="1" applyBorder="1" applyAlignment="1">
      <alignment/>
    </xf>
    <xf numFmtId="168" fontId="2" fillId="5" borderId="0" xfId="0" applyNumberFormat="1" applyFont="1" applyFill="1" applyBorder="1" applyAlignment="1">
      <alignment/>
    </xf>
    <xf numFmtId="2" fontId="3" fillId="5" borderId="12" xfId="0" applyNumberFormat="1" applyFont="1" applyFill="1" applyBorder="1" applyAlignment="1">
      <alignment horizontal="center" vertical="center"/>
    </xf>
    <xf numFmtId="2" fontId="3" fillId="5" borderId="7" xfId="0" applyNumberFormat="1" applyFont="1" applyFill="1" applyBorder="1" applyAlignment="1">
      <alignment horizontal="center" vertical="center"/>
    </xf>
    <xf numFmtId="2" fontId="3" fillId="5" borderId="11" xfId="0" applyNumberFormat="1" applyFont="1" applyFill="1" applyBorder="1" applyAlignment="1">
      <alignment horizontal="center" vertical="center"/>
    </xf>
    <xf numFmtId="2" fontId="3" fillId="5" borderId="7" xfId="0" applyNumberFormat="1" applyFont="1" applyFill="1" applyBorder="1" applyAlignment="1">
      <alignment horizontal="center"/>
    </xf>
    <xf numFmtId="2" fontId="3" fillId="0" borderId="7" xfId="0" applyNumberFormat="1" applyFont="1" applyFill="1" applyBorder="1" applyAlignment="1">
      <alignment horizontal="center"/>
    </xf>
    <xf numFmtId="2" fontId="3" fillId="5" borderId="7" xfId="0" applyNumberFormat="1" applyFont="1" applyFill="1" applyBorder="1" applyAlignment="1">
      <alignment horizontal="center"/>
    </xf>
    <xf numFmtId="2" fontId="3" fillId="0" borderId="11" xfId="0" applyNumberFormat="1" applyFont="1" applyFill="1" applyBorder="1" applyAlignment="1">
      <alignment horizontal="center"/>
    </xf>
    <xf numFmtId="3" fontId="3" fillId="5" borderId="9" xfId="0" applyNumberFormat="1" applyFont="1" applyFill="1" applyBorder="1" applyAlignment="1">
      <alignment horizontal="right"/>
    </xf>
    <xf numFmtId="0" fontId="3" fillId="4" borderId="14" xfId="0" applyFont="1" applyFill="1" applyBorder="1" applyAlignment="1">
      <alignment horizontal="center" wrapText="1"/>
    </xf>
    <xf numFmtId="3" fontId="3" fillId="5" borderId="2" xfId="0"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0" xfId="0" applyNumberFormat="1" applyFont="1" applyFill="1" applyBorder="1" applyAlignment="1">
      <alignment horizontal="right"/>
    </xf>
    <xf numFmtId="3" fontId="3" fillId="5" borderId="8" xfId="0" applyNumberFormat="1" applyFont="1" applyFill="1" applyBorder="1" applyAlignment="1">
      <alignment horizontal="right"/>
    </xf>
    <xf numFmtId="3" fontId="3" fillId="5" borderId="6" xfId="0" applyNumberFormat="1" applyFont="1" applyFill="1" applyBorder="1" applyAlignment="1">
      <alignment horizontal="right"/>
    </xf>
    <xf numFmtId="0" fontId="2" fillId="4" borderId="6" xfId="0" applyFont="1" applyFill="1" applyBorder="1" applyAlignment="1">
      <alignment horizontal="center"/>
    </xf>
    <xf numFmtId="9" fontId="2" fillId="0" borderId="13" xfId="0" applyNumberFormat="1" applyFont="1" applyFill="1" applyBorder="1" applyAlignment="1">
      <alignment horizontal="center" vertical="center"/>
    </xf>
    <xf numFmtId="9" fontId="2" fillId="0" borderId="17"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5"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9" fontId="2" fillId="0" borderId="5" xfId="0" applyNumberFormat="1" applyFont="1" applyFill="1" applyBorder="1" applyAlignment="1">
      <alignment horizontal="center" vertical="center"/>
    </xf>
    <xf numFmtId="170" fontId="2" fillId="0" borderId="13" xfId="0" applyNumberFormat="1" applyFont="1" applyFill="1" applyBorder="1" applyAlignment="1">
      <alignment horizontal="center" vertical="center"/>
    </xf>
    <xf numFmtId="170" fontId="2" fillId="0" borderId="15" xfId="0" applyNumberFormat="1"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3" fillId="4" borderId="15" xfId="0" applyFont="1" applyFill="1" applyBorder="1" applyAlignment="1">
      <alignment horizontal="right"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9" fontId="15" fillId="4" borderId="5" xfId="0" applyNumberFormat="1"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vertical="center"/>
    </xf>
    <xf numFmtId="170" fontId="2" fillId="0" borderId="10" xfId="0" applyNumberFormat="1" applyFont="1" applyFill="1" applyBorder="1" applyAlignment="1">
      <alignment horizontal="right" vertical="center"/>
    </xf>
    <xf numFmtId="170" fontId="2" fillId="0" borderId="1" xfId="0" applyNumberFormat="1" applyFont="1" applyFill="1" applyBorder="1" applyAlignment="1">
      <alignment horizontal="right" vertical="center"/>
    </xf>
    <xf numFmtId="0" fontId="3" fillId="5" borderId="12" xfId="0" applyFont="1" applyFill="1" applyBorder="1" applyAlignment="1">
      <alignment horizontal="center" vertical="center"/>
    </xf>
    <xf numFmtId="0" fontId="3" fillId="5" borderId="12" xfId="0" applyFont="1" applyFill="1" applyBorder="1" applyAlignment="1" quotePrefix="1">
      <alignment horizontal="center" vertical="center"/>
    </xf>
    <xf numFmtId="1" fontId="3" fillId="5" borderId="12" xfId="0" applyNumberFormat="1" applyFont="1" applyFill="1" applyBorder="1" applyAlignment="1">
      <alignment horizontal="center" vertical="center"/>
    </xf>
    <xf numFmtId="1" fontId="3" fillId="5" borderId="7" xfId="0" applyNumberFormat="1" applyFont="1" applyFill="1" applyBorder="1" applyAlignment="1">
      <alignment horizontal="center" vertical="center"/>
    </xf>
    <xf numFmtId="1" fontId="3" fillId="5" borderId="11" xfId="0" applyNumberFormat="1" applyFont="1" applyFill="1" applyBorder="1" applyAlignment="1">
      <alignment horizontal="center" vertical="center"/>
    </xf>
    <xf numFmtId="0" fontId="3" fillId="4" borderId="7" xfId="0" applyFont="1" applyFill="1" applyBorder="1" applyAlignment="1">
      <alignment horizontal="center" vertical="top"/>
    </xf>
    <xf numFmtId="170" fontId="3" fillId="0" borderId="1" xfId="0" applyNumberFormat="1" applyFont="1" applyFill="1" applyBorder="1" applyAlignment="1">
      <alignment horizontal="center" vertical="center"/>
    </xf>
    <xf numFmtId="0" fontId="3" fillId="5" borderId="0" xfId="0" applyFont="1" applyFill="1" applyBorder="1" applyAlignment="1">
      <alignment horizontal="left" vertical="center"/>
    </xf>
    <xf numFmtId="0" fontId="17" fillId="5" borderId="1" xfId="0" applyFont="1" applyFill="1" applyBorder="1" applyAlignment="1">
      <alignment horizontal="right" vertical="center"/>
    </xf>
    <xf numFmtId="170" fontId="2" fillId="5" borderId="1" xfId="0" applyNumberFormat="1" applyFont="1" applyFill="1" applyBorder="1" applyAlignment="1">
      <alignment horizontal="right" vertical="center"/>
    </xf>
    <xf numFmtId="0" fontId="18" fillId="5" borderId="4" xfId="0" applyFont="1" applyFill="1" applyBorder="1" applyAlignment="1">
      <alignment vertical="center"/>
    </xf>
    <xf numFmtId="0" fontId="2" fillId="0" borderId="0" xfId="0" applyFont="1" applyAlignment="1">
      <alignment horizontal="right" vertical="center"/>
    </xf>
    <xf numFmtId="0" fontId="2" fillId="4" borderId="13" xfId="0" applyFont="1" applyFill="1" applyBorder="1" applyAlignment="1">
      <alignment horizontal="right" vertical="center" wrapText="1"/>
    </xf>
    <xf numFmtId="0" fontId="3" fillId="4" borderId="1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2" fillId="4" borderId="1" xfId="0" applyFont="1" applyFill="1" applyBorder="1" applyAlignment="1" quotePrefix="1">
      <alignment horizontal="center" vertical="top" wrapText="1"/>
    </xf>
    <xf numFmtId="0" fontId="2" fillId="0" borderId="0" xfId="0" applyFont="1" applyBorder="1" applyAlignment="1">
      <alignment horizontal="center" vertical="center"/>
    </xf>
    <xf numFmtId="0" fontId="6" fillId="0" borderId="0" xfId="0" applyFont="1" applyFill="1" applyBorder="1" applyAlignment="1">
      <alignment horizontal="center"/>
    </xf>
    <xf numFmtId="0" fontId="6" fillId="0" borderId="9" xfId="0" applyFont="1" applyBorder="1" applyAlignment="1">
      <alignment horizontal="left"/>
    </xf>
    <xf numFmtId="0" fontId="6" fillId="0" borderId="9" xfId="0" applyFont="1" applyBorder="1" applyAlignment="1">
      <alignment vertical="center"/>
    </xf>
    <xf numFmtId="0" fontId="0" fillId="0" borderId="2" xfId="0" applyBorder="1" applyAlignment="1">
      <alignment/>
    </xf>
    <xf numFmtId="0" fontId="0" fillId="0" borderId="10" xfId="0" applyBorder="1" applyAlignment="1">
      <alignment/>
    </xf>
    <xf numFmtId="0" fontId="6" fillId="4" borderId="1" xfId="0" applyFont="1" applyFill="1" applyBorder="1" applyAlignment="1">
      <alignment vertical="center"/>
    </xf>
    <xf numFmtId="0" fontId="2" fillId="4" borderId="18" xfId="0" applyFont="1" applyFill="1" applyBorder="1" applyAlignment="1">
      <alignment horizontal="center" vertical="top" wrapText="1"/>
    </xf>
    <xf numFmtId="1" fontId="2" fillId="0" borderId="0" xfId="0" applyNumberFormat="1" applyFont="1" applyFill="1" applyAlignment="1">
      <alignment horizontal="right" vertical="center"/>
    </xf>
    <xf numFmtId="1" fontId="21" fillId="0" borderId="0" xfId="0" applyNumberFormat="1" applyFont="1" applyFill="1" applyAlignment="1">
      <alignment horizontal="right" vertical="center"/>
    </xf>
    <xf numFmtId="0" fontId="2" fillId="4" borderId="18" xfId="0" applyFont="1" applyFill="1" applyBorder="1" applyAlignment="1">
      <alignment horizontal="center" vertical="top"/>
    </xf>
    <xf numFmtId="0" fontId="2" fillId="4" borderId="4" xfId="0" applyFont="1" applyFill="1" applyBorder="1" applyAlignment="1">
      <alignment horizontal="center" vertical="top" wrapText="1"/>
    </xf>
    <xf numFmtId="0" fontId="7" fillId="4" borderId="4" xfId="0" applyFont="1" applyFill="1" applyBorder="1" applyAlignment="1">
      <alignment horizontal="centerContinuous" vertical="center"/>
    </xf>
    <xf numFmtId="0" fontId="8" fillId="4" borderId="1" xfId="0" applyFont="1" applyFill="1" applyBorder="1" applyAlignment="1">
      <alignment horizontal="centerContinuous" vertical="center"/>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184" fontId="2" fillId="0" borderId="12" xfId="0" applyNumberFormat="1" applyFont="1" applyFill="1" applyBorder="1" applyAlignment="1">
      <alignment horizontal="right" vertical="center"/>
    </xf>
    <xf numFmtId="184" fontId="2" fillId="0" borderId="7" xfId="0" applyNumberFormat="1" applyFont="1" applyFill="1" applyBorder="1" applyAlignment="1">
      <alignment horizontal="right" vertical="center"/>
    </xf>
    <xf numFmtId="0" fontId="3" fillId="0" borderId="0" xfId="0" applyFont="1" applyBorder="1" applyAlignment="1">
      <alignment wrapText="1"/>
    </xf>
    <xf numFmtId="0" fontId="4" fillId="0" borderId="0" xfId="0" applyFont="1" applyAlignment="1">
      <alignment horizontal="center" vertical="top" wrapText="1"/>
    </xf>
    <xf numFmtId="0" fontId="8" fillId="0" borderId="0" xfId="0" applyFont="1" applyBorder="1" applyAlignment="1">
      <alignment horizontal="center" vertical="center" wrapText="1"/>
    </xf>
    <xf numFmtId="0" fontId="3" fillId="4" borderId="11" xfId="0" applyFont="1" applyFill="1" applyBorder="1" applyAlignment="1">
      <alignment horizontal="center" vertical="top" wrapText="1"/>
    </xf>
    <xf numFmtId="0" fontId="0" fillId="0" borderId="0" xfId="0" applyFont="1" applyAlignment="1">
      <alignment/>
    </xf>
    <xf numFmtId="175" fontId="2" fillId="0" borderId="4" xfId="0" applyNumberFormat="1" applyFont="1" applyFill="1" applyBorder="1" applyAlignment="1">
      <alignment horizontal="center" vertical="center"/>
    </xf>
    <xf numFmtId="175" fontId="2" fillId="0" borderId="8" xfId="0" applyNumberFormat="1" applyFont="1" applyFill="1" applyBorder="1" applyAlignment="1">
      <alignment horizontal="center" vertical="center"/>
    </xf>
    <xf numFmtId="175" fontId="2" fillId="0" borderId="1" xfId="0" applyNumberFormat="1" applyFont="1" applyFill="1" applyBorder="1" applyAlignment="1">
      <alignment horizontal="center" vertical="center"/>
    </xf>
    <xf numFmtId="0" fontId="3" fillId="4" borderId="14" xfId="0" applyFont="1" applyFill="1" applyBorder="1" applyAlignment="1">
      <alignment horizontal="center" vertical="center"/>
    </xf>
    <xf numFmtId="189" fontId="12" fillId="0" borderId="18" xfId="0" applyNumberFormat="1" applyFont="1" applyBorder="1" applyAlignment="1">
      <alignment horizontal="right" vertical="center"/>
    </xf>
    <xf numFmtId="189" fontId="2" fillId="0" borderId="18" xfId="0" applyNumberFormat="1" applyFont="1" applyBorder="1" applyAlignment="1">
      <alignment horizontal="right" vertical="center"/>
    </xf>
    <xf numFmtId="189" fontId="2" fillId="0" borderId="18" xfId="0" applyNumberFormat="1" applyFont="1" applyFill="1" applyBorder="1" applyAlignment="1">
      <alignment horizontal="right" vertical="center"/>
    </xf>
    <xf numFmtId="169" fontId="2" fillId="0" borderId="19" xfId="0" applyNumberFormat="1" applyFont="1" applyFill="1" applyBorder="1" applyAlignment="1">
      <alignment horizontal="right" vertical="center"/>
    </xf>
    <xf numFmtId="169" fontId="2" fillId="0" borderId="13" xfId="0" applyNumberFormat="1" applyFont="1" applyFill="1" applyBorder="1" applyAlignment="1">
      <alignment horizontal="right" vertical="center"/>
    </xf>
    <xf numFmtId="169" fontId="2" fillId="0" borderId="15"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168" fontId="2" fillId="0" borderId="22" xfId="0" applyNumberFormat="1" applyFont="1" applyFill="1" applyBorder="1" applyAlignment="1">
      <alignment horizontal="right" vertical="center"/>
    </xf>
    <xf numFmtId="168" fontId="2" fillId="0" borderId="23" xfId="0" applyNumberFormat="1" applyFont="1" applyFill="1" applyBorder="1" applyAlignment="1">
      <alignment horizontal="right" vertical="center"/>
    </xf>
    <xf numFmtId="168" fontId="2" fillId="0" borderId="24" xfId="0" applyNumberFormat="1" applyFont="1" applyFill="1" applyBorder="1" applyAlignment="1">
      <alignment horizontal="right" vertical="center"/>
    </xf>
    <xf numFmtId="175" fontId="2" fillId="0" borderId="2" xfId="0" applyNumberFormat="1" applyFont="1" applyFill="1" applyBorder="1" applyAlignment="1">
      <alignment horizontal="right" vertical="center"/>
    </xf>
    <xf numFmtId="175" fontId="2" fillId="5" borderId="0" xfId="0" applyNumberFormat="1" applyFont="1" applyFill="1" applyBorder="1" applyAlignment="1">
      <alignment horizontal="right" vertical="center"/>
    </xf>
    <xf numFmtId="175" fontId="2" fillId="0" borderId="0" xfId="0" applyNumberFormat="1" applyFont="1" applyFill="1" applyBorder="1" applyAlignment="1">
      <alignment horizontal="right" vertical="center"/>
    </xf>
    <xf numFmtId="175" fontId="2" fillId="5" borderId="6" xfId="0" applyNumberFormat="1" applyFont="1" applyFill="1" applyBorder="1" applyAlignment="1">
      <alignment horizontal="right" vertical="center"/>
    </xf>
    <xf numFmtId="0" fontId="3" fillId="4" borderId="25"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top"/>
    </xf>
    <xf numFmtId="0" fontId="2" fillId="0" borderId="6" xfId="0" applyFont="1" applyBorder="1" applyAlignment="1">
      <alignment horizontal="right" vertical="center"/>
    </xf>
    <xf numFmtId="168" fontId="2" fillId="0" borderId="4" xfId="0" applyNumberFormat="1" applyFont="1" applyFill="1" applyBorder="1" applyAlignment="1">
      <alignment horizontal="right"/>
    </xf>
    <xf numFmtId="168" fontId="2" fillId="0" borderId="1" xfId="0" applyNumberFormat="1" applyFont="1" applyFill="1" applyBorder="1" applyAlignment="1">
      <alignment horizontal="right"/>
    </xf>
    <xf numFmtId="168" fontId="2" fillId="5" borderId="1" xfId="0" applyNumberFormat="1" applyFont="1" applyFill="1" applyBorder="1" applyAlignment="1">
      <alignment horizontal="right"/>
    </xf>
    <xf numFmtId="0" fontId="3" fillId="0" borderId="0" xfId="0" applyFont="1" applyFill="1" applyBorder="1" applyAlignment="1">
      <alignment horizontal="center" vertical="top" wrapText="1"/>
    </xf>
    <xf numFmtId="0" fontId="2" fillId="0" borderId="6" xfId="0" applyFont="1" applyFill="1" applyBorder="1" applyAlignment="1">
      <alignment horizontal="center" vertical="top" wrapText="1"/>
    </xf>
    <xf numFmtId="0" fontId="3" fillId="4" borderId="13" xfId="0" applyFont="1" applyFill="1" applyBorder="1" applyAlignment="1">
      <alignment horizontal="center" vertical="top"/>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Alignment="1">
      <alignment horizontal="center" vertical="center"/>
    </xf>
    <xf numFmtId="0" fontId="6" fillId="4" borderId="5" xfId="0" applyFont="1" applyFill="1" applyBorder="1" applyAlignment="1">
      <alignment horizontal="center"/>
    </xf>
    <xf numFmtId="0" fontId="2" fillId="0" borderId="0" xfId="0" applyFont="1" applyAlignment="1">
      <alignment vertical="center"/>
    </xf>
    <xf numFmtId="168" fontId="2" fillId="5" borderId="5" xfId="0" applyNumberFormat="1" applyFont="1" applyFill="1" applyBorder="1" applyAlignment="1">
      <alignment horizontal="right"/>
    </xf>
    <xf numFmtId="0" fontId="8" fillId="0" borderId="0" xfId="0" applyFont="1" applyBorder="1" applyAlignment="1">
      <alignment horizontal="center" vertical="center"/>
    </xf>
    <xf numFmtId="0" fontId="3" fillId="4" borderId="13" xfId="0" applyFont="1" applyFill="1" applyBorder="1" applyAlignment="1">
      <alignment horizontal="center" vertical="top" wrapText="1"/>
    </xf>
    <xf numFmtId="0" fontId="3" fillId="6" borderId="4" xfId="0" applyFont="1" applyFill="1" applyBorder="1" applyAlignment="1">
      <alignment horizontal="center"/>
    </xf>
    <xf numFmtId="0" fontId="16" fillId="6" borderId="8" xfId="0" applyFont="1" applyFill="1" applyBorder="1" applyAlignment="1">
      <alignment horizontal="center"/>
    </xf>
    <xf numFmtId="0" fontId="3" fillId="6" borderId="0" xfId="0" applyFont="1" applyFill="1" applyBorder="1" applyAlignment="1">
      <alignment/>
    </xf>
    <xf numFmtId="0" fontId="16" fillId="4" borderId="4" xfId="0" applyFont="1" applyFill="1" applyBorder="1" applyAlignment="1">
      <alignment horizontal="center"/>
    </xf>
    <xf numFmtId="0" fontId="16" fillId="4" borderId="8" xfId="0" applyFont="1" applyFill="1" applyBorder="1" applyAlignment="1">
      <alignment horizontal="center"/>
    </xf>
    <xf numFmtId="0" fontId="12" fillId="0" borderId="4" xfId="0" applyFont="1" applyFill="1" applyBorder="1" applyAlignment="1">
      <alignment horizontal="center"/>
    </xf>
    <xf numFmtId="0" fontId="12" fillId="5" borderId="4" xfId="0" applyFont="1" applyFill="1" applyBorder="1" applyAlignment="1">
      <alignment horizontal="center"/>
    </xf>
    <xf numFmtId="0" fontId="12" fillId="5" borderId="5" xfId="0" applyFont="1" applyFill="1" applyBorder="1" applyAlignment="1">
      <alignment/>
    </xf>
    <xf numFmtId="0" fontId="3" fillId="4" borderId="17" xfId="0" applyFont="1" applyFill="1" applyBorder="1" applyAlignment="1">
      <alignment horizontal="center" vertical="top"/>
    </xf>
    <xf numFmtId="0" fontId="3" fillId="4" borderId="17" xfId="0" applyFont="1" applyFill="1" applyBorder="1" applyAlignment="1">
      <alignment horizontal="center" vertical="top" wrapText="1"/>
    </xf>
    <xf numFmtId="0" fontId="3" fillId="4" borderId="6" xfId="0" applyFont="1" applyFill="1" applyBorder="1" applyAlignment="1">
      <alignment horizontal="center" vertical="center"/>
    </xf>
    <xf numFmtId="190" fontId="2" fillId="0" borderId="10" xfId="0" applyNumberFormat="1" applyFont="1" applyFill="1" applyBorder="1" applyAlignment="1">
      <alignment horizontal="right" vertical="center"/>
    </xf>
    <xf numFmtId="190" fontId="2" fillId="5" borderId="1" xfId="0" applyNumberFormat="1" applyFont="1" applyFill="1" applyBorder="1" applyAlignment="1">
      <alignment horizontal="right" vertical="center"/>
    </xf>
    <xf numFmtId="190" fontId="2" fillId="0" borderId="1" xfId="0" applyNumberFormat="1" applyFont="1" applyFill="1" applyBorder="1" applyAlignment="1">
      <alignment horizontal="right" vertical="center"/>
    </xf>
    <xf numFmtId="0" fontId="15" fillId="4" borderId="7" xfId="0" applyFont="1" applyFill="1" applyBorder="1" applyAlignment="1" quotePrefix="1">
      <alignment horizontal="center" vertical="center" wrapText="1"/>
    </xf>
    <xf numFmtId="0" fontId="15" fillId="4" borderId="11" xfId="0" applyFont="1" applyFill="1" applyBorder="1" applyAlignment="1">
      <alignment horizontal="center" wrapText="1"/>
    </xf>
    <xf numFmtId="167" fontId="2" fillId="5" borderId="11" xfId="0" applyNumberFormat="1" applyFont="1" applyFill="1" applyBorder="1" applyAlignment="1" applyProtection="1">
      <alignment horizontal="right" vertical="center"/>
      <protection/>
    </xf>
    <xf numFmtId="0" fontId="2" fillId="4" borderId="21" xfId="0"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0" borderId="12" xfId="0" applyFont="1" applyBorder="1" applyAlignment="1">
      <alignment horizontal="center"/>
    </xf>
    <xf numFmtId="3" fontId="2" fillId="0" borderId="9" xfId="0" applyNumberFormat="1" applyFont="1" applyBorder="1" applyAlignment="1">
      <alignment/>
    </xf>
    <xf numFmtId="3" fontId="2" fillId="0" borderId="2" xfId="0" applyNumberFormat="1" applyFont="1" applyBorder="1" applyAlignment="1">
      <alignment/>
    </xf>
    <xf numFmtId="0" fontId="3" fillId="5" borderId="7" xfId="0" applyFont="1" applyFill="1" applyBorder="1" applyAlignment="1">
      <alignment horizontal="center"/>
    </xf>
    <xf numFmtId="3" fontId="2" fillId="5" borderId="4" xfId="0" applyNumberFormat="1" applyFont="1" applyFill="1" applyBorder="1" applyAlignment="1">
      <alignment/>
    </xf>
    <xf numFmtId="3" fontId="2" fillId="5" borderId="0" xfId="0" applyNumberFormat="1" applyFont="1" applyFill="1" applyBorder="1" applyAlignment="1">
      <alignment/>
    </xf>
    <xf numFmtId="0" fontId="3" fillId="0" borderId="7" xfId="0" applyFont="1" applyBorder="1" applyAlignment="1">
      <alignment horizontal="center"/>
    </xf>
    <xf numFmtId="3" fontId="2" fillId="0" borderId="4" xfId="0" applyNumberFormat="1" applyFont="1" applyBorder="1" applyAlignment="1">
      <alignment/>
    </xf>
    <xf numFmtId="3" fontId="2" fillId="0" borderId="0" xfId="0" applyNumberFormat="1" applyFont="1" applyBorder="1" applyAlignment="1">
      <alignment/>
    </xf>
    <xf numFmtId="0" fontId="3" fillId="5" borderId="11" xfId="0" applyFont="1" applyFill="1" applyBorder="1" applyAlignment="1">
      <alignment horizontal="center"/>
    </xf>
    <xf numFmtId="3" fontId="2" fillId="5" borderId="8" xfId="0" applyNumberFormat="1" applyFont="1" applyFill="1" applyBorder="1" applyAlignment="1">
      <alignment/>
    </xf>
    <xf numFmtId="3" fontId="2" fillId="5" borderId="6" xfId="0" applyNumberFormat="1" applyFont="1" applyFill="1" applyBorder="1" applyAlignment="1">
      <alignment/>
    </xf>
    <xf numFmtId="0" fontId="3" fillId="4" borderId="17" xfId="0" applyFont="1" applyFill="1" applyBorder="1" applyAlignment="1">
      <alignment horizontal="center" wrapText="1"/>
    </xf>
    <xf numFmtId="184" fontId="2" fillId="0" borderId="10" xfId="0" applyNumberFormat="1" applyFont="1" applyBorder="1" applyAlignment="1">
      <alignment/>
    </xf>
    <xf numFmtId="184" fontId="2" fillId="5" borderId="1" xfId="0" applyNumberFormat="1" applyFont="1" applyFill="1" applyBorder="1" applyAlignment="1">
      <alignment/>
    </xf>
    <xf numFmtId="184" fontId="2" fillId="0" borderId="1" xfId="0" applyNumberFormat="1" applyFont="1" applyBorder="1" applyAlignment="1">
      <alignment/>
    </xf>
    <xf numFmtId="184" fontId="2" fillId="5" borderId="5" xfId="0" applyNumberFormat="1" applyFont="1" applyFill="1" applyBorder="1" applyAlignment="1">
      <alignment/>
    </xf>
    <xf numFmtId="0" fontId="20" fillId="4" borderId="11" xfId="0" applyFont="1" applyFill="1" applyBorder="1" applyAlignment="1">
      <alignment horizontal="center"/>
    </xf>
    <xf numFmtId="0" fontId="2" fillId="0" borderId="1" xfId="0" applyFont="1" applyFill="1" applyBorder="1" applyAlignment="1">
      <alignment/>
    </xf>
    <xf numFmtId="0" fontId="2" fillId="0" borderId="5" xfId="0" applyFont="1" applyFill="1" applyBorder="1" applyAlignment="1">
      <alignment/>
    </xf>
    <xf numFmtId="0" fontId="2" fillId="0" borderId="8" xfId="0" applyFont="1" applyFill="1" applyBorder="1" applyAlignment="1">
      <alignment/>
    </xf>
    <xf numFmtId="192" fontId="3" fillId="5" borderId="10" xfId="0" applyNumberFormat="1" applyFont="1" applyFill="1" applyBorder="1" applyAlignment="1">
      <alignment horizontal="right"/>
    </xf>
    <xf numFmtId="192" fontId="3" fillId="5" borderId="1" xfId="0" applyNumberFormat="1" applyFont="1" applyFill="1" applyBorder="1" applyAlignment="1">
      <alignment horizontal="right"/>
    </xf>
    <xf numFmtId="192" fontId="3" fillId="5" borderId="5" xfId="0" applyNumberFormat="1" applyFont="1" applyFill="1" applyBorder="1" applyAlignment="1">
      <alignment horizontal="right"/>
    </xf>
    <xf numFmtId="0" fontId="3" fillId="4" borderId="26" xfId="0" applyFont="1" applyFill="1" applyBorder="1" applyAlignment="1">
      <alignment horizontal="center"/>
    </xf>
    <xf numFmtId="3" fontId="3" fillId="5" borderId="27" xfId="0" applyNumberFormat="1" applyFont="1" applyFill="1" applyBorder="1" applyAlignment="1">
      <alignment horizontal="right"/>
    </xf>
    <xf numFmtId="3" fontId="3" fillId="5" borderId="14" xfId="0" applyNumberFormat="1" applyFont="1" applyFill="1" applyBorder="1" applyAlignment="1">
      <alignment horizontal="right"/>
    </xf>
    <xf numFmtId="3" fontId="3" fillId="5" borderId="26" xfId="0" applyNumberFormat="1" applyFont="1" applyFill="1" applyBorder="1" applyAlignment="1">
      <alignment horizontal="right"/>
    </xf>
    <xf numFmtId="0" fontId="12" fillId="0" borderId="4" xfId="0" applyFont="1" applyFill="1" applyBorder="1" applyAlignment="1">
      <alignment horizontal="center" vertical="center"/>
    </xf>
    <xf numFmtId="0" fontId="12" fillId="5" borderId="4" xfId="0" applyFont="1" applyFill="1" applyBorder="1" applyAlignment="1">
      <alignment horizontal="center" vertical="center"/>
    </xf>
    <xf numFmtId="189" fontId="2" fillId="0" borderId="9" xfId="0" applyNumberFormat="1" applyFont="1" applyFill="1" applyBorder="1" applyAlignment="1">
      <alignment horizontal="right" vertical="center"/>
    </xf>
    <xf numFmtId="189" fontId="2" fillId="0" borderId="2" xfId="0" applyNumberFormat="1" applyFont="1" applyFill="1" applyBorder="1" applyAlignment="1">
      <alignment horizontal="right" vertical="center"/>
    </xf>
    <xf numFmtId="189" fontId="2" fillId="0" borderId="10" xfId="0" applyNumberFormat="1" applyFont="1" applyFill="1" applyBorder="1" applyAlignment="1">
      <alignment horizontal="right" vertical="center"/>
    </xf>
    <xf numFmtId="189" fontId="2" fillId="0" borderId="4"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89" fontId="2" fillId="0" borderId="1" xfId="0" applyNumberFormat="1" applyFont="1" applyFill="1" applyBorder="1" applyAlignment="1">
      <alignment horizontal="right" vertical="center"/>
    </xf>
    <xf numFmtId="189" fontId="12" fillId="0" borderId="0" xfId="0" applyNumberFormat="1" applyFont="1" applyFill="1" applyBorder="1" applyAlignment="1">
      <alignment horizontal="right" vertical="center"/>
    </xf>
    <xf numFmtId="189" fontId="12" fillId="0" borderId="1" xfId="0" applyNumberFormat="1" applyFont="1" applyFill="1" applyBorder="1" applyAlignment="1">
      <alignment horizontal="right" vertical="center"/>
    </xf>
    <xf numFmtId="189" fontId="2" fillId="0" borderId="8" xfId="0" applyNumberFormat="1" applyFont="1" applyFill="1" applyBorder="1" applyAlignment="1">
      <alignment horizontal="right" vertical="center"/>
    </xf>
    <xf numFmtId="189" fontId="2" fillId="0" borderId="6" xfId="0" applyNumberFormat="1" applyFont="1" applyFill="1" applyBorder="1" applyAlignment="1">
      <alignment horizontal="right" vertical="center"/>
    </xf>
    <xf numFmtId="189" fontId="2" fillId="0" borderId="5" xfId="0" applyNumberFormat="1" applyFont="1" applyFill="1" applyBorder="1" applyAlignment="1">
      <alignment horizontal="right" vertical="center"/>
    </xf>
    <xf numFmtId="191" fontId="2" fillId="0" borderId="9" xfId="0" applyNumberFormat="1" applyFont="1" applyBorder="1" applyAlignment="1">
      <alignment horizontal="right" vertical="center"/>
    </xf>
    <xf numFmtId="191" fontId="2" fillId="0" borderId="2" xfId="0" applyNumberFormat="1" applyFont="1" applyBorder="1" applyAlignment="1">
      <alignment horizontal="right" vertical="center"/>
    </xf>
    <xf numFmtId="191" fontId="2" fillId="0" borderId="10" xfId="0" applyNumberFormat="1" applyFont="1" applyBorder="1" applyAlignment="1">
      <alignment horizontal="right" vertical="center"/>
    </xf>
    <xf numFmtId="191" fontId="2" fillId="0" borderId="4" xfId="0" applyNumberFormat="1" applyFont="1" applyBorder="1" applyAlignment="1">
      <alignment horizontal="right" vertical="center"/>
    </xf>
    <xf numFmtId="191" fontId="2" fillId="0" borderId="0" xfId="0" applyNumberFormat="1" applyFont="1" applyBorder="1" applyAlignment="1">
      <alignment horizontal="right" vertical="center"/>
    </xf>
    <xf numFmtId="191" fontId="2" fillId="0" borderId="1" xfId="0" applyNumberFormat="1" applyFont="1" applyBorder="1" applyAlignment="1">
      <alignment horizontal="right" vertical="center"/>
    </xf>
    <xf numFmtId="191" fontId="12" fillId="0" borderId="0" xfId="0" applyNumberFormat="1" applyFont="1" applyBorder="1" applyAlignment="1">
      <alignment horizontal="right" vertical="center"/>
    </xf>
    <xf numFmtId="191" fontId="12" fillId="0" borderId="1" xfId="0" applyNumberFormat="1" applyFont="1" applyBorder="1" applyAlignment="1">
      <alignment horizontal="right" vertical="center"/>
    </xf>
    <xf numFmtId="191" fontId="2" fillId="0" borderId="6" xfId="0" applyNumberFormat="1" applyFont="1" applyBorder="1" applyAlignment="1">
      <alignment horizontal="right" vertical="center"/>
    </xf>
    <xf numFmtId="191" fontId="2" fillId="0" borderId="5" xfId="0" applyNumberFormat="1" applyFont="1" applyBorder="1" applyAlignment="1">
      <alignment horizontal="right" vertical="center"/>
    </xf>
    <xf numFmtId="191" fontId="2" fillId="0" borderId="4"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91" fontId="2" fillId="0" borderId="1" xfId="0" applyNumberFormat="1" applyFont="1" applyFill="1" applyBorder="1" applyAlignment="1">
      <alignment horizontal="right" vertical="center"/>
    </xf>
    <xf numFmtId="191" fontId="2" fillId="0" borderId="8" xfId="0" applyNumberFormat="1" applyFont="1" applyFill="1" applyBorder="1" applyAlignment="1">
      <alignment horizontal="right" vertical="center"/>
    </xf>
    <xf numFmtId="191" fontId="2" fillId="0" borderId="6" xfId="0" applyNumberFormat="1" applyFont="1" applyFill="1" applyBorder="1" applyAlignment="1">
      <alignment horizontal="right" vertical="center"/>
    </xf>
    <xf numFmtId="191" fontId="2" fillId="0" borderId="5" xfId="0" applyNumberFormat="1" applyFont="1" applyFill="1" applyBorder="1" applyAlignment="1">
      <alignment horizontal="right" vertical="center"/>
    </xf>
    <xf numFmtId="191" fontId="2" fillId="0" borderId="9" xfId="0" applyNumberFormat="1" applyFont="1" applyFill="1" applyBorder="1" applyAlignment="1">
      <alignment horizontal="right" vertical="center"/>
    </xf>
    <xf numFmtId="191" fontId="2" fillId="0" borderId="2" xfId="0" applyNumberFormat="1" applyFont="1" applyFill="1" applyBorder="1" applyAlignment="1">
      <alignment horizontal="right" vertical="center"/>
    </xf>
    <xf numFmtId="191" fontId="2" fillId="0" borderId="10" xfId="0" applyNumberFormat="1" applyFont="1" applyFill="1" applyBorder="1" applyAlignment="1">
      <alignment horizontal="right" vertical="center"/>
    </xf>
    <xf numFmtId="191" fontId="2" fillId="0" borderId="12" xfId="0" applyNumberFormat="1" applyFont="1" applyFill="1" applyBorder="1" applyAlignment="1">
      <alignment horizontal="right" vertical="center"/>
    </xf>
    <xf numFmtId="191" fontId="2" fillId="0" borderId="7" xfId="0" applyNumberFormat="1" applyFont="1" applyFill="1" applyBorder="1" applyAlignment="1">
      <alignment horizontal="right" vertical="center"/>
    </xf>
    <xf numFmtId="191" fontId="2" fillId="0" borderId="11" xfId="0" applyNumberFormat="1" applyFont="1" applyFill="1" applyBorder="1" applyAlignment="1">
      <alignment horizontal="right" vertical="center"/>
    </xf>
    <xf numFmtId="164" fontId="2" fillId="0" borderId="9" xfId="0" applyNumberFormat="1" applyFont="1" applyFill="1" applyBorder="1" applyAlignment="1">
      <alignment horizontal="right" vertical="center"/>
    </xf>
    <xf numFmtId="164" fontId="2" fillId="0" borderId="2"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8"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3" fillId="0" borderId="10"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0" fontId="3" fillId="0" borderId="0" xfId="0" applyFont="1" applyAlignment="1">
      <alignment/>
    </xf>
    <xf numFmtId="0" fontId="4" fillId="0" borderId="0" xfId="0" applyFont="1" applyBorder="1" applyAlignment="1">
      <alignment horizontal="center" vertical="top"/>
    </xf>
    <xf numFmtId="0" fontId="4" fillId="0" borderId="0" xfId="0" applyFont="1" applyAlignment="1">
      <alignment horizontal="center" vertical="top"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4" borderId="4" xfId="0" applyFont="1" applyFill="1" applyBorder="1" applyAlignment="1">
      <alignment horizontal="center" vertical="top" wrapText="1"/>
    </xf>
    <xf numFmtId="0" fontId="3" fillId="4" borderId="0" xfId="0" applyFont="1" applyFill="1" applyBorder="1" applyAlignment="1">
      <alignment horizontal="center" vertical="top" wrapText="1"/>
    </xf>
    <xf numFmtId="0" fontId="2" fillId="0" borderId="0" xfId="0" applyFont="1" applyAlignment="1">
      <alignment horizontal="center"/>
    </xf>
    <xf numFmtId="0" fontId="3" fillId="0" borderId="0" xfId="0" applyFont="1" applyAlignment="1">
      <alignment horizontal="center" vertical="center"/>
    </xf>
    <xf numFmtId="3"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9" fontId="2" fillId="0" borderId="0" xfId="0" applyNumberFormat="1" applyFont="1" applyFill="1" applyBorder="1" applyAlignment="1">
      <alignment horizontal="right" vertical="center"/>
    </xf>
    <xf numFmtId="0" fontId="3" fillId="5" borderId="8"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8" xfId="0" applyFont="1" applyFill="1" applyBorder="1" applyAlignment="1">
      <alignment/>
    </xf>
    <xf numFmtId="184" fontId="2" fillId="5" borderId="7" xfId="0" applyNumberFormat="1" applyFont="1" applyFill="1" applyBorder="1" applyAlignment="1">
      <alignment horizontal="right" vertical="center"/>
    </xf>
    <xf numFmtId="184" fontId="2" fillId="5" borderId="11" xfId="0" applyNumberFormat="1" applyFont="1" applyFill="1" applyBorder="1" applyAlignment="1">
      <alignment horizontal="right" vertical="center"/>
    </xf>
    <xf numFmtId="0" fontId="15" fillId="4" borderId="7" xfId="0" applyFont="1" applyFill="1" applyBorder="1" applyAlignment="1">
      <alignment horizontal="center" vertical="top" wrapText="1"/>
    </xf>
    <xf numFmtId="0" fontId="3" fillId="0" borderId="6" xfId="0" applyFont="1" applyFill="1" applyBorder="1" applyAlignment="1">
      <alignment/>
    </xf>
    <xf numFmtId="0" fontId="3" fillId="4" borderId="7" xfId="0" applyFont="1" applyFill="1" applyBorder="1" applyAlignment="1">
      <alignment horizontal="center" wrapText="1"/>
    </xf>
    <xf numFmtId="0" fontId="15" fillId="4" borderId="21" xfId="0" applyFont="1" applyFill="1" applyBorder="1" applyAlignment="1">
      <alignment horizontal="center" vertical="top" wrapText="1"/>
    </xf>
    <xf numFmtId="184" fontId="2" fillId="0" borderId="18" xfId="0" applyNumberFormat="1" applyFont="1" applyFill="1" applyBorder="1" applyAlignment="1">
      <alignment horizontal="right" vertical="center"/>
    </xf>
    <xf numFmtId="0" fontId="3" fillId="4" borderId="11" xfId="0" applyFont="1" applyFill="1" applyBorder="1" applyAlignment="1">
      <alignment horizontal="center" vertical="top"/>
    </xf>
    <xf numFmtId="0" fontId="3" fillId="5" borderId="7" xfId="0" applyFont="1" applyFill="1" applyBorder="1" applyAlignment="1">
      <alignment horizontal="center" vertical="center" wrapText="1"/>
    </xf>
    <xf numFmtId="0" fontId="12" fillId="0" borderId="10" xfId="0" applyFont="1" applyBorder="1" applyAlignment="1">
      <alignment horizontal="center"/>
    </xf>
    <xf numFmtId="0" fontId="12" fillId="0" borderId="1" xfId="0" applyFont="1" applyBorder="1" applyAlignment="1">
      <alignment horizontal="center"/>
    </xf>
    <xf numFmtId="0" fontId="0" fillId="0" borderId="0" xfId="0" applyFont="1" applyAlignment="1">
      <alignment/>
    </xf>
    <xf numFmtId="170"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190" fontId="2" fillId="0" borderId="2" xfId="0" applyNumberFormat="1" applyFont="1" applyFill="1" applyBorder="1" applyAlignment="1">
      <alignment horizontal="right" vertical="center"/>
    </xf>
    <xf numFmtId="190" fontId="2" fillId="5" borderId="0" xfId="0" applyNumberFormat="1" applyFont="1" applyFill="1" applyBorder="1" applyAlignment="1">
      <alignment horizontal="right" vertical="center"/>
    </xf>
    <xf numFmtId="190" fontId="2" fillId="0" borderId="0" xfId="0" applyNumberFormat="1" applyFont="1" applyFill="1" applyBorder="1" applyAlignment="1">
      <alignment horizontal="right" vertical="center"/>
    </xf>
    <xf numFmtId="0" fontId="0" fillId="5" borderId="8" xfId="0" applyFill="1" applyBorder="1" applyAlignment="1">
      <alignment/>
    </xf>
    <xf numFmtId="0" fontId="18" fillId="4" borderId="8" xfId="0" applyFont="1" applyFill="1" applyBorder="1" applyAlignment="1">
      <alignment vertical="center"/>
    </xf>
    <xf numFmtId="175" fontId="2" fillId="0" borderId="0" xfId="0" applyNumberFormat="1" applyFont="1" applyFill="1" applyBorder="1" applyAlignment="1">
      <alignment vertical="center"/>
    </xf>
    <xf numFmtId="175" fontId="2" fillId="5" borderId="0" xfId="0" applyNumberFormat="1" applyFont="1" applyFill="1" applyBorder="1" applyAlignment="1">
      <alignment vertical="center"/>
    </xf>
    <xf numFmtId="175" fontId="2" fillId="5" borderId="6" xfId="0" applyNumberFormat="1" applyFont="1" applyFill="1" applyBorder="1" applyAlignment="1">
      <alignment vertical="center"/>
    </xf>
    <xf numFmtId="175" fontId="2" fillId="0" borderId="10" xfId="0" applyNumberFormat="1" applyFont="1" applyFill="1" applyBorder="1" applyAlignment="1">
      <alignment horizontal="right" vertical="center"/>
    </xf>
    <xf numFmtId="175" fontId="2" fillId="5" borderId="1" xfId="0" applyNumberFormat="1" applyFont="1" applyFill="1" applyBorder="1" applyAlignment="1">
      <alignment horizontal="right" vertical="center"/>
    </xf>
    <xf numFmtId="175" fontId="2" fillId="0" borderId="1" xfId="0" applyNumberFormat="1" applyFont="1" applyFill="1" applyBorder="1" applyAlignment="1">
      <alignment horizontal="right" vertical="center"/>
    </xf>
    <xf numFmtId="0" fontId="3" fillId="0" borderId="10" xfId="0" applyFont="1" applyFill="1" applyBorder="1" applyAlignment="1">
      <alignment vertical="center"/>
    </xf>
    <xf numFmtId="0" fontId="3" fillId="5" borderId="1" xfId="0" applyFont="1" applyFill="1" applyBorder="1" applyAlignment="1">
      <alignment vertical="center"/>
    </xf>
    <xf numFmtId="0" fontId="3" fillId="0" borderId="1" xfId="0" applyFont="1" applyFill="1" applyBorder="1" applyAlignment="1">
      <alignment vertical="center"/>
    </xf>
    <xf numFmtId="0" fontId="2" fillId="0" borderId="5" xfId="0" applyFont="1" applyFill="1" applyBorder="1" applyAlignment="1">
      <alignment horizontal="right"/>
    </xf>
    <xf numFmtId="0" fontId="3" fillId="5" borderId="5" xfId="0" applyFont="1" applyFill="1" applyBorder="1" applyAlignment="1">
      <alignment vertical="center"/>
    </xf>
    <xf numFmtId="175" fontId="2" fillId="5" borderId="5" xfId="0" applyNumberFormat="1" applyFont="1" applyFill="1" applyBorder="1" applyAlignment="1">
      <alignment horizontal="right" vertical="center"/>
    </xf>
    <xf numFmtId="0" fontId="3" fillId="4" borderId="28" xfId="0" applyFont="1" applyFill="1" applyBorder="1" applyAlignment="1">
      <alignment horizontal="center" vertical="center"/>
    </xf>
    <xf numFmtId="0" fontId="3" fillId="4" borderId="2" xfId="0" applyFont="1" applyFill="1" applyBorder="1" applyAlignment="1">
      <alignment horizontal="center" vertical="center"/>
    </xf>
    <xf numFmtId="168" fontId="2" fillId="0" borderId="0" xfId="0" applyNumberFormat="1" applyFont="1" applyFill="1" applyBorder="1" applyAlignment="1">
      <alignment horizontal="right"/>
    </xf>
    <xf numFmtId="168" fontId="2" fillId="5" borderId="0" xfId="0" applyNumberFormat="1" applyFont="1" applyFill="1" applyBorder="1" applyAlignment="1">
      <alignment horizontal="right"/>
    </xf>
    <xf numFmtId="168" fontId="2" fillId="5" borderId="6" xfId="0" applyNumberFormat="1" applyFont="1" applyFill="1" applyBorder="1" applyAlignment="1">
      <alignment horizontal="right"/>
    </xf>
    <xf numFmtId="167" fontId="2" fillId="0" borderId="1" xfId="0" applyNumberFormat="1" applyFont="1" applyFill="1" applyBorder="1" applyAlignment="1" applyProtection="1">
      <alignment vertical="center"/>
      <protection/>
    </xf>
    <xf numFmtId="168" fontId="12" fillId="0" borderId="0" xfId="0" applyNumberFormat="1" applyFont="1" applyFill="1" applyAlignment="1">
      <alignment horizontal="right"/>
    </xf>
    <xf numFmtId="168" fontId="12" fillId="5" borderId="0" xfId="0" applyNumberFormat="1" applyFont="1" applyFill="1" applyBorder="1" applyAlignment="1">
      <alignment horizontal="right"/>
    </xf>
    <xf numFmtId="0" fontId="12" fillId="5" borderId="8" xfId="0" applyFont="1" applyFill="1" applyBorder="1" applyAlignment="1">
      <alignment horizontal="center"/>
    </xf>
    <xf numFmtId="167" fontId="2" fillId="5" borderId="11" xfId="0" applyNumberFormat="1" applyFont="1" applyFill="1" applyBorder="1" applyAlignment="1" applyProtection="1">
      <alignment vertical="center"/>
      <protection/>
    </xf>
    <xf numFmtId="0" fontId="12" fillId="5" borderId="1" xfId="0" applyFont="1" applyFill="1" applyBorder="1" applyAlignment="1">
      <alignment horizontal="center"/>
    </xf>
    <xf numFmtId="0" fontId="12" fillId="5" borderId="5" xfId="0" applyFont="1" applyFill="1" applyBorder="1" applyAlignment="1">
      <alignment horizontal="center"/>
    </xf>
    <xf numFmtId="2" fontId="2" fillId="5" borderId="6" xfId="0" applyNumberFormat="1" applyFont="1" applyFill="1" applyBorder="1" applyAlignment="1">
      <alignment horizontal="right"/>
    </xf>
    <xf numFmtId="167" fontId="2" fillId="0" borderId="12" xfId="0" applyNumberFormat="1" applyFont="1" applyFill="1" applyBorder="1" applyAlignment="1" applyProtection="1">
      <alignment horizontal="right" vertical="center"/>
      <protection/>
    </xf>
    <xf numFmtId="167" fontId="2" fillId="0" borderId="11" xfId="0" applyNumberFormat="1" applyFont="1" applyFill="1" applyBorder="1" applyAlignment="1" applyProtection="1">
      <alignment horizontal="right" vertical="center"/>
      <protection/>
    </xf>
    <xf numFmtId="168" fontId="2" fillId="5" borderId="0" xfId="0" applyNumberFormat="1" applyFont="1" applyFill="1" applyBorder="1" applyAlignment="1">
      <alignment vertical="center"/>
    </xf>
    <xf numFmtId="0" fontId="12" fillId="0" borderId="8" xfId="0" applyFont="1" applyFill="1" applyBorder="1" applyAlignment="1">
      <alignment horizontal="center" vertical="center"/>
    </xf>
    <xf numFmtId="0" fontId="12" fillId="0" borderId="5" xfId="0" applyFont="1" applyFill="1" applyBorder="1" applyAlignment="1">
      <alignment/>
    </xf>
    <xf numFmtId="168" fontId="2" fillId="0" borderId="6" xfId="0" applyNumberFormat="1" applyFont="1" applyFill="1" applyBorder="1" applyAlignment="1">
      <alignment vertical="center"/>
    </xf>
    <xf numFmtId="2" fontId="3" fillId="5" borderId="11" xfId="0" applyNumberFormat="1" applyFont="1" applyFill="1" applyBorder="1" applyAlignment="1">
      <alignment horizontal="center"/>
    </xf>
    <xf numFmtId="3" fontId="2" fillId="5" borderId="8" xfId="0" applyNumberFormat="1" applyFont="1" applyFill="1" applyBorder="1" applyAlignment="1">
      <alignment horizontal="right"/>
    </xf>
    <xf numFmtId="3" fontId="2" fillId="5" borderId="6" xfId="0" applyNumberFormat="1" applyFont="1" applyFill="1" applyBorder="1" applyAlignment="1">
      <alignment horizontal="right"/>
    </xf>
    <xf numFmtId="192" fontId="3" fillId="5" borderId="2" xfId="0" applyNumberFormat="1" applyFont="1" applyFill="1" applyBorder="1" applyAlignment="1">
      <alignment horizontal="right"/>
    </xf>
    <xf numFmtId="192" fontId="3" fillId="5" borderId="0" xfId="0" applyNumberFormat="1" applyFont="1" applyFill="1" applyBorder="1" applyAlignment="1">
      <alignment horizontal="right"/>
    </xf>
    <xf numFmtId="192" fontId="3" fillId="5" borderId="6" xfId="0" applyNumberFormat="1" applyFont="1" applyFill="1" applyBorder="1" applyAlignment="1">
      <alignment horizontal="right"/>
    </xf>
    <xf numFmtId="0" fontId="3" fillId="5" borderId="2" xfId="0" applyFont="1" applyFill="1" applyBorder="1" applyAlignment="1">
      <alignment/>
    </xf>
    <xf numFmtId="0" fontId="3" fillId="5" borderId="0" xfId="0" applyFont="1" applyFill="1" applyBorder="1" applyAlignment="1">
      <alignment/>
    </xf>
    <xf numFmtId="0" fontId="3" fillId="5" borderId="6" xfId="0" applyFont="1" applyFill="1" applyBorder="1" applyAlignment="1">
      <alignment/>
    </xf>
    <xf numFmtId="3" fontId="2" fillId="0" borderId="4" xfId="0" applyNumberFormat="1" applyFont="1" applyBorder="1" applyAlignment="1">
      <alignment horizontal="right"/>
    </xf>
    <xf numFmtId="3" fontId="2" fillId="0" borderId="0" xfId="0" applyNumberFormat="1" applyFont="1" applyBorder="1" applyAlignment="1">
      <alignment horizontal="right"/>
    </xf>
    <xf numFmtId="192" fontId="2" fillId="0" borderId="0" xfId="0" applyNumberFormat="1" applyFont="1" applyBorder="1" applyAlignment="1">
      <alignment horizontal="right"/>
    </xf>
    <xf numFmtId="192" fontId="2" fillId="0" borderId="1" xfId="0" applyNumberFormat="1" applyFont="1" applyBorder="1" applyAlignment="1">
      <alignment horizontal="right"/>
    </xf>
    <xf numFmtId="0" fontId="2" fillId="0" borderId="0" xfId="0" applyFont="1" applyBorder="1" applyAlignment="1">
      <alignment/>
    </xf>
    <xf numFmtId="3" fontId="2" fillId="5" borderId="4" xfId="0" applyNumberFormat="1" applyFont="1" applyFill="1" applyBorder="1" applyAlignment="1">
      <alignment horizontal="right"/>
    </xf>
    <xf numFmtId="3" fontId="2" fillId="5" borderId="0" xfId="0" applyNumberFormat="1" applyFont="1" applyFill="1" applyBorder="1" applyAlignment="1">
      <alignment horizontal="right"/>
    </xf>
    <xf numFmtId="192" fontId="2" fillId="5" borderId="0" xfId="0" applyNumberFormat="1" applyFont="1" applyFill="1" applyBorder="1" applyAlignment="1">
      <alignment horizontal="right"/>
    </xf>
    <xf numFmtId="192" fontId="2" fillId="5" borderId="1" xfId="0" applyNumberFormat="1" applyFont="1" applyFill="1" applyBorder="1" applyAlignment="1">
      <alignment horizontal="right"/>
    </xf>
    <xf numFmtId="0" fontId="2" fillId="5" borderId="0" xfId="0" applyFont="1" applyFill="1" applyBorder="1" applyAlignment="1">
      <alignment/>
    </xf>
    <xf numFmtId="3" fontId="2" fillId="0" borderId="8" xfId="0" applyNumberFormat="1" applyFont="1" applyBorder="1" applyAlignment="1">
      <alignment horizontal="right"/>
    </xf>
    <xf numFmtId="0" fontId="0" fillId="0" borderId="0" xfId="0" applyFont="1" applyBorder="1" applyAlignment="1">
      <alignment horizontal="center" vertical="top"/>
    </xf>
    <xf numFmtId="3" fontId="2" fillId="0" borderId="6" xfId="0" applyNumberFormat="1" applyFont="1" applyBorder="1" applyAlignment="1">
      <alignment horizontal="right"/>
    </xf>
    <xf numFmtId="192" fontId="2" fillId="0" borderId="6" xfId="0" applyNumberFormat="1" applyFont="1" applyBorder="1" applyAlignment="1">
      <alignment horizontal="right"/>
    </xf>
    <xf numFmtId="192" fontId="2" fillId="0" borderId="5" xfId="0" applyNumberFormat="1" applyFont="1" applyBorder="1" applyAlignment="1">
      <alignment horizontal="right"/>
    </xf>
    <xf numFmtId="0" fontId="2" fillId="0" borderId="6" xfId="0" applyFont="1" applyBorder="1" applyAlignment="1">
      <alignment/>
    </xf>
    <xf numFmtId="3" fontId="2" fillId="0" borderId="4" xfId="0" applyNumberFormat="1" applyFont="1" applyFill="1" applyBorder="1" applyAlignment="1">
      <alignment horizontal="right"/>
    </xf>
    <xf numFmtId="3" fontId="2" fillId="0" borderId="0" xfId="0" applyNumberFormat="1" applyFont="1" applyFill="1" applyBorder="1" applyAlignment="1">
      <alignment horizontal="right"/>
    </xf>
    <xf numFmtId="192" fontId="2" fillId="0" borderId="0" xfId="0" applyNumberFormat="1" applyFont="1" applyFill="1" applyBorder="1" applyAlignment="1">
      <alignment horizontal="right"/>
    </xf>
    <xf numFmtId="192" fontId="2" fillId="0" borderId="1" xfId="0" applyNumberFormat="1" applyFont="1" applyFill="1" applyBorder="1" applyAlignment="1">
      <alignment horizontal="right"/>
    </xf>
    <xf numFmtId="0" fontId="2" fillId="0" borderId="0" xfId="0" applyFont="1" applyFill="1" applyBorder="1" applyAlignment="1">
      <alignment/>
    </xf>
    <xf numFmtId="3" fontId="2" fillId="5" borderId="8" xfId="0" applyNumberFormat="1" applyFont="1" applyFill="1" applyBorder="1" applyAlignment="1">
      <alignment horizontal="right"/>
    </xf>
    <xf numFmtId="3" fontId="2" fillId="5" borderId="6" xfId="0" applyNumberFormat="1" applyFont="1" applyFill="1" applyBorder="1" applyAlignment="1">
      <alignment horizontal="right"/>
    </xf>
    <xf numFmtId="192" fontId="2" fillId="5" borderId="6" xfId="0" applyNumberFormat="1" applyFont="1" applyFill="1" applyBorder="1" applyAlignment="1">
      <alignment horizontal="right"/>
    </xf>
    <xf numFmtId="192" fontId="2" fillId="5" borderId="5" xfId="0" applyNumberFormat="1" applyFont="1" applyFill="1" applyBorder="1" applyAlignment="1">
      <alignment horizontal="right"/>
    </xf>
    <xf numFmtId="0" fontId="3" fillId="5" borderId="9" xfId="0" applyFont="1" applyFill="1" applyBorder="1" applyAlignment="1">
      <alignment/>
    </xf>
    <xf numFmtId="0" fontId="3" fillId="5" borderId="27" xfId="0" applyFont="1" applyFill="1" applyBorder="1" applyAlignment="1">
      <alignment/>
    </xf>
    <xf numFmtId="0" fontId="3" fillId="5" borderId="4" xfId="0" applyFont="1" applyFill="1" applyBorder="1" applyAlignment="1">
      <alignment/>
    </xf>
    <xf numFmtId="0" fontId="3" fillId="5" borderId="14" xfId="0" applyFont="1" applyFill="1" applyBorder="1" applyAlignment="1">
      <alignment/>
    </xf>
    <xf numFmtId="0" fontId="3" fillId="5" borderId="8" xfId="0" applyFont="1" applyFill="1" applyBorder="1" applyAlignment="1">
      <alignment/>
    </xf>
    <xf numFmtId="0" fontId="3" fillId="5" borderId="26" xfId="0" applyFont="1" applyFill="1" applyBorder="1" applyAlignment="1">
      <alignment/>
    </xf>
    <xf numFmtId="0" fontId="2" fillId="0" borderId="4" xfId="0" applyFont="1" applyBorder="1" applyAlignment="1">
      <alignment/>
    </xf>
    <xf numFmtId="0" fontId="2" fillId="0" borderId="14" xfId="0" applyFont="1" applyBorder="1" applyAlignment="1">
      <alignment/>
    </xf>
    <xf numFmtId="0" fontId="2" fillId="5" borderId="4" xfId="0" applyFont="1" applyFill="1" applyBorder="1" applyAlignment="1">
      <alignment/>
    </xf>
    <xf numFmtId="0" fontId="2" fillId="5" borderId="14" xfId="0" applyFont="1" applyFill="1" applyBorder="1" applyAlignment="1">
      <alignment/>
    </xf>
    <xf numFmtId="3" fontId="2" fillId="5" borderId="14" xfId="0" applyNumberFormat="1" applyFont="1" applyFill="1" applyBorder="1" applyAlignment="1">
      <alignment horizontal="right"/>
    </xf>
    <xf numFmtId="3" fontId="2" fillId="0" borderId="14" xfId="0" applyNumberFormat="1" applyFont="1" applyBorder="1" applyAlignment="1">
      <alignment horizontal="right"/>
    </xf>
    <xf numFmtId="0" fontId="2" fillId="0" borderId="8" xfId="0" applyFont="1" applyBorder="1" applyAlignment="1">
      <alignment/>
    </xf>
    <xf numFmtId="0" fontId="2" fillId="0" borderId="26" xfId="0" applyFont="1" applyBorder="1" applyAlignment="1">
      <alignment/>
    </xf>
    <xf numFmtId="3" fontId="2" fillId="0" borderId="14" xfId="0" applyNumberFormat="1" applyFont="1" applyFill="1" applyBorder="1" applyAlignment="1">
      <alignment horizontal="right"/>
    </xf>
    <xf numFmtId="3" fontId="2" fillId="5" borderId="26" xfId="0" applyNumberFormat="1" applyFont="1" applyFill="1" applyBorder="1" applyAlignment="1">
      <alignment horizontal="right"/>
    </xf>
    <xf numFmtId="3" fontId="2" fillId="0" borderId="26" xfId="0" applyNumberFormat="1" applyFont="1" applyBorder="1" applyAlignment="1">
      <alignment horizontal="right"/>
    </xf>
    <xf numFmtId="3" fontId="0" fillId="0" borderId="0" xfId="0" applyNumberFormat="1" applyAlignment="1">
      <alignment/>
    </xf>
    <xf numFmtId="170" fontId="2" fillId="5" borderId="11" xfId="0" applyNumberFormat="1" applyFont="1" applyFill="1" applyBorder="1" applyAlignment="1">
      <alignment/>
    </xf>
    <xf numFmtId="0" fontId="17" fillId="5" borderId="5" xfId="0" applyFont="1" applyFill="1" applyBorder="1" applyAlignment="1">
      <alignment horizontal="center"/>
    </xf>
    <xf numFmtId="169" fontId="2" fillId="5" borderId="0" xfId="0" applyNumberFormat="1" applyFont="1" applyFill="1" applyAlignment="1">
      <alignment horizontal="right" vertical="center"/>
    </xf>
    <xf numFmtId="168" fontId="2" fillId="0" borderId="9" xfId="0" applyNumberFormat="1" applyFont="1" applyFill="1" applyBorder="1" applyAlignment="1">
      <alignment/>
    </xf>
    <xf numFmtId="168" fontId="2" fillId="0" borderId="2" xfId="0" applyNumberFormat="1" applyFont="1" applyFill="1" applyBorder="1" applyAlignment="1">
      <alignment/>
    </xf>
    <xf numFmtId="168" fontId="2" fillId="0" borderId="4" xfId="0" applyNumberFormat="1" applyFont="1" applyFill="1" applyBorder="1" applyAlignment="1">
      <alignment/>
    </xf>
    <xf numFmtId="168" fontId="2" fillId="0" borderId="0" xfId="0" applyNumberFormat="1" applyFont="1" applyFill="1" applyBorder="1" applyAlignment="1">
      <alignment/>
    </xf>
    <xf numFmtId="0" fontId="2" fillId="4" borderId="7" xfId="0" applyFont="1" applyFill="1" applyBorder="1" applyAlignment="1">
      <alignment vertical="center"/>
    </xf>
    <xf numFmtId="0" fontId="2" fillId="4" borderId="11" xfId="0" applyFont="1" applyFill="1" applyBorder="1" applyAlignment="1">
      <alignment vertical="center"/>
    </xf>
    <xf numFmtId="0" fontId="2" fillId="4" borderId="8"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4" borderId="12" xfId="0" applyFont="1" applyFill="1" applyBorder="1" applyAlignment="1">
      <alignment horizontal="right" vertical="center"/>
    </xf>
    <xf numFmtId="0" fontId="2" fillId="4" borderId="7" xfId="0" applyFont="1" applyFill="1" applyBorder="1" applyAlignment="1">
      <alignment horizontal="right" vertical="center"/>
    </xf>
    <xf numFmtId="0" fontId="2" fillId="4" borderId="11" xfId="0" applyFont="1" applyFill="1" applyBorder="1" applyAlignment="1">
      <alignment horizontal="right" vertical="center"/>
    </xf>
    <xf numFmtId="168" fontId="2" fillId="7" borderId="0" xfId="0" applyNumberFormat="1" applyFont="1" applyFill="1" applyAlignment="1">
      <alignment horizontal="right" vertical="center"/>
    </xf>
    <xf numFmtId="168" fontId="2" fillId="0" borderId="0" xfId="0" applyNumberFormat="1" applyFont="1" applyAlignment="1">
      <alignment horizontal="right" vertical="center"/>
    </xf>
    <xf numFmtId="168" fontId="2" fillId="5" borderId="0" xfId="0" applyNumberFormat="1" applyFont="1" applyFill="1" applyAlignment="1">
      <alignment horizontal="right" vertical="center"/>
    </xf>
    <xf numFmtId="168" fontId="2" fillId="0" borderId="8" xfId="0" applyNumberFormat="1" applyFont="1" applyBorder="1" applyAlignment="1">
      <alignment horizontal="right" vertical="center"/>
    </xf>
    <xf numFmtId="168" fontId="2" fillId="0" borderId="6" xfId="0" applyNumberFormat="1" applyFont="1" applyBorder="1" applyAlignment="1">
      <alignment horizontal="right" vertical="center"/>
    </xf>
    <xf numFmtId="168" fontId="2" fillId="7" borderId="6" xfId="0" applyNumberFormat="1" applyFont="1" applyFill="1" applyBorder="1" applyAlignment="1">
      <alignment horizontal="right" vertical="center"/>
    </xf>
    <xf numFmtId="0" fontId="3" fillId="0" borderId="0" xfId="0" applyFont="1" applyAlignment="1">
      <alignment horizontal="left" wrapText="1"/>
    </xf>
    <xf numFmtId="0" fontId="3" fillId="4" borderId="5" xfId="0" applyFont="1" applyFill="1" applyBorder="1" applyAlignment="1">
      <alignment horizontal="center" vertical="top" wrapText="1"/>
    </xf>
    <xf numFmtId="3" fontId="2" fillId="5" borderId="5" xfId="0" applyNumberFormat="1" applyFont="1" applyFill="1" applyBorder="1" applyAlignment="1">
      <alignment horizontal="right"/>
    </xf>
    <xf numFmtId="0" fontId="2" fillId="0" borderId="0" xfId="0" applyFont="1" applyAlignment="1">
      <alignment wrapText="1"/>
    </xf>
    <xf numFmtId="170" fontId="2" fillId="0" borderId="0" xfId="0" applyNumberFormat="1" applyFont="1" applyFill="1" applyBorder="1" applyAlignment="1">
      <alignment horizontal="center"/>
    </xf>
    <xf numFmtId="175" fontId="2" fillId="5" borderId="1" xfId="0" applyNumberFormat="1" applyFont="1" applyFill="1" applyBorder="1" applyAlignment="1">
      <alignment horizontal="center"/>
    </xf>
    <xf numFmtId="175" fontId="2" fillId="0" borderId="1" xfId="0" applyNumberFormat="1" applyFont="1" applyFill="1" applyBorder="1" applyAlignment="1">
      <alignment horizontal="center"/>
    </xf>
    <xf numFmtId="175" fontId="2" fillId="0" borderId="0" xfId="0" applyNumberFormat="1" applyFont="1" applyFill="1" applyBorder="1" applyAlignment="1">
      <alignment horizontal="center"/>
    </xf>
    <xf numFmtId="0" fontId="0" fillId="0" borderId="0" xfId="0" applyAlignment="1">
      <alignment horizontal="left"/>
    </xf>
    <xf numFmtId="0" fontId="4" fillId="0" borderId="0" xfId="0" applyFont="1" applyAlignment="1">
      <alignment horizontal="left" vertical="top" wrapText="1"/>
    </xf>
    <xf numFmtId="0" fontId="3" fillId="0" borderId="0" xfId="0" applyFont="1" applyFill="1" applyBorder="1" applyAlignment="1">
      <alignment horizontal="left"/>
    </xf>
    <xf numFmtId="0" fontId="2" fillId="5" borderId="4" xfId="0" applyFont="1" applyFill="1" applyBorder="1" applyAlignment="1">
      <alignment horizontal="center"/>
    </xf>
    <xf numFmtId="0" fontId="2" fillId="5" borderId="14" xfId="0" applyFont="1" applyFill="1" applyBorder="1" applyAlignment="1">
      <alignment horizontal="left"/>
    </xf>
    <xf numFmtId="0" fontId="2" fillId="5" borderId="0" xfId="0" applyFont="1" applyFill="1" applyBorder="1" applyAlignment="1">
      <alignment horizontal="center"/>
    </xf>
    <xf numFmtId="0" fontId="2" fillId="0" borderId="4" xfId="0" applyFont="1" applyFill="1" applyBorder="1" applyAlignment="1">
      <alignment horizontal="center"/>
    </xf>
    <xf numFmtId="0" fontId="2" fillId="0" borderId="14" xfId="0" applyFont="1" applyFill="1" applyBorder="1" applyAlignment="1">
      <alignment horizontal="left"/>
    </xf>
    <xf numFmtId="0" fontId="2" fillId="0" borderId="0" xfId="0" applyFont="1" applyFill="1" applyBorder="1" applyAlignment="1">
      <alignment horizontal="center"/>
    </xf>
    <xf numFmtId="0" fontId="2" fillId="0" borderId="8" xfId="0" applyFont="1" applyFill="1" applyBorder="1" applyAlignment="1">
      <alignment horizontal="center"/>
    </xf>
    <xf numFmtId="0" fontId="2" fillId="0" borderId="26" xfId="0" applyFont="1" applyFill="1" applyBorder="1" applyAlignment="1">
      <alignment horizontal="left"/>
    </xf>
    <xf numFmtId="0" fontId="2" fillId="0" borderId="6" xfId="0" applyFont="1" applyFill="1" applyBorder="1" applyAlignment="1">
      <alignment horizontal="center"/>
    </xf>
    <xf numFmtId="175" fontId="2" fillId="0" borderId="5" xfId="0" applyNumberFormat="1" applyFont="1" applyFill="1" applyBorder="1" applyAlignment="1">
      <alignment horizontal="center"/>
    </xf>
    <xf numFmtId="0" fontId="3" fillId="4" borderId="20"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6" xfId="0" applyFont="1" applyFill="1" applyBorder="1" applyAlignment="1">
      <alignment horizontal="center" vertical="top" wrapText="1"/>
    </xf>
    <xf numFmtId="0" fontId="2" fillId="0" borderId="0" xfId="0" applyFont="1" applyFill="1" applyBorder="1" applyAlignment="1">
      <alignment horizontal="left"/>
    </xf>
    <xf numFmtId="168" fontId="2" fillId="5" borderId="4" xfId="0" applyNumberFormat="1" applyFont="1" applyFill="1" applyBorder="1" applyAlignment="1">
      <alignment horizontal="right"/>
    </xf>
    <xf numFmtId="168" fontId="12" fillId="5" borderId="1" xfId="0" applyNumberFormat="1" applyFont="1" applyFill="1" applyBorder="1" applyAlignment="1">
      <alignment horizontal="right"/>
    </xf>
    <xf numFmtId="0" fontId="6" fillId="0" borderId="0" xfId="0" applyFont="1" applyBorder="1" applyAlignment="1">
      <alignment horizontal="left" wrapText="1"/>
    </xf>
    <xf numFmtId="189" fontId="12" fillId="0" borderId="21" xfId="0" applyNumberFormat="1" applyFont="1" applyBorder="1" applyAlignment="1">
      <alignment horizontal="right" vertical="center"/>
    </xf>
    <xf numFmtId="189" fontId="2" fillId="0" borderId="20" xfId="0" applyNumberFormat="1" applyFont="1" applyFill="1" applyBorder="1" applyAlignment="1">
      <alignment horizontal="right" vertical="center"/>
    </xf>
    <xf numFmtId="175" fontId="2" fillId="0" borderId="5" xfId="0" applyNumberFormat="1" applyFont="1" applyFill="1" applyBorder="1" applyAlignment="1">
      <alignment horizontal="center" vertical="center"/>
    </xf>
    <xf numFmtId="0" fontId="2" fillId="0" borderId="10" xfId="0" applyFont="1" applyBorder="1" applyAlignment="1">
      <alignment vertical="center"/>
    </xf>
    <xf numFmtId="164" fontId="3" fillId="0" borderId="11" xfId="0" applyNumberFormat="1" applyFont="1" applyFill="1" applyBorder="1" applyAlignment="1">
      <alignment horizontal="center" vertical="center"/>
    </xf>
    <xf numFmtId="164" fontId="2" fillId="0" borderId="29" xfId="0" applyNumberFormat="1" applyFont="1" applyFill="1" applyBorder="1" applyAlignment="1">
      <alignment horizontal="right" vertical="center"/>
    </xf>
    <xf numFmtId="164" fontId="3" fillId="0" borderId="30" xfId="0" applyNumberFormat="1" applyFont="1" applyFill="1" applyBorder="1" applyAlignment="1">
      <alignment horizontal="center" vertical="center"/>
    </xf>
    <xf numFmtId="164" fontId="2" fillId="0" borderId="31" xfId="0" applyNumberFormat="1" applyFont="1" applyFill="1" applyBorder="1" applyAlignment="1">
      <alignment horizontal="right" vertical="center"/>
    </xf>
    <xf numFmtId="164" fontId="3" fillId="0" borderId="32" xfId="0" applyNumberFormat="1" applyFont="1" applyFill="1" applyBorder="1" applyAlignment="1">
      <alignment horizontal="center" vertical="center"/>
    </xf>
    <xf numFmtId="0" fontId="3" fillId="5" borderId="11" xfId="0" applyFont="1" applyFill="1" applyBorder="1" applyAlignment="1">
      <alignment horizontal="center" vertical="center" wrapText="1"/>
    </xf>
    <xf numFmtId="184" fontId="2" fillId="0" borderId="21" xfId="0" applyNumberFormat="1" applyFont="1" applyFill="1" applyBorder="1" applyAlignment="1">
      <alignment horizontal="right" vertical="center"/>
    </xf>
    <xf numFmtId="184" fontId="2" fillId="0" borderId="20" xfId="0" applyNumberFormat="1" applyFont="1" applyFill="1" applyBorder="1" applyAlignment="1">
      <alignment horizontal="right" vertical="center"/>
    </xf>
    <xf numFmtId="168" fontId="2" fillId="5" borderId="8" xfId="0" applyNumberFormat="1" applyFont="1" applyFill="1" applyBorder="1" applyAlignment="1">
      <alignment/>
    </xf>
    <xf numFmtId="168" fontId="2" fillId="5" borderId="6" xfId="0" applyNumberFormat="1" applyFont="1" applyFill="1" applyBorder="1" applyAlignment="1">
      <alignment/>
    </xf>
    <xf numFmtId="0" fontId="0" fillId="5" borderId="8" xfId="0" applyFill="1" applyBorder="1" applyAlignment="1">
      <alignment vertical="center"/>
    </xf>
    <xf numFmtId="0" fontId="17" fillId="5" borderId="5" xfId="0" applyFont="1" applyFill="1" applyBorder="1" applyAlignment="1">
      <alignment horizontal="center" vertical="center"/>
    </xf>
    <xf numFmtId="170" fontId="2" fillId="5" borderId="11" xfId="0" applyNumberFormat="1" applyFont="1" applyFill="1" applyBorder="1" applyAlignment="1">
      <alignment horizontal="right" vertical="center"/>
    </xf>
    <xf numFmtId="0" fontId="2" fillId="0" borderId="2" xfId="0" applyFont="1" applyFill="1" applyBorder="1" applyAlignment="1">
      <alignment vertical="center"/>
    </xf>
    <xf numFmtId="169" fontId="2" fillId="0" borderId="0" xfId="0" applyNumberFormat="1" applyFont="1" applyFill="1" applyAlignment="1">
      <alignment horizontal="right" vertical="center"/>
    </xf>
    <xf numFmtId="0" fontId="2" fillId="5" borderId="0" xfId="0" applyFont="1" applyFill="1" applyBorder="1" applyAlignment="1">
      <alignment vertical="center"/>
    </xf>
    <xf numFmtId="0" fontId="2" fillId="0" borderId="0" xfId="0" applyFont="1" applyFill="1" applyBorder="1" applyAlignment="1">
      <alignment vertical="center"/>
    </xf>
    <xf numFmtId="169" fontId="2" fillId="5" borderId="0" xfId="0" applyNumberFormat="1" applyFont="1" applyFill="1" applyBorder="1" applyAlignment="1">
      <alignment horizontal="right" vertical="center"/>
    </xf>
    <xf numFmtId="0" fontId="2" fillId="5" borderId="6" xfId="0" applyFont="1" applyFill="1" applyBorder="1" applyAlignment="1">
      <alignment vertical="center"/>
    </xf>
    <xf numFmtId="169" fontId="2" fillId="5" borderId="6" xfId="0" applyNumberFormat="1" applyFont="1" applyFill="1" applyBorder="1" applyAlignment="1">
      <alignment horizontal="right" vertical="center"/>
    </xf>
    <xf numFmtId="0" fontId="2" fillId="0" borderId="2" xfId="0" applyFont="1" applyFill="1" applyBorder="1" applyAlignment="1">
      <alignment/>
    </xf>
    <xf numFmtId="3" fontId="2" fillId="0" borderId="9" xfId="0" applyNumberFormat="1" applyFont="1" applyFill="1" applyBorder="1" applyAlignment="1">
      <alignment horizontal="right"/>
    </xf>
    <xf numFmtId="3" fontId="2" fillId="0" borderId="2" xfId="0" applyNumberFormat="1" applyFont="1" applyFill="1" applyBorder="1" applyAlignment="1">
      <alignment horizontal="right"/>
    </xf>
    <xf numFmtId="0" fontId="2" fillId="5" borderId="6" xfId="0" applyFont="1" applyFill="1" applyBorder="1" applyAlignment="1">
      <alignment/>
    </xf>
    <xf numFmtId="0" fontId="7" fillId="0" borderId="0" xfId="0" applyFont="1" applyFill="1" applyAlignment="1">
      <alignment horizontal="right" vertical="center"/>
    </xf>
    <xf numFmtId="0" fontId="7" fillId="0" borderId="0" xfId="0" applyFont="1" applyFill="1" applyAlignment="1">
      <alignment horizontal="right"/>
    </xf>
    <xf numFmtId="168" fontId="12" fillId="0" borderId="0" xfId="0" applyNumberFormat="1" applyFont="1" applyFill="1" applyBorder="1" applyAlignment="1">
      <alignment horizontal="right"/>
    </xf>
    <xf numFmtId="168" fontId="12" fillId="0" borderId="1" xfId="0" applyNumberFormat="1" applyFont="1" applyFill="1" applyBorder="1" applyAlignment="1">
      <alignment horizontal="right"/>
    </xf>
    <xf numFmtId="168" fontId="12" fillId="5" borderId="0" xfId="0" applyNumberFormat="1" applyFont="1" applyFill="1" applyAlignment="1">
      <alignment horizontal="right"/>
    </xf>
    <xf numFmtId="168" fontId="2" fillId="0" borderId="0" xfId="0" applyNumberFormat="1" applyFont="1" applyFill="1" applyAlignment="1">
      <alignment horizontal="right"/>
    </xf>
    <xf numFmtId="168" fontId="2" fillId="0" borderId="0" xfId="0" applyNumberFormat="1" applyFont="1" applyFill="1" applyBorder="1" applyAlignment="1">
      <alignment horizontal="right"/>
    </xf>
    <xf numFmtId="168" fontId="2" fillId="0" borderId="1" xfId="0" applyNumberFormat="1" applyFont="1" applyFill="1" applyBorder="1" applyAlignment="1">
      <alignment horizontal="right"/>
    </xf>
    <xf numFmtId="168" fontId="2" fillId="5" borderId="0" xfId="0" applyNumberFormat="1" applyFont="1" applyFill="1" applyAlignment="1">
      <alignment horizontal="right"/>
    </xf>
    <xf numFmtId="168" fontId="2" fillId="5" borderId="0" xfId="0" applyNumberFormat="1" applyFont="1" applyFill="1" applyBorder="1" applyAlignment="1">
      <alignment horizontal="right"/>
    </xf>
    <xf numFmtId="168" fontId="2" fillId="5" borderId="1" xfId="0" applyNumberFormat="1" applyFont="1" applyFill="1" applyBorder="1" applyAlignment="1">
      <alignment horizontal="right"/>
    </xf>
    <xf numFmtId="168" fontId="2" fillId="0" borderId="0" xfId="0" applyNumberFormat="1" applyFont="1" applyFill="1" applyAlignment="1">
      <alignment vertical="center"/>
    </xf>
    <xf numFmtId="168" fontId="2" fillId="5" borderId="0" xfId="0" applyNumberFormat="1" applyFont="1" applyFill="1" applyAlignment="1">
      <alignment vertical="center"/>
    </xf>
    <xf numFmtId="0" fontId="12" fillId="0" borderId="9" xfId="0" applyFont="1" applyFill="1" applyBorder="1" applyAlignment="1">
      <alignment horizontal="center"/>
    </xf>
    <xf numFmtId="0" fontId="7" fillId="0" borderId="0" xfId="0" applyFont="1" applyFill="1" applyAlignment="1">
      <alignment horizontal="right" vertical="center"/>
    </xf>
    <xf numFmtId="0" fontId="7" fillId="0" borderId="0" xfId="0" applyFont="1" applyFill="1" applyAlignment="1">
      <alignment horizontal="right"/>
    </xf>
    <xf numFmtId="0" fontId="22" fillId="0" borderId="0" xfId="0" applyFont="1" applyFill="1" applyAlignment="1">
      <alignment horizontal="right" vertical="center"/>
    </xf>
    <xf numFmtId="0" fontId="7" fillId="0" borderId="0" xfId="0" applyFont="1" applyAlignment="1">
      <alignment horizontal="right"/>
    </xf>
    <xf numFmtId="168" fontId="2" fillId="5" borderId="8" xfId="0" applyNumberFormat="1" applyFont="1" applyFill="1" applyBorder="1" applyAlignment="1">
      <alignment horizontal="right"/>
    </xf>
    <xf numFmtId="0" fontId="6" fillId="0" borderId="0" xfId="0" applyFont="1" applyFill="1" applyAlignment="1">
      <alignment horizontal="center" vertical="center"/>
    </xf>
    <xf numFmtId="0" fontId="23" fillId="0" borderId="0" xfId="0" applyFont="1" applyFill="1" applyAlignment="1">
      <alignment horizontal="center" vertical="center"/>
    </xf>
    <xf numFmtId="0" fontId="2" fillId="0" borderId="7" xfId="0" applyFont="1" applyBorder="1" applyAlignment="1">
      <alignment/>
    </xf>
    <xf numFmtId="0" fontId="2" fillId="5" borderId="7" xfId="0" applyFont="1" applyFill="1" applyBorder="1" applyAlignment="1">
      <alignment/>
    </xf>
    <xf numFmtId="0" fontId="2" fillId="5" borderId="11" xfId="0" applyFont="1" applyFill="1" applyBorder="1" applyAlignment="1">
      <alignment/>
    </xf>
    <xf numFmtId="0" fontId="6" fillId="0" borderId="0" xfId="0" applyFont="1" applyFill="1" applyAlignment="1">
      <alignment horizontal="center" vertical="center"/>
    </xf>
    <xf numFmtId="0" fontId="6" fillId="0" borderId="0" xfId="0" applyFont="1" applyFill="1" applyAlignment="1">
      <alignment horizontal="center"/>
    </xf>
    <xf numFmtId="168" fontId="2" fillId="5" borderId="6" xfId="0" applyNumberFormat="1" applyFont="1" applyFill="1" applyBorder="1" applyAlignment="1">
      <alignment horizontal="right"/>
    </xf>
    <xf numFmtId="168" fontId="2" fillId="5" borderId="5" xfId="0" applyNumberFormat="1" applyFont="1" applyFill="1" applyBorder="1" applyAlignment="1">
      <alignment horizontal="right"/>
    </xf>
    <xf numFmtId="0" fontId="6" fillId="0" borderId="0" xfId="0" applyFont="1" applyBorder="1" applyAlignment="1">
      <alignment vertical="center"/>
    </xf>
    <xf numFmtId="0" fontId="0" fillId="0" borderId="0" xfId="0" applyFont="1" applyAlignment="1" quotePrefix="1">
      <alignment vertical="top"/>
    </xf>
    <xf numFmtId="0" fontId="3" fillId="0" borderId="2" xfId="0" applyFont="1" applyFill="1" applyBorder="1" applyAlignment="1">
      <alignment horizontal="left" vertical="center"/>
    </xf>
    <xf numFmtId="0" fontId="17" fillId="0" borderId="10" xfId="0" applyFont="1" applyFill="1" applyBorder="1" applyAlignment="1">
      <alignment horizontal="right" vertical="center"/>
    </xf>
    <xf numFmtId="178" fontId="0" fillId="0" borderId="0" xfId="0" applyNumberFormat="1" applyFill="1" applyAlignment="1">
      <alignment/>
    </xf>
    <xf numFmtId="0" fontId="3" fillId="0" borderId="0" xfId="0" applyFont="1" applyBorder="1" applyAlignment="1">
      <alignment/>
    </xf>
    <xf numFmtId="0" fontId="6" fillId="0" borderId="0" xfId="0" applyFont="1" applyBorder="1" applyAlignment="1">
      <alignment/>
    </xf>
    <xf numFmtId="0" fontId="2" fillId="0" borderId="7" xfId="0" applyFont="1" applyFill="1" applyBorder="1" applyAlignment="1">
      <alignment/>
    </xf>
    <xf numFmtId="0" fontId="3" fillId="4" borderId="33" xfId="0" applyFont="1" applyFill="1" applyBorder="1" applyAlignment="1">
      <alignment horizontal="center" vertical="center"/>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Alignment="1" quotePrefix="1">
      <alignment vertical="top"/>
    </xf>
    <xf numFmtId="0" fontId="3" fillId="6" borderId="2" xfId="0" applyFont="1" applyFill="1" applyBorder="1" applyAlignment="1">
      <alignment horizontal="center"/>
    </xf>
    <xf numFmtId="0" fontId="2" fillId="0" borderId="0" xfId="0" applyFont="1" applyBorder="1" applyAlignment="1">
      <alignment/>
    </xf>
    <xf numFmtId="2" fontId="2" fillId="0" borderId="0" xfId="0" applyNumberFormat="1" applyFont="1" applyBorder="1" applyAlignment="1">
      <alignment horizontal="right"/>
    </xf>
    <xf numFmtId="2" fontId="12" fillId="5" borderId="0" xfId="0" applyNumberFormat="1" applyFont="1" applyFill="1" applyBorder="1" applyAlignment="1">
      <alignment horizontal="right"/>
    </xf>
    <xf numFmtId="2" fontId="2" fillId="5" borderId="0" xfId="0" applyNumberFormat="1" applyFont="1" applyFill="1" applyBorder="1" applyAlignment="1">
      <alignment horizontal="right"/>
    </xf>
    <xf numFmtId="2" fontId="12" fillId="0" borderId="0" xfId="0" applyNumberFormat="1" applyFont="1" applyBorder="1" applyAlignment="1">
      <alignment horizontal="right"/>
    </xf>
    <xf numFmtId="168" fontId="2" fillId="0" borderId="0" xfId="0" applyNumberFormat="1" applyFont="1" applyFill="1" applyBorder="1" applyAlignment="1">
      <alignment/>
    </xf>
    <xf numFmtId="0" fontId="3" fillId="5" borderId="30"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11" xfId="0" applyFont="1" applyFill="1" applyBorder="1" applyAlignment="1" quotePrefix="1">
      <alignment horizontal="center" vertical="center"/>
    </xf>
    <xf numFmtId="0" fontId="6" fillId="0" borderId="0" xfId="0" applyFont="1" applyAlignment="1">
      <alignment horizontal="center" vertical="center" wrapText="1"/>
    </xf>
    <xf numFmtId="0" fontId="25" fillId="0" borderId="0" xfId="0" applyFont="1" applyAlignment="1">
      <alignment/>
    </xf>
    <xf numFmtId="0" fontId="0" fillId="0" borderId="0" xfId="0" applyFont="1" applyBorder="1" applyAlignment="1">
      <alignment horizontal="center" vertical="center"/>
    </xf>
    <xf numFmtId="0" fontId="26" fillId="0" borderId="0" xfId="0" applyFont="1" applyAlignment="1">
      <alignment horizontal="center"/>
    </xf>
    <xf numFmtId="0" fontId="27" fillId="0" borderId="0" xfId="0" applyFont="1" applyAlignment="1">
      <alignment/>
    </xf>
    <xf numFmtId="17" fontId="1" fillId="0" borderId="0" xfId="0" applyNumberFormat="1" applyFont="1" applyBorder="1" applyAlignment="1" quotePrefix="1">
      <alignment horizontal="center" vertical="center" wrapText="1"/>
    </xf>
    <xf numFmtId="0" fontId="27" fillId="0" borderId="0" xfId="0" applyFont="1" applyAlignment="1">
      <alignment horizontal="center"/>
    </xf>
    <xf numFmtId="0" fontId="1" fillId="0" borderId="0" xfId="0" applyFont="1" applyAlignment="1">
      <alignment horizontal="center" vertical="center" wrapText="1"/>
    </xf>
    <xf numFmtId="49" fontId="0" fillId="0" borderId="0" xfId="0" applyNumberFormat="1" applyFont="1" applyAlignment="1">
      <alignment horizontal="left" vertical="center"/>
    </xf>
    <xf numFmtId="0" fontId="26" fillId="0" borderId="0" xfId="0" applyFont="1" applyAlignment="1">
      <alignment horizontal="left" vertical="center"/>
    </xf>
    <xf numFmtId="0" fontId="0" fillId="0" borderId="0" xfId="0" applyFont="1" applyAlignment="1">
      <alignment horizontal="left" vertical="center" wrapText="1"/>
    </xf>
    <xf numFmtId="0" fontId="26" fillId="0" borderId="0" xfId="0" applyFont="1" applyAlignment="1">
      <alignment horizontal="center"/>
    </xf>
    <xf numFmtId="0" fontId="25" fillId="0" borderId="0" xfId="0" applyFont="1" applyAlignment="1">
      <alignment horizontal="left" vertical="center"/>
    </xf>
    <xf numFmtId="188" fontId="0" fillId="0" borderId="0" xfId="0" applyNumberFormat="1" applyFont="1" applyAlignment="1" quotePrefix="1">
      <alignment horizontal="left" vertical="center"/>
    </xf>
    <xf numFmtId="0" fontId="29" fillId="0" borderId="0" xfId="0" applyFont="1" applyAlignment="1">
      <alignment horizontal="left"/>
    </xf>
    <xf numFmtId="0" fontId="30" fillId="0" borderId="0" xfId="0" applyFont="1" applyAlignment="1">
      <alignment horizontal="left" vertical="center"/>
    </xf>
    <xf numFmtId="0" fontId="31" fillId="0" borderId="0" xfId="0" applyFont="1" applyAlignment="1">
      <alignment/>
    </xf>
    <xf numFmtId="0" fontId="0" fillId="0" borderId="1" xfId="0" applyBorder="1" applyAlignment="1">
      <alignment/>
    </xf>
    <xf numFmtId="0" fontId="4" fillId="0" borderId="0" xfId="0" applyFont="1" applyBorder="1" applyAlignment="1" quotePrefix="1">
      <alignment horizontal="left" vertical="top"/>
    </xf>
    <xf numFmtId="0" fontId="4" fillId="0" borderId="0" xfId="0" applyFont="1" applyBorder="1" applyAlignment="1">
      <alignment horizontal="center" vertical="top"/>
    </xf>
    <xf numFmtId="0" fontId="0" fillId="0" borderId="6" xfId="0" applyFont="1" applyBorder="1" applyAlignment="1">
      <alignment horizontal="right" vertical="center"/>
    </xf>
    <xf numFmtId="0" fontId="2" fillId="4" borderId="4"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1" xfId="0" applyFont="1" applyFill="1" applyBorder="1" applyAlignment="1">
      <alignment horizontal="center" vertical="top" wrapText="1"/>
    </xf>
    <xf numFmtId="0" fontId="7" fillId="4" borderId="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0" xfId="0" applyFont="1" applyFill="1" applyBorder="1" applyAlignment="1">
      <alignment vertical="center"/>
    </xf>
    <xf numFmtId="0" fontId="0" fillId="0" borderId="10" xfId="0" applyBorder="1" applyAlignment="1">
      <alignment/>
    </xf>
    <xf numFmtId="0" fontId="0" fillId="0" borderId="0" xfId="0" applyAlignment="1">
      <alignment/>
    </xf>
    <xf numFmtId="0" fontId="2" fillId="0" borderId="6" xfId="0" applyFont="1" applyBorder="1" applyAlignment="1">
      <alignment horizontal="right" vertical="center" wrapText="1"/>
    </xf>
    <xf numFmtId="0" fontId="0" fillId="0" borderId="6" xfId="0" applyFont="1" applyBorder="1" applyAlignment="1">
      <alignment horizontal="right" vertical="top" wrapText="1"/>
    </xf>
    <xf numFmtId="0" fontId="0" fillId="0" borderId="0" xfId="0" applyFont="1" applyBorder="1" applyAlignment="1">
      <alignment horizontal="center" vertical="center" wrapText="1"/>
    </xf>
    <xf numFmtId="0" fontId="3" fillId="4" borderId="4" xfId="0" applyFont="1" applyFill="1" applyBorder="1" applyAlignment="1">
      <alignment horizontal="center"/>
    </xf>
    <xf numFmtId="0" fontId="3" fillId="4" borderId="0" xfId="0" applyFont="1" applyFill="1" applyBorder="1" applyAlignment="1">
      <alignment horizontal="center"/>
    </xf>
    <xf numFmtId="0" fontId="3" fillId="4" borderId="14" xfId="0" applyFont="1" applyFill="1" applyBorder="1" applyAlignment="1">
      <alignment horizontal="center"/>
    </xf>
    <xf numFmtId="0" fontId="3" fillId="4" borderId="1" xfId="0" applyFont="1" applyFill="1" applyBorder="1" applyAlignment="1">
      <alignment horizontal="center"/>
    </xf>
    <xf numFmtId="0" fontId="3" fillId="4" borderId="9" xfId="0" applyFont="1" applyFill="1" applyBorder="1" applyAlignment="1">
      <alignment horizontal="center" wrapText="1"/>
    </xf>
    <xf numFmtId="0" fontId="3" fillId="4" borderId="2" xfId="0" applyFont="1" applyFill="1" applyBorder="1" applyAlignment="1">
      <alignment horizontal="center" wrapText="1"/>
    </xf>
    <xf numFmtId="0" fontId="3" fillId="4" borderId="10" xfId="0" applyFont="1" applyFill="1" applyBorder="1" applyAlignment="1">
      <alignment horizontal="center" wrapText="1"/>
    </xf>
    <xf numFmtId="0" fontId="3" fillId="4" borderId="2" xfId="0" applyFont="1" applyFill="1" applyBorder="1" applyAlignment="1">
      <alignment horizontal="center" vertical="top" wrapText="1"/>
    </xf>
    <xf numFmtId="0" fontId="3" fillId="4" borderId="10" xfId="0" applyFont="1" applyFill="1" applyBorder="1" applyAlignment="1">
      <alignment horizontal="center" vertical="top" wrapText="1"/>
    </xf>
    <xf numFmtId="0" fontId="0" fillId="0" borderId="2" xfId="0" applyBorder="1" applyAlignment="1">
      <alignment wrapText="1"/>
    </xf>
    <xf numFmtId="0" fontId="6" fillId="0" borderId="0" xfId="0" applyFont="1" applyAlignment="1">
      <alignment horizontal="center" vertical="top" wrapText="1"/>
    </xf>
    <xf numFmtId="0" fontId="6" fillId="0" borderId="0" xfId="0" applyFont="1" applyBorder="1" applyAlignment="1">
      <alignment horizontal="left" wrapText="1"/>
    </xf>
    <xf numFmtId="0" fontId="4"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wrapText="1"/>
    </xf>
    <xf numFmtId="0" fontId="4" fillId="0" borderId="0" xfId="0" applyFont="1" applyBorder="1" applyAlignment="1">
      <alignment horizontal="center" vertical="center" wrapText="1"/>
    </xf>
    <xf numFmtId="0" fontId="15" fillId="0" borderId="1" xfId="0" applyFont="1" applyBorder="1" applyAlignment="1">
      <alignment horizontal="center" vertical="center" textRotation="90" wrapText="1"/>
    </xf>
    <xf numFmtId="0" fontId="6" fillId="0" borderId="1" xfId="0" applyFont="1" applyBorder="1" applyAlignment="1">
      <alignment horizontal="center" textRotation="90" wrapText="1"/>
    </xf>
    <xf numFmtId="0" fontId="7" fillId="0" borderId="0" xfId="0" applyFont="1" applyAlignment="1">
      <alignment wrapText="1"/>
    </xf>
    <xf numFmtId="0" fontId="8" fillId="0" borderId="0" xfId="0" applyFont="1" applyAlignment="1">
      <alignment wrapText="1"/>
    </xf>
    <xf numFmtId="0" fontId="5" fillId="0" borderId="0" xfId="0" applyFont="1" applyBorder="1" applyAlignment="1">
      <alignment horizontal="left" vertical="top"/>
    </xf>
    <xf numFmtId="0" fontId="6" fillId="0" borderId="0" xfId="0" applyFont="1" applyBorder="1" applyAlignment="1">
      <alignment horizontal="center" vertical="top" wrapText="1"/>
    </xf>
    <xf numFmtId="0" fontId="3" fillId="0" borderId="0" xfId="0" applyFont="1" applyBorder="1" applyAlignment="1">
      <alignment wrapText="1"/>
    </xf>
    <xf numFmtId="0" fontId="2" fillId="0" borderId="0" xfId="0" applyFont="1" applyBorder="1" applyAlignment="1">
      <alignment horizontal="center" vertical="top" wrapText="1"/>
    </xf>
    <xf numFmtId="0" fontId="2" fillId="0" borderId="6" xfId="0" applyFont="1" applyBorder="1" applyAlignment="1">
      <alignment horizontal="right" vertical="center"/>
    </xf>
    <xf numFmtId="0" fontId="4" fillId="0" borderId="0" xfId="0" applyFont="1" applyAlignment="1">
      <alignment horizontal="center" vertical="top" wrapText="1"/>
    </xf>
    <xf numFmtId="0" fontId="6" fillId="0" borderId="0" xfId="0" applyFont="1" applyBorder="1" applyAlignment="1">
      <alignment textRotation="90" wrapText="1"/>
    </xf>
    <xf numFmtId="0" fontId="0" fillId="0" borderId="0" xfId="0" applyFont="1" applyAlignment="1">
      <alignment wrapText="1"/>
    </xf>
    <xf numFmtId="0" fontId="6" fillId="0" borderId="1" xfId="0" applyFont="1" applyBorder="1" applyAlignment="1">
      <alignment textRotation="90" wrapText="1"/>
    </xf>
    <xf numFmtId="0" fontId="3" fillId="0" borderId="2" xfId="0" applyFont="1" applyFill="1" applyBorder="1" applyAlignment="1">
      <alignment wrapText="1"/>
    </xf>
    <xf numFmtId="0" fontId="6" fillId="0" borderId="0" xfId="0" applyFont="1" applyAlignment="1">
      <alignment horizontal="center" vertical="center" wrapText="1"/>
    </xf>
    <xf numFmtId="0" fontId="28" fillId="0" borderId="0" xfId="0" applyFont="1" applyAlignment="1">
      <alignment horizontal="center" vertical="center" wrapText="1"/>
    </xf>
    <xf numFmtId="0" fontId="1" fillId="0" borderId="0" xfId="0" applyFont="1" applyAlignment="1">
      <alignment horizontal="center" vertical="top" wrapText="1"/>
    </xf>
    <xf numFmtId="0" fontId="0" fillId="0" borderId="0" xfId="0" applyFont="1" applyAlignment="1">
      <alignment horizontal="left" vertical="center" wrapText="1"/>
    </xf>
    <xf numFmtId="17" fontId="1" fillId="0" borderId="0" xfId="0" applyNumberFormat="1" applyFont="1" applyBorder="1" applyAlignment="1" quotePrefix="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4" fillId="0" borderId="0" xfId="0" applyFont="1" applyBorder="1" applyAlignment="1">
      <alignment horizontal="center" vertical="top" wrapText="1"/>
    </xf>
    <xf numFmtId="0" fontId="6" fillId="0" borderId="0" xfId="0" applyFont="1" applyBorder="1" applyAlignment="1">
      <alignment horizontal="center" vertical="center"/>
    </xf>
    <xf numFmtId="0" fontId="2" fillId="0" borderId="6" xfId="0" applyFont="1" applyFill="1" applyBorder="1" applyAlignment="1">
      <alignment horizontal="right" vertical="center"/>
    </xf>
    <xf numFmtId="0" fontId="6"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2" xfId="0" applyFont="1" applyBorder="1" applyAlignment="1">
      <alignment wrapText="1"/>
    </xf>
    <xf numFmtId="0" fontId="2" fillId="4" borderId="8"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4"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center" wrapText="1"/>
    </xf>
    <xf numFmtId="0" fontId="3" fillId="4" borderId="9"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22" xfId="0" applyFont="1" applyFill="1" applyBorder="1" applyAlignment="1">
      <alignment horizontal="center" vertical="top" wrapText="1"/>
    </xf>
    <xf numFmtId="170" fontId="2" fillId="0" borderId="9" xfId="0" applyNumberFormat="1" applyFont="1" applyFill="1" applyBorder="1" applyAlignment="1">
      <alignment horizontal="center" vertical="center"/>
    </xf>
    <xf numFmtId="170" fontId="2" fillId="0" borderId="27" xfId="0" applyNumberFormat="1" applyFont="1" applyFill="1" applyBorder="1" applyAlignment="1">
      <alignment horizontal="center" vertical="center"/>
    </xf>
    <xf numFmtId="0" fontId="4" fillId="0" borderId="6" xfId="0" applyFont="1" applyBorder="1" applyAlignment="1">
      <alignment horizontal="center" vertical="top"/>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3" fillId="4" borderId="6" xfId="0" applyFont="1" applyFill="1" applyBorder="1" applyAlignment="1">
      <alignment horizontal="center" vertical="top"/>
    </xf>
    <xf numFmtId="0" fontId="3" fillId="4" borderId="26" xfId="0" applyFont="1" applyFill="1" applyBorder="1" applyAlignment="1">
      <alignment horizontal="center" vertical="top"/>
    </xf>
    <xf numFmtId="170" fontId="2" fillId="0" borderId="4" xfId="0" applyNumberFormat="1" applyFont="1" applyFill="1" applyBorder="1" applyAlignment="1">
      <alignment horizontal="center" vertical="center"/>
    </xf>
    <xf numFmtId="170" fontId="2" fillId="0" borderId="14" xfId="0" applyNumberFormat="1" applyFont="1" applyFill="1" applyBorder="1" applyAlignment="1">
      <alignment horizontal="center" vertical="center"/>
    </xf>
    <xf numFmtId="170" fontId="2" fillId="0" borderId="0" xfId="0" applyNumberFormat="1" applyFont="1" applyFill="1" applyBorder="1" applyAlignment="1">
      <alignment horizontal="center" vertical="center"/>
    </xf>
    <xf numFmtId="0" fontId="3" fillId="0" borderId="0" xfId="0" applyFont="1" applyFill="1" applyAlignment="1">
      <alignment horizontal="left" wrapText="1"/>
    </xf>
    <xf numFmtId="170" fontId="2" fillId="0" borderId="26" xfId="0" applyNumberFormat="1" applyFont="1" applyFill="1" applyBorder="1" applyAlignment="1">
      <alignment horizontal="center" vertical="center"/>
    </xf>
    <xf numFmtId="170" fontId="2" fillId="0" borderId="16" xfId="0" applyNumberFormat="1"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 fillId="4" borderId="4"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4" borderId="4" xfId="0" applyFont="1" applyFill="1" applyBorder="1" applyAlignment="1">
      <alignment horizontal="center" vertical="top" wrapText="1"/>
    </xf>
    <xf numFmtId="0" fontId="3" fillId="4" borderId="4" xfId="0" applyFont="1" applyFill="1" applyBorder="1" applyAlignment="1">
      <alignment horizontal="center" wrapText="1"/>
    </xf>
    <xf numFmtId="0" fontId="3" fillId="4" borderId="1" xfId="0" applyFont="1" applyFill="1" applyBorder="1" applyAlignment="1">
      <alignment horizontal="center" wrapText="1"/>
    </xf>
    <xf numFmtId="0" fontId="3" fillId="4" borderId="0" xfId="0" applyFont="1" applyFill="1" applyBorder="1" applyAlignment="1">
      <alignment horizontal="center" wrapText="1"/>
    </xf>
    <xf numFmtId="0" fontId="4" fillId="0" borderId="6" xfId="0" applyFont="1" applyBorder="1" applyAlignment="1">
      <alignment horizontal="center" vertical="top"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xf>
    <xf numFmtId="0" fontId="2" fillId="4" borderId="13"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4"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3" xfId="0" applyFont="1" applyFill="1" applyBorder="1" applyAlignment="1">
      <alignment horizontal="center" vertical="center"/>
    </xf>
    <xf numFmtId="0" fontId="4" fillId="0" borderId="0" xfId="0" applyFont="1" applyAlignment="1">
      <alignment horizontal="center" vertical="top" wrapText="1"/>
    </xf>
    <xf numFmtId="0" fontId="3" fillId="4" borderId="18" xfId="0" applyFont="1" applyFill="1" applyBorder="1" applyAlignment="1">
      <alignment horizontal="center" vertical="top" wrapText="1"/>
    </xf>
    <xf numFmtId="0" fontId="3" fillId="4" borderId="21" xfId="0" applyFont="1" applyFill="1" applyBorder="1" applyAlignment="1">
      <alignment horizontal="center" vertical="top"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2" fillId="4" borderId="15"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7" xfId="0" applyFont="1" applyFill="1" applyBorder="1" applyAlignment="1">
      <alignment horizontal="center" vertical="top"/>
    </xf>
    <xf numFmtId="0" fontId="2" fillId="4" borderId="11" xfId="0" applyFont="1" applyFill="1" applyBorder="1" applyAlignment="1">
      <alignment horizontal="center" vertical="top"/>
    </xf>
    <xf numFmtId="0" fontId="2" fillId="4" borderId="11"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15" xfId="0" applyFont="1" applyFill="1" applyBorder="1" applyAlignment="1">
      <alignment horizontal="center" vertical="top"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0" fillId="0" borderId="0" xfId="0" applyFont="1" applyBorder="1" applyAlignment="1">
      <alignment horizontal="center" vertical="top"/>
    </xf>
    <xf numFmtId="0" fontId="2" fillId="0" borderId="0" xfId="0" applyFont="1" applyAlignment="1">
      <alignment wrapText="1"/>
    </xf>
    <xf numFmtId="0" fontId="3" fillId="0" borderId="0" xfId="0" applyFont="1" applyBorder="1" applyAlignment="1">
      <alignment/>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3" fillId="4" borderId="14" xfId="0" applyFont="1" applyFill="1" applyBorder="1" applyAlignment="1">
      <alignment horizontal="center" vertical="top" wrapText="1"/>
    </xf>
    <xf numFmtId="0" fontId="3" fillId="4" borderId="1" xfId="0" applyFont="1" applyFill="1" applyBorder="1" applyAlignment="1">
      <alignment horizontal="center" vertical="top"/>
    </xf>
    <xf numFmtId="0" fontId="3" fillId="4" borderId="14" xfId="0" applyFont="1" applyFill="1" applyBorder="1" applyAlignment="1">
      <alignment horizontal="center" vertical="center" wrapText="1"/>
    </xf>
    <xf numFmtId="0" fontId="7" fillId="4" borderId="2" xfId="0"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J59"/>
  <sheetViews>
    <sheetView tabSelected="1" workbookViewId="0" topLeftCell="A1">
      <selection activeCell="A1" sqref="A1"/>
    </sheetView>
  </sheetViews>
  <sheetFormatPr defaultColWidth="9.140625" defaultRowHeight="12.75"/>
  <cols>
    <col min="1" max="1" width="0.85546875" style="647" customWidth="1"/>
    <col min="2" max="2" width="8.140625" style="649" customWidth="1"/>
    <col min="3" max="3" width="1.421875" style="650" customWidth="1"/>
    <col min="4" max="4" width="62.57421875" style="647" customWidth="1"/>
    <col min="5" max="5" width="20.00390625" style="647" customWidth="1"/>
    <col min="6" max="16384" width="9.140625" style="647" customWidth="1"/>
  </cols>
  <sheetData>
    <row r="1" spans="2:5" ht="19.5" customHeight="1">
      <c r="B1" s="715" t="s">
        <v>615</v>
      </c>
      <c r="C1" s="715"/>
      <c r="D1" s="715"/>
      <c r="E1" s="715"/>
    </row>
    <row r="2" spans="2:5" ht="19.5" customHeight="1">
      <c r="B2" s="717" t="s">
        <v>616</v>
      </c>
      <c r="C2" s="717"/>
      <c r="D2" s="717"/>
      <c r="E2" s="717"/>
    </row>
    <row r="3" spans="2:5" ht="19.5" customHeight="1">
      <c r="B3" s="718" t="s">
        <v>617</v>
      </c>
      <c r="C3" s="718"/>
      <c r="D3" s="718"/>
      <c r="E3" s="718"/>
    </row>
    <row r="4" spans="2:5" ht="19.5" customHeight="1">
      <c r="B4" s="719" t="s">
        <v>642</v>
      </c>
      <c r="C4" s="719"/>
      <c r="D4" s="719"/>
      <c r="E4" s="719"/>
    </row>
    <row r="5" spans="2:5" ht="19.5" customHeight="1">
      <c r="B5" s="648"/>
      <c r="C5" s="648"/>
      <c r="D5" s="648"/>
      <c r="E5" s="648"/>
    </row>
    <row r="6" ht="19.5" customHeight="1"/>
    <row r="7" spans="2:5" ht="19.5" customHeight="1">
      <c r="B7" s="715" t="s">
        <v>618</v>
      </c>
      <c r="C7" s="715"/>
      <c r="D7" s="715"/>
      <c r="E7" s="715"/>
    </row>
    <row r="8" spans="2:5" ht="19.5" customHeight="1">
      <c r="B8" s="714" t="s">
        <v>619</v>
      </c>
      <c r="C8" s="714"/>
      <c r="D8" s="714"/>
      <c r="E8" s="714"/>
    </row>
    <row r="9" spans="2:5" ht="19.5" customHeight="1">
      <c r="B9" s="651"/>
      <c r="C9" s="651"/>
      <c r="D9" s="651"/>
      <c r="E9" s="651"/>
    </row>
    <row r="10" spans="2:5" ht="19.5" customHeight="1">
      <c r="B10" s="711" t="s">
        <v>620</v>
      </c>
      <c r="C10" s="711"/>
      <c r="D10" s="711"/>
      <c r="E10" s="711"/>
    </row>
    <row r="11" spans="2:5" ht="19.5" customHeight="1">
      <c r="B11" s="652"/>
      <c r="E11" s="652"/>
    </row>
    <row r="12" spans="2:5" ht="19.5" customHeight="1">
      <c r="B12" s="712" t="s">
        <v>621</v>
      </c>
      <c r="C12" s="712"/>
      <c r="D12" s="712"/>
      <c r="E12" s="712"/>
    </row>
    <row r="13" spans="2:10" ht="19.5" customHeight="1">
      <c r="B13" s="716" t="s">
        <v>622</v>
      </c>
      <c r="C13" s="716"/>
      <c r="D13" s="716"/>
      <c r="E13" s="716"/>
      <c r="F13" s="653"/>
      <c r="G13" s="653"/>
      <c r="H13" s="653"/>
      <c r="I13" s="653"/>
      <c r="J13" s="653"/>
    </row>
    <row r="14" spans="2:10" ht="19.5" customHeight="1">
      <c r="B14" s="710" t="s">
        <v>623</v>
      </c>
      <c r="C14" s="710"/>
      <c r="D14" s="710"/>
      <c r="E14" s="710"/>
      <c r="F14" s="646"/>
      <c r="G14" s="646"/>
      <c r="H14" s="646"/>
      <c r="I14" s="646"/>
      <c r="J14" s="646"/>
    </row>
    <row r="15" spans="2:5" ht="19.5" customHeight="1">
      <c r="B15" s="652"/>
      <c r="D15"/>
      <c r="E15" s="652"/>
    </row>
    <row r="16" spans="2:5" ht="19.5" customHeight="1">
      <c r="B16" s="652"/>
      <c r="E16" s="652"/>
    </row>
    <row r="17" spans="2:5" ht="15" customHeight="1">
      <c r="B17" s="654" t="s">
        <v>343</v>
      </c>
      <c r="C17" s="655"/>
      <c r="D17" s="656" t="s">
        <v>624</v>
      </c>
      <c r="E17" s="657"/>
    </row>
    <row r="18" spans="2:5" ht="15" customHeight="1">
      <c r="B18" s="654" t="s">
        <v>346</v>
      </c>
      <c r="C18" s="655"/>
      <c r="D18" s="656" t="s">
        <v>625</v>
      </c>
      <c r="E18" s="657"/>
    </row>
    <row r="19" spans="2:5" ht="15" customHeight="1">
      <c r="B19" s="654" t="s">
        <v>519</v>
      </c>
      <c r="C19" s="655"/>
      <c r="D19" s="656" t="s">
        <v>626</v>
      </c>
      <c r="E19" s="657"/>
    </row>
    <row r="20" spans="2:5" ht="15" customHeight="1">
      <c r="B20" s="654" t="s">
        <v>552</v>
      </c>
      <c r="C20" s="655"/>
      <c r="D20" s="656" t="s">
        <v>627</v>
      </c>
      <c r="E20" s="657"/>
    </row>
    <row r="21" spans="2:6" ht="15" customHeight="1">
      <c r="B21" s="654" t="s">
        <v>372</v>
      </c>
      <c r="C21" s="655"/>
      <c r="D21" s="713" t="s">
        <v>628</v>
      </c>
      <c r="E21" s="713"/>
      <c r="F21" s="656"/>
    </row>
    <row r="22" spans="2:5" ht="15" customHeight="1">
      <c r="B22" s="654" t="s">
        <v>520</v>
      </c>
      <c r="C22" s="655"/>
      <c r="D22" s="656" t="s">
        <v>629</v>
      </c>
      <c r="E22" s="657"/>
    </row>
    <row r="23" spans="2:5" ht="15" customHeight="1">
      <c r="B23" s="654" t="s">
        <v>521</v>
      </c>
      <c r="C23" s="655"/>
      <c r="D23" s="656" t="s">
        <v>630</v>
      </c>
      <c r="E23" s="427"/>
    </row>
    <row r="24" spans="2:5" ht="15" customHeight="1">
      <c r="B24" s="654" t="s">
        <v>426</v>
      </c>
      <c r="C24" s="655"/>
      <c r="D24" s="656" t="s">
        <v>631</v>
      </c>
      <c r="E24" s="657"/>
    </row>
    <row r="25" spans="2:5" ht="15" customHeight="1">
      <c r="B25" s="654" t="s">
        <v>522</v>
      </c>
      <c r="C25" s="658"/>
      <c r="D25" s="656" t="s">
        <v>632</v>
      </c>
      <c r="E25" s="657"/>
    </row>
    <row r="26" spans="2:5" ht="15" customHeight="1">
      <c r="B26" s="654" t="s">
        <v>523</v>
      </c>
      <c r="C26" s="658"/>
      <c r="D26" s="656" t="s">
        <v>633</v>
      </c>
      <c r="E26" s="657"/>
    </row>
    <row r="27" spans="2:4" ht="15" customHeight="1">
      <c r="B27" s="654" t="s">
        <v>634</v>
      </c>
      <c r="C27" s="659"/>
      <c r="D27" s="656" t="s">
        <v>635</v>
      </c>
    </row>
    <row r="28" spans="2:4" ht="15" customHeight="1">
      <c r="B28" s="654" t="s">
        <v>636</v>
      </c>
      <c r="C28" s="659"/>
      <c r="D28" s="656" t="s">
        <v>637</v>
      </c>
    </row>
    <row r="29" spans="2:4" ht="15" customHeight="1">
      <c r="B29" s="654" t="s">
        <v>638</v>
      </c>
      <c r="C29" s="659"/>
      <c r="D29" s="656" t="s">
        <v>505</v>
      </c>
    </row>
    <row r="30" spans="2:5" ht="15" customHeight="1">
      <c r="B30" s="654" t="s">
        <v>455</v>
      </c>
      <c r="C30" s="659"/>
      <c r="D30" s="656" t="s">
        <v>458</v>
      </c>
      <c r="E30" s="427"/>
    </row>
    <row r="31" spans="2:5" ht="15" customHeight="1">
      <c r="B31" s="654" t="s">
        <v>457</v>
      </c>
      <c r="C31" s="659"/>
      <c r="D31" s="656" t="s">
        <v>639</v>
      </c>
      <c r="E31" s="427"/>
    </row>
    <row r="32" spans="2:5" ht="15" customHeight="1">
      <c r="B32" s="654" t="s">
        <v>344</v>
      </c>
      <c r="C32" s="659"/>
      <c r="D32" s="656" t="s">
        <v>525</v>
      </c>
      <c r="E32" s="427"/>
    </row>
    <row r="33" spans="2:5" ht="15" customHeight="1">
      <c r="B33" s="654" t="s">
        <v>345</v>
      </c>
      <c r="C33" s="659"/>
      <c r="D33" s="656" t="s">
        <v>640</v>
      </c>
      <c r="E33" s="657"/>
    </row>
    <row r="34" spans="2:5" ht="15" customHeight="1">
      <c r="B34" s="654" t="s">
        <v>531</v>
      </c>
      <c r="C34" s="659"/>
      <c r="D34" s="656" t="s">
        <v>641</v>
      </c>
      <c r="E34" s="657"/>
    </row>
    <row r="35" spans="2:5" ht="12.75">
      <c r="B35" s="654" t="s">
        <v>487</v>
      </c>
      <c r="C35" s="659"/>
      <c r="D35" s="656" t="s">
        <v>486</v>
      </c>
      <c r="E35" s="652"/>
    </row>
    <row r="36" spans="2:5" ht="12.75">
      <c r="B36" s="652"/>
      <c r="E36" s="652"/>
    </row>
    <row r="37" spans="2:5" ht="12.75">
      <c r="B37" s="652"/>
      <c r="E37" s="652"/>
    </row>
    <row r="39" spans="2:5" ht="13.5">
      <c r="B39" s="660"/>
      <c r="E39"/>
    </row>
    <row r="40" spans="2:5" ht="12.75">
      <c r="B40" s="652"/>
      <c r="E40" s="652"/>
    </row>
    <row r="41" spans="2:5" ht="12.75">
      <c r="B41" s="652"/>
      <c r="E41" s="652"/>
    </row>
    <row r="42" spans="2:5" ht="12.75">
      <c r="B42" s="652"/>
      <c r="E42" s="652"/>
    </row>
    <row r="49" spans="3:4" ht="12.75">
      <c r="C49" s="661"/>
      <c r="D49" s="662"/>
    </row>
    <row r="56" ht="12.75"/>
    <row r="59" spans="3:5" ht="12.75">
      <c r="C59"/>
      <c r="D59"/>
      <c r="E59"/>
    </row>
  </sheetData>
  <mergeCells count="11">
    <mergeCell ref="B8:E8"/>
    <mergeCell ref="B7:E7"/>
    <mergeCell ref="B13:E13"/>
    <mergeCell ref="B1:E1"/>
    <mergeCell ref="B2:E2"/>
    <mergeCell ref="B3:E3"/>
    <mergeCell ref="B4:E4"/>
    <mergeCell ref="B14:E14"/>
    <mergeCell ref="B10:E10"/>
    <mergeCell ref="B12:E12"/>
    <mergeCell ref="D21:E21"/>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53"/>
  <dimension ref="A1:L74"/>
  <sheetViews>
    <sheetView workbookViewId="0" topLeftCell="A1">
      <selection activeCell="A1" sqref="A1"/>
    </sheetView>
  </sheetViews>
  <sheetFormatPr defaultColWidth="9.140625" defaultRowHeight="12.75"/>
  <cols>
    <col min="1" max="2" width="3.7109375" style="0" customWidth="1"/>
    <col min="3" max="3" width="0.85546875" style="0" customWidth="1"/>
    <col min="4" max="4" width="20.7109375" style="0" customWidth="1"/>
    <col min="5" max="5" width="3.140625" style="0" customWidth="1"/>
    <col min="6" max="10" width="7.28125" style="0" customWidth="1"/>
    <col min="11" max="11" width="6.140625" style="0" customWidth="1"/>
    <col min="12" max="12" width="5.140625" style="0" customWidth="1"/>
  </cols>
  <sheetData>
    <row r="1" spans="2:11" ht="14.25" customHeight="1">
      <c r="B1" s="1"/>
      <c r="C1" s="32"/>
      <c r="D1" s="32"/>
      <c r="E1" s="33"/>
      <c r="G1" s="14"/>
      <c r="H1" s="14"/>
      <c r="I1" s="14"/>
      <c r="J1" s="14"/>
      <c r="K1" s="12" t="s">
        <v>522</v>
      </c>
    </row>
    <row r="2" spans="2:11" ht="30" customHeight="1">
      <c r="B2" s="1"/>
      <c r="C2" s="723" t="s">
        <v>12</v>
      </c>
      <c r="D2" s="723"/>
      <c r="E2" s="723"/>
      <c r="F2" s="723"/>
      <c r="G2" s="723"/>
      <c r="H2" s="723"/>
      <c r="I2" s="723"/>
      <c r="J2" s="723"/>
      <c r="K2" s="723"/>
    </row>
    <row r="3" spans="2:11" ht="15" customHeight="1">
      <c r="B3" s="1"/>
      <c r="C3" s="693" t="s">
        <v>548</v>
      </c>
      <c r="D3" s="693"/>
      <c r="E3" s="693"/>
      <c r="F3" s="693"/>
      <c r="G3" s="693"/>
      <c r="H3" s="693"/>
      <c r="I3" s="693"/>
      <c r="J3" s="693"/>
      <c r="K3" s="693"/>
    </row>
    <row r="4" spans="3:11" ht="12" customHeight="1">
      <c r="C4" s="704">
        <v>1000</v>
      </c>
      <c r="D4" s="704"/>
      <c r="E4" s="704"/>
      <c r="F4" s="704"/>
      <c r="G4" s="704"/>
      <c r="H4" s="704"/>
      <c r="I4" s="704"/>
      <c r="J4" s="704"/>
      <c r="K4" s="704"/>
    </row>
    <row r="5" spans="2:11" s="16" customFormat="1" ht="12" customHeight="1">
      <c r="B5" s="708" t="s">
        <v>434</v>
      </c>
      <c r="C5" s="122"/>
      <c r="D5" s="670" t="s">
        <v>199</v>
      </c>
      <c r="E5" s="671"/>
      <c r="F5" s="148"/>
      <c r="G5" s="135"/>
      <c r="H5" s="135"/>
      <c r="I5" s="135"/>
      <c r="J5" s="151"/>
      <c r="K5" s="136" t="s">
        <v>550</v>
      </c>
    </row>
    <row r="6" spans="2:12" s="16" customFormat="1" ht="9.75" customHeight="1">
      <c r="B6" s="708"/>
      <c r="C6" s="123"/>
      <c r="D6" s="672"/>
      <c r="E6" s="673"/>
      <c r="F6" s="152">
        <v>2000</v>
      </c>
      <c r="G6" s="132">
        <v>2004</v>
      </c>
      <c r="H6" s="132">
        <v>2005</v>
      </c>
      <c r="I6" s="132">
        <v>2006</v>
      </c>
      <c r="J6" s="97">
        <v>2007</v>
      </c>
      <c r="K6" s="137" t="s">
        <v>474</v>
      </c>
      <c r="L6" s="45"/>
    </row>
    <row r="7" spans="2:11" s="16" customFormat="1" ht="9.75" customHeight="1">
      <c r="B7" s="708"/>
      <c r="C7" s="124"/>
      <c r="D7" s="149"/>
      <c r="E7" s="150"/>
      <c r="F7" s="149"/>
      <c r="G7" s="138"/>
      <c r="H7" s="138"/>
      <c r="I7" s="138"/>
      <c r="J7" s="139"/>
      <c r="K7" s="144" t="s">
        <v>325</v>
      </c>
    </row>
    <row r="8" spans="1:11" s="9" customFormat="1" ht="12" customHeight="1">
      <c r="A8" s="27"/>
      <c r="B8" s="615">
        <v>1</v>
      </c>
      <c r="C8" s="164"/>
      <c r="D8" s="592" t="s">
        <v>200</v>
      </c>
      <c r="E8" s="166" t="s">
        <v>310</v>
      </c>
      <c r="F8" s="593">
        <v>16197</v>
      </c>
      <c r="G8" s="594">
        <v>14429</v>
      </c>
      <c r="H8" s="594">
        <v>13501</v>
      </c>
      <c r="I8" s="594">
        <v>13987</v>
      </c>
      <c r="J8" s="594">
        <v>14433</v>
      </c>
      <c r="K8" s="182">
        <f aca="true" t="shared" si="0" ref="K8:K17">((J8/I8)-1)*100</f>
        <v>3.188675198398516</v>
      </c>
    </row>
    <row r="9" spans="1:11" s="9" customFormat="1" ht="12" customHeight="1">
      <c r="A9" s="27"/>
      <c r="B9" s="39">
        <v>2</v>
      </c>
      <c r="C9" s="181"/>
      <c r="D9" s="484" t="s">
        <v>30</v>
      </c>
      <c r="E9" s="145" t="s">
        <v>308</v>
      </c>
      <c r="F9" s="480"/>
      <c r="G9" s="481">
        <v>11568</v>
      </c>
      <c r="H9" s="481">
        <v>11663</v>
      </c>
      <c r="I9" s="481">
        <v>11981</v>
      </c>
      <c r="J9" s="481">
        <v>13066</v>
      </c>
      <c r="K9" s="174">
        <f t="shared" si="0"/>
        <v>9.056005341791163</v>
      </c>
    </row>
    <row r="10" spans="1:11" s="9" customFormat="1" ht="12" customHeight="1">
      <c r="A10" s="27"/>
      <c r="B10" s="39"/>
      <c r="C10" s="167"/>
      <c r="D10" s="495" t="s">
        <v>31</v>
      </c>
      <c r="E10" s="169" t="s">
        <v>308</v>
      </c>
      <c r="F10" s="491"/>
      <c r="G10" s="492">
        <v>11568</v>
      </c>
      <c r="H10" s="492">
        <v>11663</v>
      </c>
      <c r="I10" s="492">
        <v>11981</v>
      </c>
      <c r="J10" s="492">
        <v>13066</v>
      </c>
      <c r="K10" s="175">
        <f t="shared" si="0"/>
        <v>9.056005341791163</v>
      </c>
    </row>
    <row r="11" spans="1:11" s="9" customFormat="1" ht="12" customHeight="1">
      <c r="A11" s="27"/>
      <c r="B11" s="39">
        <v>4</v>
      </c>
      <c r="C11" s="181"/>
      <c r="D11" s="484" t="s">
        <v>201</v>
      </c>
      <c r="E11" s="145" t="s">
        <v>314</v>
      </c>
      <c r="F11" s="480">
        <v>15066</v>
      </c>
      <c r="G11" s="481">
        <v>13259</v>
      </c>
      <c r="H11" s="481">
        <v>11695</v>
      </c>
      <c r="I11" s="481">
        <v>11460</v>
      </c>
      <c r="J11" s="481">
        <v>11519</v>
      </c>
      <c r="K11" s="174">
        <f t="shared" si="0"/>
        <v>0.5148342059336786</v>
      </c>
    </row>
    <row r="12" spans="1:11" s="9" customFormat="1" ht="12" customHeight="1">
      <c r="A12" s="27"/>
      <c r="B12" s="39">
        <v>5</v>
      </c>
      <c r="C12" s="167"/>
      <c r="D12" s="495" t="s">
        <v>204</v>
      </c>
      <c r="E12" s="169" t="s">
        <v>308</v>
      </c>
      <c r="F12" s="491">
        <v>7289</v>
      </c>
      <c r="G12" s="492">
        <v>10713</v>
      </c>
      <c r="H12" s="492">
        <v>11076</v>
      </c>
      <c r="I12" s="492">
        <v>11539</v>
      </c>
      <c r="J12" s="492">
        <v>11063</v>
      </c>
      <c r="K12" s="175">
        <f t="shared" si="0"/>
        <v>-4.12514082676142</v>
      </c>
    </row>
    <row r="13" spans="1:11" s="9" customFormat="1" ht="12" customHeight="1">
      <c r="A13" s="27"/>
      <c r="B13" s="39">
        <v>6</v>
      </c>
      <c r="C13" s="181"/>
      <c r="D13" s="484" t="s">
        <v>37</v>
      </c>
      <c r="E13" s="145" t="s">
        <v>307</v>
      </c>
      <c r="F13" s="480">
        <v>13322</v>
      </c>
      <c r="G13" s="481">
        <v>11612</v>
      </c>
      <c r="H13" s="481">
        <v>11023</v>
      </c>
      <c r="I13" s="481">
        <v>10721</v>
      </c>
      <c r="J13" s="481">
        <v>10966</v>
      </c>
      <c r="K13" s="174">
        <f t="shared" si="0"/>
        <v>2.2852345863259016</v>
      </c>
    </row>
    <row r="14" spans="1:11" s="9" customFormat="1" ht="12" customHeight="1">
      <c r="A14" s="27"/>
      <c r="B14" s="39">
        <v>7</v>
      </c>
      <c r="C14" s="167"/>
      <c r="D14" s="495" t="s">
        <v>202</v>
      </c>
      <c r="E14" s="169" t="s">
        <v>321</v>
      </c>
      <c r="F14" s="491">
        <v>13525</v>
      </c>
      <c r="G14" s="492">
        <v>11808</v>
      </c>
      <c r="H14" s="492">
        <v>11102</v>
      </c>
      <c r="I14" s="492">
        <v>10776</v>
      </c>
      <c r="J14" s="492">
        <v>10966</v>
      </c>
      <c r="K14" s="175">
        <f t="shared" si="0"/>
        <v>1.7631774313288773</v>
      </c>
    </row>
    <row r="15" spans="1:11" s="9" customFormat="1" ht="12" customHeight="1">
      <c r="A15" s="27"/>
      <c r="B15" s="615">
        <v>8</v>
      </c>
      <c r="C15" s="181"/>
      <c r="D15" s="484" t="s">
        <v>203</v>
      </c>
      <c r="E15" s="145" t="s">
        <v>316</v>
      </c>
      <c r="F15" s="480">
        <v>11898</v>
      </c>
      <c r="G15" s="481">
        <v>10128</v>
      </c>
      <c r="H15" s="481">
        <v>9802</v>
      </c>
      <c r="I15" s="481">
        <v>10834</v>
      </c>
      <c r="J15" s="481"/>
      <c r="K15" s="174"/>
    </row>
    <row r="16" spans="1:11" s="9" customFormat="1" ht="12" customHeight="1">
      <c r="A16" s="27"/>
      <c r="B16" s="39">
        <v>9</v>
      </c>
      <c r="C16" s="167"/>
      <c r="D16" s="495" t="s">
        <v>514</v>
      </c>
      <c r="E16" s="169" t="s">
        <v>316</v>
      </c>
      <c r="F16" s="491">
        <v>11839</v>
      </c>
      <c r="G16" s="492">
        <v>9992</v>
      </c>
      <c r="H16" s="492">
        <v>9645</v>
      </c>
      <c r="I16" s="492">
        <v>10669</v>
      </c>
      <c r="J16" s="492"/>
      <c r="K16" s="175"/>
    </row>
    <row r="17" spans="1:11" s="9" customFormat="1" ht="12" customHeight="1">
      <c r="A17" s="27"/>
      <c r="B17" s="39">
        <v>10</v>
      </c>
      <c r="C17" s="181"/>
      <c r="D17" s="484" t="s">
        <v>557</v>
      </c>
      <c r="E17" s="145" t="s">
        <v>320</v>
      </c>
      <c r="F17" s="480">
        <v>9251</v>
      </c>
      <c r="G17" s="481">
        <v>8747</v>
      </c>
      <c r="H17" s="481">
        <v>8854</v>
      </c>
      <c r="I17" s="481">
        <v>8548</v>
      </c>
      <c r="J17" s="481">
        <v>8561</v>
      </c>
      <c r="K17" s="174">
        <f t="shared" si="0"/>
        <v>0.15208235844641482</v>
      </c>
    </row>
    <row r="18" spans="1:11" s="9" customFormat="1" ht="12" customHeight="1">
      <c r="A18" s="27"/>
      <c r="B18" s="616">
        <v>11</v>
      </c>
      <c r="C18" s="167"/>
      <c r="D18" s="495" t="s">
        <v>205</v>
      </c>
      <c r="E18" s="169" t="s">
        <v>321</v>
      </c>
      <c r="F18" s="491">
        <v>7746</v>
      </c>
      <c r="G18" s="492">
        <v>7823</v>
      </c>
      <c r="H18" s="492">
        <v>8211</v>
      </c>
      <c r="I18" s="492">
        <v>8054</v>
      </c>
      <c r="J18" s="492">
        <v>8127</v>
      </c>
      <c r="K18" s="175">
        <f>((J18/I18)-1)*100</f>
        <v>0.9063819220263225</v>
      </c>
    </row>
    <row r="19" spans="1:11" s="9" customFormat="1" ht="12" customHeight="1">
      <c r="A19" s="27"/>
      <c r="B19" s="39">
        <v>12</v>
      </c>
      <c r="C19" s="181"/>
      <c r="D19" s="484" t="s">
        <v>207</v>
      </c>
      <c r="E19" s="145" t="s">
        <v>312</v>
      </c>
      <c r="F19" s="480">
        <v>5430</v>
      </c>
      <c r="G19" s="481">
        <v>6741</v>
      </c>
      <c r="H19" s="481">
        <v>6760</v>
      </c>
      <c r="I19" s="481">
        <v>6789</v>
      </c>
      <c r="J19" s="481">
        <v>7069</v>
      </c>
      <c r="K19" s="174">
        <f>((J19/I19)-1)*100</f>
        <v>4.124318750920608</v>
      </c>
    </row>
    <row r="20" spans="1:11" s="9" customFormat="1" ht="12" customHeight="1">
      <c r="A20" s="27"/>
      <c r="B20" s="39">
        <v>13</v>
      </c>
      <c r="C20" s="167"/>
      <c r="D20" s="495" t="s">
        <v>38</v>
      </c>
      <c r="E20" s="169" t="s">
        <v>307</v>
      </c>
      <c r="F20" s="491">
        <v>5430</v>
      </c>
      <c r="G20" s="492">
        <v>6744</v>
      </c>
      <c r="H20" s="492">
        <v>6761</v>
      </c>
      <c r="I20" s="492">
        <v>6789</v>
      </c>
      <c r="J20" s="492">
        <v>7058</v>
      </c>
      <c r="K20" s="175">
        <f>((J20/I20)-1)*100</f>
        <v>3.962291942848717</v>
      </c>
    </row>
    <row r="21" spans="1:11" s="9" customFormat="1" ht="12" customHeight="1">
      <c r="A21" s="27"/>
      <c r="B21" s="39">
        <v>14</v>
      </c>
      <c r="C21" s="181"/>
      <c r="D21" s="484" t="s">
        <v>206</v>
      </c>
      <c r="E21" s="145" t="s">
        <v>316</v>
      </c>
      <c r="F21" s="480">
        <v>6748</v>
      </c>
      <c r="G21" s="481">
        <v>6801</v>
      </c>
      <c r="H21" s="481">
        <v>6084</v>
      </c>
      <c r="I21" s="481">
        <v>6804</v>
      </c>
      <c r="J21" s="481"/>
      <c r="K21" s="174"/>
    </row>
    <row r="22" spans="1:11" s="9" customFormat="1" ht="12" customHeight="1">
      <c r="A22" s="27"/>
      <c r="B22" s="39">
        <v>15</v>
      </c>
      <c r="C22" s="167"/>
      <c r="D22" s="495" t="s">
        <v>560</v>
      </c>
      <c r="E22" s="169" t="s">
        <v>297</v>
      </c>
      <c r="F22" s="491"/>
      <c r="G22" s="492">
        <v>6452</v>
      </c>
      <c r="H22" s="492">
        <v>6701</v>
      </c>
      <c r="I22" s="492">
        <v>6447</v>
      </c>
      <c r="J22" s="492">
        <v>6220</v>
      </c>
      <c r="K22" s="175">
        <f>((J22/I22)-1)*100</f>
        <v>-3.5210175275321887</v>
      </c>
    </row>
    <row r="23" spans="1:11" s="9" customFormat="1" ht="12" customHeight="1">
      <c r="A23" s="27"/>
      <c r="B23" s="39">
        <v>16</v>
      </c>
      <c r="C23" s="181"/>
      <c r="D23" s="484" t="s">
        <v>26</v>
      </c>
      <c r="E23" s="145" t="s">
        <v>313</v>
      </c>
      <c r="F23" s="480">
        <v>1864</v>
      </c>
      <c r="G23" s="481">
        <v>3773</v>
      </c>
      <c r="H23" s="481">
        <v>4611</v>
      </c>
      <c r="I23" s="481">
        <v>4942</v>
      </c>
      <c r="J23" s="481">
        <v>5275</v>
      </c>
      <c r="K23" s="174">
        <f>((J23/I23)-1)*100</f>
        <v>6.738162687171179</v>
      </c>
    </row>
    <row r="24" spans="1:11" s="9" customFormat="1" ht="12" customHeight="1">
      <c r="A24" s="27"/>
      <c r="B24" s="615">
        <v>17</v>
      </c>
      <c r="C24" s="167"/>
      <c r="D24" s="495" t="s">
        <v>209</v>
      </c>
      <c r="E24" s="169" t="s">
        <v>313</v>
      </c>
      <c r="F24" s="491"/>
      <c r="G24" s="492">
        <v>4605</v>
      </c>
      <c r="H24" s="492">
        <v>4828</v>
      </c>
      <c r="I24" s="492">
        <v>5166</v>
      </c>
      <c r="J24" s="492">
        <v>5227</v>
      </c>
      <c r="K24" s="175">
        <f aca="true" t="shared" si="1" ref="K24:K31">((J24/I24)-1)*100</f>
        <v>1.1807975222609457</v>
      </c>
    </row>
    <row r="25" spans="1:11" s="9" customFormat="1" ht="12" customHeight="1">
      <c r="A25" s="27"/>
      <c r="B25" s="39">
        <v>18</v>
      </c>
      <c r="C25" s="181"/>
      <c r="D25" s="484" t="s">
        <v>208</v>
      </c>
      <c r="E25" s="145" t="s">
        <v>316</v>
      </c>
      <c r="F25" s="480">
        <v>5404</v>
      </c>
      <c r="G25" s="481">
        <v>4771</v>
      </c>
      <c r="H25" s="481">
        <v>3860</v>
      </c>
      <c r="I25" s="481">
        <v>4940</v>
      </c>
      <c r="J25" s="481"/>
      <c r="K25" s="174"/>
    </row>
    <row r="26" spans="1:11" s="9" customFormat="1" ht="12" customHeight="1">
      <c r="A26" s="27"/>
      <c r="B26" s="39">
        <v>19</v>
      </c>
      <c r="C26" s="167"/>
      <c r="D26" s="495" t="s">
        <v>418</v>
      </c>
      <c r="E26" s="169" t="s">
        <v>313</v>
      </c>
      <c r="F26" s="491">
        <v>4927</v>
      </c>
      <c r="G26" s="492">
        <v>5164</v>
      </c>
      <c r="H26" s="492">
        <v>4564</v>
      </c>
      <c r="I26" s="492">
        <v>4343</v>
      </c>
      <c r="J26" s="492">
        <v>4592</v>
      </c>
      <c r="K26" s="175">
        <f t="shared" si="1"/>
        <v>5.733364034077826</v>
      </c>
    </row>
    <row r="27" spans="1:11" s="9" customFormat="1" ht="12" customHeight="1">
      <c r="A27" s="27"/>
      <c r="B27" s="39">
        <v>20</v>
      </c>
      <c r="C27" s="181"/>
      <c r="D27" s="484" t="s">
        <v>229</v>
      </c>
      <c r="E27" s="145" t="s">
        <v>316</v>
      </c>
      <c r="F27" s="480">
        <v>3161</v>
      </c>
      <c r="G27" s="481">
        <v>3702</v>
      </c>
      <c r="H27" s="481">
        <v>3277</v>
      </c>
      <c r="I27" s="481">
        <v>3948</v>
      </c>
      <c r="J27" s="481"/>
      <c r="K27" s="174"/>
    </row>
    <row r="28" spans="1:11" s="9" customFormat="1" ht="12" customHeight="1">
      <c r="A28" s="27"/>
      <c r="B28" s="39">
        <v>21</v>
      </c>
      <c r="C28" s="167"/>
      <c r="D28" s="495" t="s">
        <v>32</v>
      </c>
      <c r="E28" s="169" t="s">
        <v>301</v>
      </c>
      <c r="F28" s="491"/>
      <c r="G28" s="492">
        <v>3512</v>
      </c>
      <c r="H28" s="492">
        <v>3463</v>
      </c>
      <c r="I28" s="492">
        <v>3555</v>
      </c>
      <c r="J28" s="492">
        <v>3795</v>
      </c>
      <c r="K28" s="175">
        <f t="shared" si="1"/>
        <v>6.7510548523206815</v>
      </c>
    </row>
    <row r="29" spans="1:11" s="9" customFormat="1" ht="12" customHeight="1">
      <c r="A29" s="27"/>
      <c r="B29" s="615"/>
      <c r="C29" s="181"/>
      <c r="D29" s="484" t="s">
        <v>33</v>
      </c>
      <c r="E29" s="145" t="s">
        <v>301</v>
      </c>
      <c r="F29" s="480"/>
      <c r="G29" s="481">
        <v>3512</v>
      </c>
      <c r="H29" s="481">
        <v>3463</v>
      </c>
      <c r="I29" s="481">
        <v>3555</v>
      </c>
      <c r="J29" s="481">
        <v>3795</v>
      </c>
      <c r="K29" s="174">
        <f t="shared" si="1"/>
        <v>6.7510548523206815</v>
      </c>
    </row>
    <row r="30" spans="1:11" s="9" customFormat="1" ht="12" customHeight="1">
      <c r="A30" s="27"/>
      <c r="B30" s="39">
        <v>23</v>
      </c>
      <c r="C30" s="167"/>
      <c r="D30" s="495" t="s">
        <v>232</v>
      </c>
      <c r="E30" s="169" t="s">
        <v>316</v>
      </c>
      <c r="F30" s="491">
        <v>2359</v>
      </c>
      <c r="G30" s="492">
        <v>2908</v>
      </c>
      <c r="H30" s="492">
        <v>3253</v>
      </c>
      <c r="I30" s="492">
        <v>3665</v>
      </c>
      <c r="J30" s="492"/>
      <c r="K30" s="175"/>
    </row>
    <row r="31" spans="1:11" s="9" customFormat="1" ht="12" customHeight="1">
      <c r="A31" s="27"/>
      <c r="B31" s="616">
        <v>24</v>
      </c>
      <c r="C31" s="181"/>
      <c r="D31" s="484" t="s">
        <v>211</v>
      </c>
      <c r="E31" s="145" t="s">
        <v>320</v>
      </c>
      <c r="F31" s="480">
        <v>3514</v>
      </c>
      <c r="G31" s="481">
        <v>3828</v>
      </c>
      <c r="H31" s="481">
        <v>3697</v>
      </c>
      <c r="I31" s="481">
        <v>3620</v>
      </c>
      <c r="J31" s="481">
        <v>3480</v>
      </c>
      <c r="K31" s="174">
        <f t="shared" si="1"/>
        <v>-3.8674033149171283</v>
      </c>
    </row>
    <row r="32" spans="1:11" s="9" customFormat="1" ht="12" customHeight="1">
      <c r="A32" s="27"/>
      <c r="B32" s="39">
        <v>25</v>
      </c>
      <c r="C32" s="167"/>
      <c r="D32" s="495" t="s">
        <v>212</v>
      </c>
      <c r="E32" s="169" t="s">
        <v>316</v>
      </c>
      <c r="F32" s="491">
        <v>3686</v>
      </c>
      <c r="G32" s="492">
        <v>3535</v>
      </c>
      <c r="H32" s="492">
        <v>3169</v>
      </c>
      <c r="I32" s="492">
        <v>3443</v>
      </c>
      <c r="J32" s="492"/>
      <c r="K32" s="175"/>
    </row>
    <row r="33" spans="1:11" s="9" customFormat="1" ht="12" customHeight="1">
      <c r="A33" s="27"/>
      <c r="B33" s="39">
        <v>26</v>
      </c>
      <c r="C33" s="181"/>
      <c r="D33" s="484" t="s">
        <v>230</v>
      </c>
      <c r="E33" s="145" t="s">
        <v>316</v>
      </c>
      <c r="F33" s="480">
        <v>2641</v>
      </c>
      <c r="G33" s="481">
        <v>3195</v>
      </c>
      <c r="H33" s="481">
        <v>2829</v>
      </c>
      <c r="I33" s="481">
        <v>3198</v>
      </c>
      <c r="J33" s="481"/>
      <c r="K33" s="174"/>
    </row>
    <row r="34" spans="1:11" s="9" customFormat="1" ht="12" customHeight="1">
      <c r="A34" s="27"/>
      <c r="B34" s="39">
        <v>27</v>
      </c>
      <c r="C34" s="167"/>
      <c r="D34" s="495" t="s">
        <v>233</v>
      </c>
      <c r="E34" s="169" t="s">
        <v>320</v>
      </c>
      <c r="F34" s="491">
        <v>1885</v>
      </c>
      <c r="G34" s="492">
        <v>2843</v>
      </c>
      <c r="H34" s="492">
        <v>3192</v>
      </c>
      <c r="I34" s="492">
        <v>3099</v>
      </c>
      <c r="J34" s="492">
        <v>3125</v>
      </c>
      <c r="K34" s="175">
        <f>((J34/I34)-1)*100</f>
        <v>0.8389803162310416</v>
      </c>
    </row>
    <row r="35" spans="1:11" s="9" customFormat="1" ht="12" customHeight="1">
      <c r="A35" s="27"/>
      <c r="B35" s="39">
        <v>28</v>
      </c>
      <c r="C35" s="181"/>
      <c r="D35" s="484" t="s">
        <v>210</v>
      </c>
      <c r="E35" s="145" t="s">
        <v>307</v>
      </c>
      <c r="F35" s="480">
        <v>3726</v>
      </c>
      <c r="G35" s="481">
        <v>3449</v>
      </c>
      <c r="H35" s="481">
        <v>3004</v>
      </c>
      <c r="I35" s="481">
        <v>2859</v>
      </c>
      <c r="J35" s="481">
        <v>2894</v>
      </c>
      <c r="K35" s="174">
        <f>((J35/I35)-1)*100</f>
        <v>1.224204267226292</v>
      </c>
    </row>
    <row r="36" spans="1:11" s="9" customFormat="1" ht="12" customHeight="1">
      <c r="A36" s="27"/>
      <c r="B36" s="39">
        <v>29</v>
      </c>
      <c r="C36" s="167"/>
      <c r="D36" s="495" t="s">
        <v>425</v>
      </c>
      <c r="E36" s="169" t="s">
        <v>308</v>
      </c>
      <c r="F36" s="491"/>
      <c r="G36" s="492">
        <v>2221</v>
      </c>
      <c r="H36" s="492">
        <v>2338</v>
      </c>
      <c r="I36" s="492">
        <v>2531</v>
      </c>
      <c r="J36" s="492">
        <v>2683</v>
      </c>
      <c r="K36" s="175">
        <f>((J36/I36)-1)*100</f>
        <v>6.005531410509679</v>
      </c>
    </row>
    <row r="37" spans="1:11" s="9" customFormat="1" ht="12" customHeight="1">
      <c r="A37" s="27"/>
      <c r="B37" s="39">
        <v>30</v>
      </c>
      <c r="C37" s="181"/>
      <c r="D37" s="484" t="s">
        <v>546</v>
      </c>
      <c r="E37" s="145" t="s">
        <v>312</v>
      </c>
      <c r="F37" s="480">
        <v>1767</v>
      </c>
      <c r="G37" s="481">
        <v>2253</v>
      </c>
      <c r="H37" s="481">
        <v>2417</v>
      </c>
      <c r="I37" s="481">
        <v>2557</v>
      </c>
      <c r="J37" s="481">
        <v>2585</v>
      </c>
      <c r="K37" s="174">
        <f>((J37/I37)-1)*100</f>
        <v>1.0950332420805564</v>
      </c>
    </row>
    <row r="38" spans="1:11" s="9" customFormat="1" ht="12" customHeight="1">
      <c r="A38" s="27"/>
      <c r="B38" s="39">
        <v>31</v>
      </c>
      <c r="C38" s="167"/>
      <c r="D38" s="495" t="s">
        <v>506</v>
      </c>
      <c r="E38" s="169" t="s">
        <v>313</v>
      </c>
      <c r="F38" s="491">
        <v>2498</v>
      </c>
      <c r="G38" s="492">
        <v>2147</v>
      </c>
      <c r="H38" s="492">
        <v>2135</v>
      </c>
      <c r="I38" s="492">
        <v>2385</v>
      </c>
      <c r="J38" s="492">
        <v>2567</v>
      </c>
      <c r="K38" s="175">
        <f>((J38/I38)-1)*100</f>
        <v>7.631027253668754</v>
      </c>
    </row>
    <row r="39" spans="1:11" s="9" customFormat="1" ht="12" customHeight="1">
      <c r="A39" s="27"/>
      <c r="B39" s="615">
        <v>32</v>
      </c>
      <c r="C39" s="181"/>
      <c r="D39" s="484" t="s">
        <v>422</v>
      </c>
      <c r="E39" s="145" t="s">
        <v>316</v>
      </c>
      <c r="F39" s="480">
        <v>2241</v>
      </c>
      <c r="G39" s="481">
        <v>2145</v>
      </c>
      <c r="H39" s="481">
        <v>2099</v>
      </c>
      <c r="I39" s="481">
        <v>2500</v>
      </c>
      <c r="J39" s="481"/>
      <c r="K39" s="174"/>
    </row>
    <row r="40" spans="1:11" s="9" customFormat="1" ht="12" customHeight="1">
      <c r="A40" s="27"/>
      <c r="B40" s="616">
        <v>33</v>
      </c>
      <c r="C40" s="167"/>
      <c r="D40" s="495" t="s">
        <v>217</v>
      </c>
      <c r="E40" s="169" t="s">
        <v>316</v>
      </c>
      <c r="F40" s="491">
        <v>2025</v>
      </c>
      <c r="G40" s="492">
        <v>2068</v>
      </c>
      <c r="H40" s="492">
        <v>1843</v>
      </c>
      <c r="I40" s="492">
        <v>2371</v>
      </c>
      <c r="J40" s="492"/>
      <c r="K40" s="175"/>
    </row>
    <row r="41" spans="1:11" s="9" customFormat="1" ht="12" customHeight="1">
      <c r="A41" s="27"/>
      <c r="B41" s="39">
        <v>34</v>
      </c>
      <c r="C41" s="181"/>
      <c r="D41" s="484" t="s">
        <v>218</v>
      </c>
      <c r="E41" s="145" t="s">
        <v>316</v>
      </c>
      <c r="F41" s="480">
        <v>2106</v>
      </c>
      <c r="G41" s="481">
        <v>2067</v>
      </c>
      <c r="H41" s="481">
        <v>1843</v>
      </c>
      <c r="I41" s="481">
        <v>2371</v>
      </c>
      <c r="J41" s="481"/>
      <c r="K41" s="174"/>
    </row>
    <row r="42" spans="1:11" s="9" customFormat="1" ht="12" customHeight="1">
      <c r="A42" s="27"/>
      <c r="B42" s="39">
        <v>35</v>
      </c>
      <c r="C42" s="167"/>
      <c r="D42" s="495" t="s">
        <v>234</v>
      </c>
      <c r="E42" s="169" t="s">
        <v>316</v>
      </c>
      <c r="F42" s="491">
        <v>2444</v>
      </c>
      <c r="G42" s="492">
        <v>2507</v>
      </c>
      <c r="H42" s="492">
        <v>2406</v>
      </c>
      <c r="I42" s="492">
        <v>2320</v>
      </c>
      <c r="J42" s="492"/>
      <c r="K42" s="175"/>
    </row>
    <row r="43" spans="1:11" s="9" customFormat="1" ht="12" customHeight="1">
      <c r="A43" s="27"/>
      <c r="B43" s="39">
        <v>36</v>
      </c>
      <c r="C43" s="181"/>
      <c r="D43" s="484" t="s">
        <v>516</v>
      </c>
      <c r="E43" s="145" t="s">
        <v>312</v>
      </c>
      <c r="F43" s="480">
        <v>2253</v>
      </c>
      <c r="G43" s="481">
        <v>2267</v>
      </c>
      <c r="H43" s="481">
        <v>2257</v>
      </c>
      <c r="I43" s="481">
        <v>2322</v>
      </c>
      <c r="J43" s="481">
        <v>2312</v>
      </c>
      <c r="K43" s="174">
        <f aca="true" t="shared" si="2" ref="K43:K49">((J43/I43)-1)*100</f>
        <v>-0.4306632213608941</v>
      </c>
    </row>
    <row r="44" spans="1:11" s="9" customFormat="1" ht="12" customHeight="1">
      <c r="A44" s="27"/>
      <c r="B44" s="39">
        <v>37</v>
      </c>
      <c r="C44" s="167"/>
      <c r="D44" s="495" t="s">
        <v>39</v>
      </c>
      <c r="E44" s="169" t="s">
        <v>307</v>
      </c>
      <c r="F44" s="491">
        <v>2283</v>
      </c>
      <c r="G44" s="492">
        <v>2381</v>
      </c>
      <c r="H44" s="492">
        <v>2310</v>
      </c>
      <c r="I44" s="492">
        <v>2270</v>
      </c>
      <c r="J44" s="492">
        <v>2233</v>
      </c>
      <c r="K44" s="175">
        <f t="shared" si="2"/>
        <v>-1.6299559471365632</v>
      </c>
    </row>
    <row r="45" spans="1:11" s="9" customFormat="1" ht="12" customHeight="1">
      <c r="A45" s="27"/>
      <c r="B45" s="39">
        <v>38</v>
      </c>
      <c r="C45" s="181"/>
      <c r="D45" s="484" t="s">
        <v>515</v>
      </c>
      <c r="E45" s="145" t="s">
        <v>308</v>
      </c>
      <c r="F45" s="480">
        <v>1542</v>
      </c>
      <c r="G45" s="481">
        <v>1835</v>
      </c>
      <c r="H45" s="481">
        <v>2010</v>
      </c>
      <c r="I45" s="481">
        <v>2122</v>
      </c>
      <c r="J45" s="481">
        <v>2213</v>
      </c>
      <c r="K45" s="174">
        <f t="shared" si="2"/>
        <v>4.28840716305372</v>
      </c>
    </row>
    <row r="46" spans="1:11" s="9" customFormat="1" ht="12" customHeight="1">
      <c r="A46" s="27"/>
      <c r="B46" s="39">
        <v>39</v>
      </c>
      <c r="C46" s="167"/>
      <c r="D46" s="495" t="s">
        <v>511</v>
      </c>
      <c r="E46" s="169" t="s">
        <v>314</v>
      </c>
      <c r="F46" s="491">
        <v>1916</v>
      </c>
      <c r="G46" s="492">
        <v>2052</v>
      </c>
      <c r="H46" s="492">
        <v>2028</v>
      </c>
      <c r="I46" s="492">
        <v>2162</v>
      </c>
      <c r="J46" s="492">
        <v>2200</v>
      </c>
      <c r="K46" s="175">
        <f t="shared" si="2"/>
        <v>1.757631822386685</v>
      </c>
    </row>
    <row r="47" spans="1:11" s="9" customFormat="1" ht="12" customHeight="1">
      <c r="A47" s="27"/>
      <c r="B47" s="39">
        <v>40</v>
      </c>
      <c r="C47" s="181"/>
      <c r="D47" s="484" t="s">
        <v>349</v>
      </c>
      <c r="E47" s="145" t="s">
        <v>316</v>
      </c>
      <c r="F47" s="480">
        <v>1886</v>
      </c>
      <c r="G47" s="481">
        <v>2013</v>
      </c>
      <c r="H47" s="481">
        <v>2103</v>
      </c>
      <c r="I47" s="481">
        <v>2166</v>
      </c>
      <c r="J47" s="481"/>
      <c r="K47" s="174"/>
    </row>
    <row r="48" spans="1:11" s="9" customFormat="1" ht="12" customHeight="1">
      <c r="A48" s="27"/>
      <c r="B48" s="39">
        <v>41</v>
      </c>
      <c r="C48" s="167"/>
      <c r="D48" s="495" t="s">
        <v>424</v>
      </c>
      <c r="E48" s="169" t="s">
        <v>310</v>
      </c>
      <c r="F48" s="491">
        <v>2518</v>
      </c>
      <c r="G48" s="492">
        <v>2262</v>
      </c>
      <c r="H48" s="492">
        <v>2173</v>
      </c>
      <c r="I48" s="492">
        <v>2057</v>
      </c>
      <c r="J48" s="492">
        <v>2138</v>
      </c>
      <c r="K48" s="175">
        <f t="shared" si="2"/>
        <v>3.9377734564900235</v>
      </c>
    </row>
    <row r="49" spans="1:11" s="9" customFormat="1" ht="12" customHeight="1">
      <c r="A49" s="27"/>
      <c r="B49" s="615">
        <v>42</v>
      </c>
      <c r="C49" s="181"/>
      <c r="D49" s="484" t="s">
        <v>440</v>
      </c>
      <c r="E49" s="145" t="s">
        <v>308</v>
      </c>
      <c r="F49" s="480">
        <v>1125</v>
      </c>
      <c r="G49" s="481">
        <v>1889</v>
      </c>
      <c r="H49" s="481">
        <v>1843</v>
      </c>
      <c r="I49" s="481">
        <v>1911</v>
      </c>
      <c r="J49" s="481">
        <v>2133</v>
      </c>
      <c r="K49" s="174">
        <f t="shared" si="2"/>
        <v>11.61695447409734</v>
      </c>
    </row>
    <row r="50" spans="1:11" s="9" customFormat="1" ht="12" customHeight="1">
      <c r="A50" s="27"/>
      <c r="B50" s="39">
        <v>43</v>
      </c>
      <c r="C50" s="167"/>
      <c r="D50" s="495" t="s">
        <v>231</v>
      </c>
      <c r="E50" s="169" t="s">
        <v>310</v>
      </c>
      <c r="F50" s="491">
        <v>3270</v>
      </c>
      <c r="G50" s="492">
        <v>3127</v>
      </c>
      <c r="H50" s="492">
        <v>2679</v>
      </c>
      <c r="I50" s="492">
        <v>2208</v>
      </c>
      <c r="J50" s="492">
        <v>2127</v>
      </c>
      <c r="K50" s="175">
        <f>((J50/I50)-1)*100</f>
        <v>-3.6684782608695676</v>
      </c>
    </row>
    <row r="51" spans="1:11" s="9" customFormat="1" ht="12" customHeight="1">
      <c r="A51" s="27"/>
      <c r="B51" s="615">
        <v>44</v>
      </c>
      <c r="C51" s="181"/>
      <c r="D51" s="484" t="s">
        <v>34</v>
      </c>
      <c r="E51" s="145" t="s">
        <v>316</v>
      </c>
      <c r="F51" s="480">
        <v>2071</v>
      </c>
      <c r="G51" s="481">
        <v>1966</v>
      </c>
      <c r="H51" s="481">
        <v>1558</v>
      </c>
      <c r="I51" s="481">
        <v>2101</v>
      </c>
      <c r="J51" s="481"/>
      <c r="K51" s="174"/>
    </row>
    <row r="52" spans="1:11" s="9" customFormat="1" ht="12" customHeight="1">
      <c r="A52" s="27"/>
      <c r="B52" s="39">
        <v>45</v>
      </c>
      <c r="C52" s="167"/>
      <c r="D52" s="495" t="s">
        <v>24</v>
      </c>
      <c r="E52" s="169" t="s">
        <v>321</v>
      </c>
      <c r="F52" s="491">
        <v>2937</v>
      </c>
      <c r="G52" s="492">
        <v>2608</v>
      </c>
      <c r="H52" s="492">
        <v>2267</v>
      </c>
      <c r="I52" s="492">
        <v>2188</v>
      </c>
      <c r="J52" s="492">
        <v>2091</v>
      </c>
      <c r="K52" s="175">
        <f aca="true" t="shared" si="3" ref="K52:K57">((J52/I52)-1)*100</f>
        <v>-4.433272394881172</v>
      </c>
    </row>
    <row r="53" spans="1:11" s="9" customFormat="1" ht="12" customHeight="1">
      <c r="A53" s="27"/>
      <c r="B53" s="39">
        <v>46</v>
      </c>
      <c r="C53" s="181"/>
      <c r="D53" s="484" t="s">
        <v>555</v>
      </c>
      <c r="E53" s="145" t="s">
        <v>313</v>
      </c>
      <c r="F53" s="480">
        <v>1424</v>
      </c>
      <c r="G53" s="481">
        <v>2039</v>
      </c>
      <c r="H53" s="481">
        <v>2208</v>
      </c>
      <c r="I53" s="481">
        <v>1927</v>
      </c>
      <c r="J53" s="481">
        <v>2090</v>
      </c>
      <c r="K53" s="174">
        <f t="shared" si="3"/>
        <v>8.458744161909703</v>
      </c>
    </row>
    <row r="54" spans="1:11" s="9" customFormat="1" ht="12" customHeight="1">
      <c r="A54" s="27"/>
      <c r="B54" s="39">
        <v>47</v>
      </c>
      <c r="C54" s="167"/>
      <c r="D54" s="495" t="s">
        <v>35</v>
      </c>
      <c r="E54" s="169" t="s">
        <v>308</v>
      </c>
      <c r="F54" s="491"/>
      <c r="G54" s="492">
        <v>9105</v>
      </c>
      <c r="H54" s="492">
        <v>2414</v>
      </c>
      <c r="I54" s="492">
        <v>2389</v>
      </c>
      <c r="J54" s="492">
        <v>2029</v>
      </c>
      <c r="K54" s="175">
        <f t="shared" si="3"/>
        <v>-15.069066555043953</v>
      </c>
    </row>
    <row r="55" spans="1:11" s="9" customFormat="1" ht="12" customHeight="1">
      <c r="A55" s="27"/>
      <c r="B55" s="39">
        <v>48</v>
      </c>
      <c r="C55" s="181"/>
      <c r="D55" s="484" t="s">
        <v>36</v>
      </c>
      <c r="E55" s="145" t="s">
        <v>308</v>
      </c>
      <c r="F55" s="480"/>
      <c r="G55" s="481">
        <v>9105</v>
      </c>
      <c r="H55" s="481">
        <v>2414</v>
      </c>
      <c r="I55" s="481">
        <v>2389</v>
      </c>
      <c r="J55" s="481">
        <v>2029</v>
      </c>
      <c r="K55" s="174">
        <f t="shared" si="3"/>
        <v>-15.069066555043953</v>
      </c>
    </row>
    <row r="56" spans="1:11" s="9" customFormat="1" ht="12" customHeight="1">
      <c r="A56" s="27"/>
      <c r="B56" s="615">
        <v>49</v>
      </c>
      <c r="C56" s="167"/>
      <c r="D56" s="495" t="s">
        <v>40</v>
      </c>
      <c r="E56" s="169" t="s">
        <v>312</v>
      </c>
      <c r="F56" s="491">
        <v>2015</v>
      </c>
      <c r="G56" s="492">
        <v>2016</v>
      </c>
      <c r="H56" s="492">
        <v>1990</v>
      </c>
      <c r="I56" s="492">
        <v>2056</v>
      </c>
      <c r="J56" s="492">
        <v>2023</v>
      </c>
      <c r="K56" s="175">
        <f t="shared" si="3"/>
        <v>-1.6050583657587603</v>
      </c>
    </row>
    <row r="57" spans="1:11" s="9" customFormat="1" ht="12" customHeight="1">
      <c r="A57" s="27"/>
      <c r="B57" s="39">
        <v>50</v>
      </c>
      <c r="C57" s="433"/>
      <c r="D57" s="595" t="s">
        <v>350</v>
      </c>
      <c r="E57" s="519" t="s">
        <v>314</v>
      </c>
      <c r="F57" s="496">
        <v>96</v>
      </c>
      <c r="G57" s="497">
        <v>598</v>
      </c>
      <c r="H57" s="497">
        <v>813</v>
      </c>
      <c r="I57" s="497">
        <v>1535</v>
      </c>
      <c r="J57" s="497">
        <v>1939</v>
      </c>
      <c r="K57" s="518">
        <f t="shared" si="3"/>
        <v>26.319218241042353</v>
      </c>
    </row>
    <row r="58" spans="2:3" ht="15" customHeight="1">
      <c r="B58" s="27"/>
      <c r="C58" s="2" t="s">
        <v>541</v>
      </c>
    </row>
    <row r="59" spans="2:3" ht="12.75">
      <c r="B59" s="27"/>
      <c r="C59" s="6" t="s">
        <v>41</v>
      </c>
    </row>
    <row r="60" ht="12.75">
      <c r="B60" s="10"/>
    </row>
    <row r="61" ht="12.75">
      <c r="B61" s="10"/>
    </row>
    <row r="62" ht="12.75">
      <c r="B62" s="10"/>
    </row>
    <row r="63" ht="12.75">
      <c r="B63" s="10"/>
    </row>
    <row r="64" ht="12.75">
      <c r="B64" s="10"/>
    </row>
    <row r="65" ht="12.75">
      <c r="B65" s="10"/>
    </row>
    <row r="66" ht="12.75">
      <c r="B66" s="10"/>
    </row>
    <row r="67" ht="12.75">
      <c r="B67" s="10"/>
    </row>
    <row r="68" ht="12.75">
      <c r="B68" s="10"/>
    </row>
    <row r="69" ht="12.75">
      <c r="B69" s="10"/>
    </row>
    <row r="70" ht="12.75">
      <c r="B70" s="10"/>
    </row>
    <row r="71" ht="12.75">
      <c r="B71" s="10"/>
    </row>
    <row r="72" ht="12.75">
      <c r="B72" s="10"/>
    </row>
    <row r="73" ht="12.75">
      <c r="B73" s="10"/>
    </row>
    <row r="74" ht="12.75">
      <c r="B74" s="10"/>
    </row>
  </sheetData>
  <mergeCells count="5">
    <mergeCell ref="B5:B7"/>
    <mergeCell ref="D5:E6"/>
    <mergeCell ref="C2:K2"/>
    <mergeCell ref="C4:K4"/>
    <mergeCell ref="C3:K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7"/>
  <dimension ref="A1:K110"/>
  <sheetViews>
    <sheetView workbookViewId="0" topLeftCell="A1">
      <selection activeCell="A1" sqref="A1"/>
    </sheetView>
  </sheetViews>
  <sheetFormatPr defaultColWidth="9.140625" defaultRowHeight="12.75"/>
  <cols>
    <col min="1" max="2" width="3.7109375" style="0" customWidth="1"/>
    <col min="3" max="3" width="0.85546875" style="0" customWidth="1"/>
    <col min="4" max="4" width="20.7109375" style="0" customWidth="1"/>
    <col min="5" max="5" width="3.140625" style="0" customWidth="1"/>
    <col min="6" max="10" width="7.28125" style="0" customWidth="1"/>
    <col min="11" max="11" width="6.28125" style="0" customWidth="1"/>
  </cols>
  <sheetData>
    <row r="1" spans="2:11" ht="14.25" customHeight="1">
      <c r="B1" s="1"/>
      <c r="C1" s="32"/>
      <c r="D1" s="664"/>
      <c r="E1" s="664"/>
      <c r="F1" s="14"/>
      <c r="G1" s="14"/>
      <c r="H1" s="14"/>
      <c r="I1" s="14"/>
      <c r="J1" s="14"/>
      <c r="K1" s="12" t="s">
        <v>523</v>
      </c>
    </row>
    <row r="2" spans="2:11" ht="30" customHeight="1">
      <c r="B2" s="1"/>
      <c r="C2" s="665" t="s">
        <v>544</v>
      </c>
      <c r="D2" s="665"/>
      <c r="E2" s="665"/>
      <c r="F2" s="665"/>
      <c r="G2" s="665"/>
      <c r="H2" s="665"/>
      <c r="I2" s="665"/>
      <c r="J2" s="665"/>
      <c r="K2" s="665"/>
    </row>
    <row r="3" spans="2:11" ht="15" customHeight="1">
      <c r="B3" s="1"/>
      <c r="C3" s="724" t="s">
        <v>613</v>
      </c>
      <c r="D3" s="724"/>
      <c r="E3" s="724"/>
      <c r="F3" s="724"/>
      <c r="G3" s="724"/>
      <c r="H3" s="724"/>
      <c r="I3" s="724"/>
      <c r="J3" s="724"/>
      <c r="K3" s="724"/>
    </row>
    <row r="4" spans="3:11" ht="12" customHeight="1">
      <c r="C4" s="666" t="s">
        <v>329</v>
      </c>
      <c r="D4" s="666"/>
      <c r="E4" s="666"/>
      <c r="F4" s="666"/>
      <c r="G4" s="666"/>
      <c r="H4" s="666"/>
      <c r="I4" s="666"/>
      <c r="J4" s="666"/>
      <c r="K4" s="666"/>
    </row>
    <row r="5" spans="2:11" s="16" customFormat="1" ht="12.75" customHeight="1">
      <c r="B5" s="708" t="s">
        <v>434</v>
      </c>
      <c r="C5" s="122"/>
      <c r="D5" s="670" t="s">
        <v>199</v>
      </c>
      <c r="E5" s="675"/>
      <c r="F5" s="134"/>
      <c r="G5" s="135"/>
      <c r="H5" s="135"/>
      <c r="I5" s="135"/>
      <c r="J5" s="135"/>
      <c r="K5" s="136" t="s">
        <v>550</v>
      </c>
    </row>
    <row r="6" spans="2:11" s="16" customFormat="1" ht="12.75" customHeight="1">
      <c r="B6" s="708"/>
      <c r="C6" s="123"/>
      <c r="D6" s="676"/>
      <c r="E6" s="663"/>
      <c r="F6" s="132">
        <v>2000</v>
      </c>
      <c r="G6" s="132">
        <v>2004</v>
      </c>
      <c r="H6" s="132">
        <v>2005</v>
      </c>
      <c r="I6" s="132">
        <v>2006</v>
      </c>
      <c r="J6" s="132">
        <v>2007</v>
      </c>
      <c r="K6" s="137" t="s">
        <v>27</v>
      </c>
    </row>
    <row r="7" spans="2:11" s="16" customFormat="1" ht="9.75" customHeight="1">
      <c r="B7" s="708"/>
      <c r="C7" s="124"/>
      <c r="D7" s="149"/>
      <c r="E7" s="150"/>
      <c r="F7" s="138"/>
      <c r="G7" s="138"/>
      <c r="H7" s="138"/>
      <c r="I7" s="138"/>
      <c r="J7" s="139"/>
      <c r="K7" s="144" t="s">
        <v>325</v>
      </c>
    </row>
    <row r="8" spans="1:11" ht="12.75" customHeight="1">
      <c r="A8" s="27"/>
      <c r="B8" s="620">
        <v>1</v>
      </c>
      <c r="C8" s="176"/>
      <c r="D8" s="585" t="s">
        <v>222</v>
      </c>
      <c r="E8" s="177" t="s">
        <v>309</v>
      </c>
      <c r="F8" s="586">
        <v>302.545</v>
      </c>
      <c r="G8" s="586">
        <v>330.865</v>
      </c>
      <c r="H8" s="586">
        <v>345.819</v>
      </c>
      <c r="I8" s="586">
        <v>353.576</v>
      </c>
      <c r="J8" s="586">
        <v>374.152</v>
      </c>
      <c r="K8" s="140">
        <f aca="true" t="shared" si="0" ref="K8:K56">((J8/I8)-1)*100</f>
        <v>5.819399506753853</v>
      </c>
    </row>
    <row r="9" spans="1:11" ht="12.75" customHeight="1">
      <c r="A9" s="27"/>
      <c r="B9" s="621">
        <f>B8+1</f>
        <v>2</v>
      </c>
      <c r="C9" s="179"/>
      <c r="D9" s="587" t="s">
        <v>23</v>
      </c>
      <c r="E9" s="141" t="s">
        <v>311</v>
      </c>
      <c r="F9" s="520">
        <v>116.003</v>
      </c>
      <c r="G9" s="520">
        <v>135.511</v>
      </c>
      <c r="H9" s="520">
        <v>145.835</v>
      </c>
      <c r="I9" s="520">
        <v>151.705</v>
      </c>
      <c r="J9" s="520">
        <v>165.512</v>
      </c>
      <c r="K9" s="180">
        <f t="shared" si="0"/>
        <v>9.101216176131288</v>
      </c>
    </row>
    <row r="10" spans="1:11" ht="12.75" customHeight="1">
      <c r="A10" s="27"/>
      <c r="B10" s="621">
        <f aca="true" t="shared" si="1" ref="B10:B57">B9+1</f>
        <v>3</v>
      </c>
      <c r="C10" s="56"/>
      <c r="D10" s="588" t="s">
        <v>558</v>
      </c>
      <c r="E10" s="178" t="s">
        <v>312</v>
      </c>
      <c r="F10" s="586">
        <v>76.95</v>
      </c>
      <c r="G10" s="586">
        <v>99.529</v>
      </c>
      <c r="H10" s="586">
        <v>108.253</v>
      </c>
      <c r="I10" s="586">
        <v>115.529</v>
      </c>
      <c r="J10" s="586">
        <v>118.19</v>
      </c>
      <c r="K10" s="140">
        <f t="shared" si="0"/>
        <v>2.3033177816825123</v>
      </c>
    </row>
    <row r="11" spans="1:11" ht="12.75" customHeight="1">
      <c r="A11" s="27"/>
      <c r="B11" s="621">
        <f t="shared" si="1"/>
        <v>4</v>
      </c>
      <c r="C11" s="179"/>
      <c r="D11" s="587" t="s">
        <v>2</v>
      </c>
      <c r="E11" s="141" t="s">
        <v>314</v>
      </c>
      <c r="F11" s="520">
        <v>91.279</v>
      </c>
      <c r="G11" s="520">
        <v>90.81</v>
      </c>
      <c r="H11" s="520">
        <v>93.308</v>
      </c>
      <c r="I11" s="520">
        <v>96.527</v>
      </c>
      <c r="J11" s="520">
        <v>92.559</v>
      </c>
      <c r="K11" s="180">
        <f t="shared" si="0"/>
        <v>-4.110766935676036</v>
      </c>
    </row>
    <row r="12" spans="1:11" ht="12.75" customHeight="1">
      <c r="A12" s="27"/>
      <c r="B12" s="621">
        <f t="shared" si="1"/>
        <v>5</v>
      </c>
      <c r="C12" s="56"/>
      <c r="D12" s="588" t="s">
        <v>223</v>
      </c>
      <c r="E12" s="178" t="s">
        <v>314</v>
      </c>
      <c r="F12" s="586">
        <v>63.885</v>
      </c>
      <c r="G12" s="586">
        <v>71.878</v>
      </c>
      <c r="H12" s="586">
        <v>70.801</v>
      </c>
      <c r="I12" s="586">
        <v>69.973</v>
      </c>
      <c r="J12" s="586">
        <v>78.856</v>
      </c>
      <c r="K12" s="140">
        <f t="shared" si="0"/>
        <v>12.694896602975426</v>
      </c>
    </row>
    <row r="13" spans="1:11" ht="12.75" customHeight="1">
      <c r="A13" s="27"/>
      <c r="B13" s="621">
        <f t="shared" si="1"/>
        <v>6</v>
      </c>
      <c r="C13" s="179"/>
      <c r="D13" s="587" t="s">
        <v>405</v>
      </c>
      <c r="E13" s="141" t="s">
        <v>310</v>
      </c>
      <c r="F13" s="520">
        <v>52.501</v>
      </c>
      <c r="G13" s="520">
        <v>57.616</v>
      </c>
      <c r="H13" s="520">
        <v>60.686</v>
      </c>
      <c r="I13" s="520">
        <v>64.033</v>
      </c>
      <c r="J13" s="520">
        <v>66.279</v>
      </c>
      <c r="K13" s="180">
        <f t="shared" si="0"/>
        <v>3.507566411069285</v>
      </c>
    </row>
    <row r="14" spans="1:11" ht="12.75" customHeight="1">
      <c r="A14" s="27"/>
      <c r="B14" s="621">
        <f t="shared" si="1"/>
        <v>7</v>
      </c>
      <c r="C14" s="56"/>
      <c r="D14" s="588" t="s">
        <v>551</v>
      </c>
      <c r="E14" s="178" t="s">
        <v>309</v>
      </c>
      <c r="F14" s="586">
        <v>42.044</v>
      </c>
      <c r="G14" s="586">
        <v>49.909</v>
      </c>
      <c r="H14" s="586">
        <v>47.133</v>
      </c>
      <c r="I14" s="586">
        <v>56.794</v>
      </c>
      <c r="J14" s="586">
        <v>62.516</v>
      </c>
      <c r="K14" s="140">
        <f t="shared" si="0"/>
        <v>10.075007923372192</v>
      </c>
    </row>
    <row r="15" spans="1:11" ht="12.75" customHeight="1">
      <c r="A15" s="27"/>
      <c r="B15" s="621">
        <f t="shared" si="1"/>
        <v>8</v>
      </c>
      <c r="C15" s="179"/>
      <c r="D15" s="587" t="s">
        <v>209</v>
      </c>
      <c r="E15" s="141" t="s">
        <v>313</v>
      </c>
      <c r="F15" s="520"/>
      <c r="G15" s="520">
        <v>52.637</v>
      </c>
      <c r="H15" s="520">
        <v>55.184</v>
      </c>
      <c r="I15" s="520">
        <v>60.023</v>
      </c>
      <c r="J15" s="520">
        <v>62.128</v>
      </c>
      <c r="K15" s="180">
        <f t="shared" si="0"/>
        <v>3.506988987554771</v>
      </c>
    </row>
    <row r="16" spans="1:11" ht="12.75" customHeight="1">
      <c r="A16" s="27"/>
      <c r="B16" s="621">
        <f t="shared" si="1"/>
        <v>9</v>
      </c>
      <c r="C16" s="56"/>
      <c r="D16" s="588" t="s">
        <v>224</v>
      </c>
      <c r="E16" s="178" t="s">
        <v>310</v>
      </c>
      <c r="F16" s="586">
        <v>47.892</v>
      </c>
      <c r="G16" s="586">
        <v>53.289</v>
      </c>
      <c r="H16" s="586">
        <v>53.843</v>
      </c>
      <c r="I16" s="586">
        <v>51.911</v>
      </c>
      <c r="J16" s="586">
        <v>52.739</v>
      </c>
      <c r="K16" s="140">
        <f t="shared" si="0"/>
        <v>1.5950376606114203</v>
      </c>
    </row>
    <row r="17" spans="1:11" ht="12.75" customHeight="1">
      <c r="A17" s="27"/>
      <c r="B17" s="621">
        <f t="shared" si="1"/>
        <v>10</v>
      </c>
      <c r="C17" s="179"/>
      <c r="D17" s="587" t="s">
        <v>350</v>
      </c>
      <c r="E17" s="141" t="s">
        <v>314</v>
      </c>
      <c r="F17" s="520">
        <v>44.318</v>
      </c>
      <c r="G17" s="520">
        <v>46.448</v>
      </c>
      <c r="H17" s="520">
        <v>48.503</v>
      </c>
      <c r="I17" s="520">
        <v>50.386</v>
      </c>
      <c r="J17" s="520">
        <v>50.244</v>
      </c>
      <c r="K17" s="180">
        <f t="shared" si="0"/>
        <v>-0.28182431627833404</v>
      </c>
    </row>
    <row r="18" spans="1:11" ht="12.75" customHeight="1">
      <c r="A18" s="27"/>
      <c r="B18" s="621">
        <f t="shared" si="1"/>
        <v>11</v>
      </c>
      <c r="C18" s="56"/>
      <c r="D18" s="588" t="s">
        <v>406</v>
      </c>
      <c r="E18" s="178" t="s">
        <v>310</v>
      </c>
      <c r="F18" s="586">
        <v>51.472</v>
      </c>
      <c r="G18" s="586">
        <v>53.819</v>
      </c>
      <c r="H18" s="586">
        <v>55.79</v>
      </c>
      <c r="I18" s="586">
        <v>53.348</v>
      </c>
      <c r="J18" s="586">
        <v>49.779</v>
      </c>
      <c r="K18" s="140">
        <f t="shared" si="0"/>
        <v>-6.690035240308911</v>
      </c>
    </row>
    <row r="19" spans="1:11" ht="12.75" customHeight="1">
      <c r="A19" s="27"/>
      <c r="B19" s="621">
        <f t="shared" si="1"/>
        <v>12</v>
      </c>
      <c r="C19" s="179"/>
      <c r="D19" s="587" t="s">
        <v>235</v>
      </c>
      <c r="E19" s="141" t="s">
        <v>313</v>
      </c>
      <c r="F19" s="520">
        <v>21.958</v>
      </c>
      <c r="G19" s="520">
        <v>32.304</v>
      </c>
      <c r="H19" s="520">
        <v>34.99</v>
      </c>
      <c r="I19" s="520">
        <v>40.742</v>
      </c>
      <c r="J19" s="520">
        <v>45.935</v>
      </c>
      <c r="K19" s="180">
        <f t="shared" si="0"/>
        <v>12.746060576309471</v>
      </c>
    </row>
    <row r="20" spans="1:11" ht="12.75" customHeight="1">
      <c r="A20" s="27"/>
      <c r="B20" s="621">
        <f t="shared" si="1"/>
        <v>13</v>
      </c>
      <c r="C20" s="56"/>
      <c r="D20" s="588" t="s">
        <v>227</v>
      </c>
      <c r="E20" s="178" t="s">
        <v>316</v>
      </c>
      <c r="F20" s="586">
        <v>33.117</v>
      </c>
      <c r="G20" s="586">
        <v>39.368</v>
      </c>
      <c r="H20" s="586">
        <v>47.869</v>
      </c>
      <c r="I20" s="586">
        <v>50.871</v>
      </c>
      <c r="J20" s="586">
        <v>45.023</v>
      </c>
      <c r="K20" s="140">
        <f t="shared" si="0"/>
        <v>-11.495744137131169</v>
      </c>
    </row>
    <row r="21" spans="1:11" ht="12.75" customHeight="1">
      <c r="A21" s="27"/>
      <c r="B21" s="621">
        <f t="shared" si="1"/>
        <v>14</v>
      </c>
      <c r="C21" s="179"/>
      <c r="D21" s="587" t="s">
        <v>28</v>
      </c>
      <c r="E21" s="141" t="s">
        <v>303</v>
      </c>
      <c r="F21" s="520"/>
      <c r="G21" s="520">
        <v>37.652</v>
      </c>
      <c r="H21" s="520">
        <v>44.556</v>
      </c>
      <c r="I21" s="520">
        <v>42.888</v>
      </c>
      <c r="J21" s="520">
        <v>44.916</v>
      </c>
      <c r="K21" s="180">
        <f t="shared" si="0"/>
        <v>4.72859541130386</v>
      </c>
    </row>
    <row r="22" spans="1:11" ht="12.75" customHeight="1">
      <c r="A22" s="27"/>
      <c r="B22" s="621">
        <f t="shared" si="1"/>
        <v>15</v>
      </c>
      <c r="C22" s="56"/>
      <c r="D22" s="588" t="s">
        <v>228</v>
      </c>
      <c r="E22" s="178" t="s">
        <v>310</v>
      </c>
      <c r="F22" s="586">
        <v>34.773</v>
      </c>
      <c r="G22" s="586">
        <v>38.431</v>
      </c>
      <c r="H22" s="586">
        <v>39.947</v>
      </c>
      <c r="I22" s="586">
        <v>40.556</v>
      </c>
      <c r="J22" s="586">
        <v>43.815</v>
      </c>
      <c r="K22" s="140">
        <f t="shared" si="0"/>
        <v>8.035802347371535</v>
      </c>
    </row>
    <row r="23" spans="1:11" ht="12.75" customHeight="1">
      <c r="A23" s="27"/>
      <c r="B23" s="621">
        <f t="shared" si="1"/>
        <v>16</v>
      </c>
      <c r="C23" s="179"/>
      <c r="D23" s="587" t="s">
        <v>410</v>
      </c>
      <c r="E23" s="141" t="s">
        <v>312</v>
      </c>
      <c r="F23" s="520">
        <v>24.835</v>
      </c>
      <c r="G23" s="520">
        <v>31.757</v>
      </c>
      <c r="H23" s="520">
        <v>33.728</v>
      </c>
      <c r="I23" s="520">
        <v>40.35</v>
      </c>
      <c r="J23" s="520">
        <v>43.618</v>
      </c>
      <c r="K23" s="180">
        <f t="shared" si="0"/>
        <v>8.09913258983892</v>
      </c>
    </row>
    <row r="24" spans="1:11" ht="12.75" customHeight="1">
      <c r="A24" s="27"/>
      <c r="B24" s="621">
        <f t="shared" si="1"/>
        <v>17</v>
      </c>
      <c r="C24" s="56"/>
      <c r="D24" s="588" t="s">
        <v>226</v>
      </c>
      <c r="E24" s="178" t="s">
        <v>312</v>
      </c>
      <c r="F24" s="586">
        <v>43.402</v>
      </c>
      <c r="G24" s="586">
        <v>44.956</v>
      </c>
      <c r="H24" s="586">
        <v>45.977</v>
      </c>
      <c r="I24" s="586">
        <v>43.106</v>
      </c>
      <c r="J24" s="586">
        <v>42.643</v>
      </c>
      <c r="K24" s="140">
        <f t="shared" si="0"/>
        <v>-1.0740964134923203</v>
      </c>
    </row>
    <row r="25" spans="1:11" ht="12.75" customHeight="1">
      <c r="A25" s="27"/>
      <c r="B25" s="621">
        <f t="shared" si="1"/>
        <v>18</v>
      </c>
      <c r="C25" s="179"/>
      <c r="D25" s="587" t="s">
        <v>555</v>
      </c>
      <c r="E25" s="141" t="s">
        <v>313</v>
      </c>
      <c r="F25" s="520">
        <v>25.787</v>
      </c>
      <c r="G25" s="520">
        <v>36.321</v>
      </c>
      <c r="H25" s="520">
        <v>37.061</v>
      </c>
      <c r="I25" s="520">
        <v>38.267</v>
      </c>
      <c r="J25" s="520">
        <v>41.04</v>
      </c>
      <c r="K25" s="180">
        <f t="shared" si="0"/>
        <v>7.246452557033467</v>
      </c>
    </row>
    <row r="26" spans="1:11" ht="12.75" customHeight="1">
      <c r="A26" s="27"/>
      <c r="B26" s="621">
        <f t="shared" si="1"/>
        <v>19</v>
      </c>
      <c r="C26" s="56"/>
      <c r="D26" s="588" t="s">
        <v>24</v>
      </c>
      <c r="E26" s="178" t="s">
        <v>321</v>
      </c>
      <c r="F26" s="586">
        <v>33.261</v>
      </c>
      <c r="G26" s="586">
        <v>36.404</v>
      </c>
      <c r="H26" s="586">
        <v>36.479</v>
      </c>
      <c r="I26" s="586">
        <v>39.912</v>
      </c>
      <c r="J26" s="586">
        <v>40.353</v>
      </c>
      <c r="K26" s="140">
        <f t="shared" si="0"/>
        <v>1.1049308478653153</v>
      </c>
    </row>
    <row r="27" spans="1:11" ht="12.75" customHeight="1">
      <c r="A27" s="27"/>
      <c r="B27" s="621">
        <f t="shared" si="1"/>
        <v>20</v>
      </c>
      <c r="C27" s="179"/>
      <c r="D27" s="587" t="s">
        <v>234</v>
      </c>
      <c r="E27" s="141" t="s">
        <v>316</v>
      </c>
      <c r="F27" s="520">
        <v>43.797</v>
      </c>
      <c r="G27" s="520">
        <v>45.88</v>
      </c>
      <c r="H27" s="520">
        <v>42.64</v>
      </c>
      <c r="I27" s="520">
        <v>44.425</v>
      </c>
      <c r="J27" s="520">
        <v>40.228</v>
      </c>
      <c r="K27" s="180">
        <f t="shared" si="0"/>
        <v>-9.447383230163187</v>
      </c>
    </row>
    <row r="28" spans="1:11" ht="12.75" customHeight="1">
      <c r="A28" s="27"/>
      <c r="B28" s="621">
        <f t="shared" si="1"/>
        <v>21</v>
      </c>
      <c r="C28" s="56"/>
      <c r="D28" s="588" t="s">
        <v>225</v>
      </c>
      <c r="E28" s="178" t="s">
        <v>316</v>
      </c>
      <c r="F28" s="586">
        <v>44.015</v>
      </c>
      <c r="G28" s="586">
        <v>41.516</v>
      </c>
      <c r="H28" s="586">
        <v>43.355</v>
      </c>
      <c r="I28" s="586">
        <v>44.644</v>
      </c>
      <c r="J28" s="586">
        <v>37.777</v>
      </c>
      <c r="K28" s="140">
        <f t="shared" si="0"/>
        <v>-15.381686228832535</v>
      </c>
    </row>
    <row r="29" spans="1:11" ht="12.75" customHeight="1">
      <c r="A29" s="27"/>
      <c r="B29" s="621">
        <f t="shared" si="1"/>
        <v>22</v>
      </c>
      <c r="C29" s="179"/>
      <c r="D29" s="587" t="s">
        <v>240</v>
      </c>
      <c r="E29" s="141" t="s">
        <v>313</v>
      </c>
      <c r="F29" s="520">
        <v>26.623</v>
      </c>
      <c r="G29" s="520">
        <v>31.635</v>
      </c>
      <c r="H29" s="520">
        <v>32.219</v>
      </c>
      <c r="I29" s="520">
        <v>36.118</v>
      </c>
      <c r="J29" s="520">
        <v>37.313</v>
      </c>
      <c r="K29" s="180">
        <f t="shared" si="0"/>
        <v>3.3085995902320198</v>
      </c>
    </row>
    <row r="30" spans="1:11" ht="12.75" customHeight="1">
      <c r="A30" s="27"/>
      <c r="B30" s="621">
        <f t="shared" si="1"/>
        <v>23</v>
      </c>
      <c r="C30" s="56"/>
      <c r="D30" s="588" t="s">
        <v>407</v>
      </c>
      <c r="E30" s="178" t="s">
        <v>310</v>
      </c>
      <c r="F30" s="586">
        <v>41.143</v>
      </c>
      <c r="G30" s="586">
        <v>34.892</v>
      </c>
      <c r="H30" s="586">
        <v>34.218</v>
      </c>
      <c r="I30" s="586">
        <v>31.556</v>
      </c>
      <c r="J30" s="586">
        <v>36.681</v>
      </c>
      <c r="K30" s="140">
        <f t="shared" si="0"/>
        <v>16.24096843706426</v>
      </c>
    </row>
    <row r="31" spans="1:11" ht="12.75" customHeight="1">
      <c r="A31" s="27"/>
      <c r="B31" s="621">
        <f t="shared" si="1"/>
        <v>24</v>
      </c>
      <c r="C31" s="179"/>
      <c r="D31" s="587" t="s">
        <v>560</v>
      </c>
      <c r="E31" s="141" t="s">
        <v>297</v>
      </c>
      <c r="F31" s="520"/>
      <c r="G31" s="520">
        <v>37.116</v>
      </c>
      <c r="H31" s="520">
        <v>38.816</v>
      </c>
      <c r="I31" s="520">
        <v>41.243</v>
      </c>
      <c r="J31" s="520">
        <v>35.865</v>
      </c>
      <c r="K31" s="180">
        <f t="shared" si="0"/>
        <v>-13.03978857018161</v>
      </c>
    </row>
    <row r="32" spans="1:11" ht="12.75" customHeight="1">
      <c r="A32" s="27"/>
      <c r="B32" s="621">
        <f t="shared" si="1"/>
        <v>25</v>
      </c>
      <c r="C32" s="56"/>
      <c r="D32" s="588" t="s">
        <v>239</v>
      </c>
      <c r="E32" s="178" t="s">
        <v>313</v>
      </c>
      <c r="F32" s="586">
        <v>27.175</v>
      </c>
      <c r="G32" s="586">
        <v>29.61</v>
      </c>
      <c r="H32" s="586">
        <v>30.967</v>
      </c>
      <c r="I32" s="586">
        <v>31.189</v>
      </c>
      <c r="J32" s="586">
        <v>35.802</v>
      </c>
      <c r="K32" s="140">
        <f t="shared" si="0"/>
        <v>14.790470999390815</v>
      </c>
    </row>
    <row r="33" spans="1:11" ht="12.75" customHeight="1">
      <c r="A33" s="27"/>
      <c r="B33" s="621">
        <f t="shared" si="1"/>
        <v>26</v>
      </c>
      <c r="C33" s="179"/>
      <c r="D33" s="587" t="s">
        <v>237</v>
      </c>
      <c r="E33" s="141" t="s">
        <v>310</v>
      </c>
      <c r="F33" s="520">
        <v>33.768</v>
      </c>
      <c r="G33" s="520">
        <v>38.452</v>
      </c>
      <c r="H33" s="520">
        <v>37.547</v>
      </c>
      <c r="I33" s="520">
        <v>34.307</v>
      </c>
      <c r="J33" s="520">
        <v>35.496</v>
      </c>
      <c r="K33" s="180">
        <f t="shared" si="0"/>
        <v>3.465765004226551</v>
      </c>
    </row>
    <row r="34" spans="1:11" ht="12.75" customHeight="1">
      <c r="A34" s="27"/>
      <c r="B34" s="621">
        <f t="shared" si="1"/>
        <v>27</v>
      </c>
      <c r="C34" s="56"/>
      <c r="D34" s="588" t="s">
        <v>238</v>
      </c>
      <c r="E34" s="178" t="s">
        <v>311</v>
      </c>
      <c r="F34" s="586">
        <v>32.66</v>
      </c>
      <c r="G34" s="586">
        <v>24.893</v>
      </c>
      <c r="H34" s="586">
        <v>28.442</v>
      </c>
      <c r="I34" s="586">
        <v>32.763</v>
      </c>
      <c r="J34" s="586">
        <v>34.843</v>
      </c>
      <c r="K34" s="140">
        <f t="shared" si="0"/>
        <v>6.348624973293071</v>
      </c>
    </row>
    <row r="35" spans="1:11" ht="12.75" customHeight="1">
      <c r="A35" s="27"/>
      <c r="B35" s="621">
        <f t="shared" si="1"/>
        <v>28</v>
      </c>
      <c r="C35" s="179"/>
      <c r="D35" s="587" t="s">
        <v>408</v>
      </c>
      <c r="E35" s="141" t="s">
        <v>314</v>
      </c>
      <c r="F35" s="520">
        <v>31.263</v>
      </c>
      <c r="G35" s="520">
        <v>32.008</v>
      </c>
      <c r="H35" s="520">
        <v>34.043</v>
      </c>
      <c r="I35" s="520">
        <v>33.87</v>
      </c>
      <c r="J35" s="520">
        <v>33.409</v>
      </c>
      <c r="K35" s="180">
        <f t="shared" si="0"/>
        <v>-1.3610865072335332</v>
      </c>
    </row>
    <row r="36" spans="1:11" ht="12.75" customHeight="1">
      <c r="A36" s="27"/>
      <c r="B36" s="621">
        <f t="shared" si="1"/>
        <v>29</v>
      </c>
      <c r="C36" s="56"/>
      <c r="D36" s="588" t="s">
        <v>409</v>
      </c>
      <c r="E36" s="178" t="s">
        <v>310</v>
      </c>
      <c r="F36" s="586">
        <v>30.421</v>
      </c>
      <c r="G36" s="586">
        <v>32.233</v>
      </c>
      <c r="H36" s="586">
        <v>33.775</v>
      </c>
      <c r="I36" s="586">
        <v>33.55</v>
      </c>
      <c r="J36" s="586">
        <v>32.258</v>
      </c>
      <c r="K36" s="140">
        <f t="shared" si="0"/>
        <v>-3.850968703427704</v>
      </c>
    </row>
    <row r="37" spans="1:11" ht="12.75" customHeight="1">
      <c r="A37" s="27"/>
      <c r="B37" s="621">
        <f t="shared" si="1"/>
        <v>30</v>
      </c>
      <c r="C37" s="179"/>
      <c r="D37" s="587" t="s">
        <v>241</v>
      </c>
      <c r="E37" s="141" t="s">
        <v>299</v>
      </c>
      <c r="F37" s="520"/>
      <c r="G37" s="520">
        <v>27.081</v>
      </c>
      <c r="H37" s="520">
        <v>29.358</v>
      </c>
      <c r="I37" s="520">
        <v>27.746</v>
      </c>
      <c r="J37" s="520">
        <v>30.473</v>
      </c>
      <c r="K37" s="180">
        <f t="shared" si="0"/>
        <v>9.828443739638137</v>
      </c>
    </row>
    <row r="38" spans="1:11" ht="12.75" customHeight="1">
      <c r="A38" s="27"/>
      <c r="B38" s="621">
        <f t="shared" si="1"/>
        <v>31</v>
      </c>
      <c r="C38" s="56"/>
      <c r="D38" s="588" t="s">
        <v>283</v>
      </c>
      <c r="E38" s="178" t="s">
        <v>316</v>
      </c>
      <c r="F38" s="586">
        <v>26.293</v>
      </c>
      <c r="G38" s="586">
        <v>28.883</v>
      </c>
      <c r="H38" s="586">
        <v>30.547</v>
      </c>
      <c r="I38" s="586">
        <v>32.01</v>
      </c>
      <c r="J38" s="586">
        <v>28.898</v>
      </c>
      <c r="K38" s="140">
        <f t="shared" si="0"/>
        <v>-9.721961886910336</v>
      </c>
    </row>
    <row r="39" spans="1:11" ht="12.75" customHeight="1">
      <c r="A39" s="27"/>
      <c r="B39" s="621">
        <f t="shared" si="1"/>
        <v>32</v>
      </c>
      <c r="C39" s="179"/>
      <c r="D39" s="587" t="s">
        <v>411</v>
      </c>
      <c r="E39" s="141" t="s">
        <v>316</v>
      </c>
      <c r="F39" s="520">
        <v>29.938</v>
      </c>
      <c r="G39" s="520">
        <v>31.699</v>
      </c>
      <c r="H39" s="520">
        <v>33.041</v>
      </c>
      <c r="I39" s="520">
        <v>30.979</v>
      </c>
      <c r="J39" s="520">
        <v>28.379</v>
      </c>
      <c r="K39" s="180">
        <f t="shared" si="0"/>
        <v>-8.39278220730172</v>
      </c>
    </row>
    <row r="40" spans="1:11" ht="12.75" customHeight="1">
      <c r="A40" s="27"/>
      <c r="B40" s="621">
        <f t="shared" si="1"/>
        <v>33</v>
      </c>
      <c r="C40" s="56"/>
      <c r="D40" s="588" t="s">
        <v>249</v>
      </c>
      <c r="E40" s="178" t="s">
        <v>316</v>
      </c>
      <c r="F40" s="586">
        <v>21.638</v>
      </c>
      <c r="G40" s="586">
        <v>29.403</v>
      </c>
      <c r="H40" s="586">
        <v>29.634</v>
      </c>
      <c r="I40" s="586">
        <v>28.685</v>
      </c>
      <c r="J40" s="586">
        <v>26.849</v>
      </c>
      <c r="K40" s="140">
        <f t="shared" si="0"/>
        <v>-6.40055778281331</v>
      </c>
    </row>
    <row r="41" spans="1:11" ht="12.75" customHeight="1">
      <c r="A41" s="27"/>
      <c r="B41" s="621">
        <f t="shared" si="1"/>
        <v>34</v>
      </c>
      <c r="C41" s="179"/>
      <c r="D41" s="587" t="s">
        <v>412</v>
      </c>
      <c r="E41" s="141" t="s">
        <v>319</v>
      </c>
      <c r="F41" s="520">
        <v>19.957</v>
      </c>
      <c r="G41" s="520">
        <v>22.434</v>
      </c>
      <c r="H41" s="520">
        <v>24.929</v>
      </c>
      <c r="I41" s="520">
        <v>26.934</v>
      </c>
      <c r="J41" s="520">
        <v>25.97</v>
      </c>
      <c r="K41" s="180">
        <f t="shared" si="0"/>
        <v>-3.5791193287294965</v>
      </c>
    </row>
    <row r="42" spans="1:11" ht="12.75" customHeight="1">
      <c r="A42" s="27"/>
      <c r="B42" s="621">
        <f t="shared" si="1"/>
        <v>35</v>
      </c>
      <c r="C42" s="56"/>
      <c r="D42" s="588" t="s">
        <v>244</v>
      </c>
      <c r="E42" s="178" t="s">
        <v>310</v>
      </c>
      <c r="F42" s="586">
        <v>29.686</v>
      </c>
      <c r="G42" s="586">
        <v>23.413</v>
      </c>
      <c r="H42" s="586">
        <v>23.144</v>
      </c>
      <c r="I42" s="586">
        <v>24.37</v>
      </c>
      <c r="J42" s="586">
        <v>25.685</v>
      </c>
      <c r="K42" s="140">
        <f t="shared" si="0"/>
        <v>5.395978662289691</v>
      </c>
    </row>
    <row r="43" spans="1:11" ht="12.75" customHeight="1">
      <c r="A43" s="27"/>
      <c r="B43" s="621">
        <f t="shared" si="1"/>
        <v>36</v>
      </c>
      <c r="C43" s="179"/>
      <c r="D43" s="587" t="s">
        <v>559</v>
      </c>
      <c r="E43" s="141" t="s">
        <v>299</v>
      </c>
      <c r="F43" s="520"/>
      <c r="G43" s="520">
        <v>22.063</v>
      </c>
      <c r="H43" s="520">
        <v>24.421</v>
      </c>
      <c r="I43" s="520">
        <v>23.758</v>
      </c>
      <c r="J43" s="520">
        <v>25.216</v>
      </c>
      <c r="K43" s="180">
        <f t="shared" si="0"/>
        <v>6.136880208771789</v>
      </c>
    </row>
    <row r="44" spans="1:11" ht="12.75" customHeight="1">
      <c r="A44" s="27"/>
      <c r="B44" s="621">
        <f t="shared" si="1"/>
        <v>37</v>
      </c>
      <c r="C44" s="56"/>
      <c r="D44" s="588" t="s">
        <v>242</v>
      </c>
      <c r="E44" s="178" t="s">
        <v>316</v>
      </c>
      <c r="F44" s="586">
        <v>22.492</v>
      </c>
      <c r="G44" s="586">
        <v>25.406</v>
      </c>
      <c r="H44" s="586">
        <v>24.253</v>
      </c>
      <c r="I44" s="586">
        <v>27.639</v>
      </c>
      <c r="J44" s="586">
        <v>25.17</v>
      </c>
      <c r="K44" s="140">
        <f t="shared" si="0"/>
        <v>-8.933029414957117</v>
      </c>
    </row>
    <row r="45" spans="1:11" ht="12.75" customHeight="1">
      <c r="A45" s="27"/>
      <c r="B45" s="621">
        <f t="shared" si="1"/>
        <v>38</v>
      </c>
      <c r="C45" s="179"/>
      <c r="D45" s="587" t="s">
        <v>200</v>
      </c>
      <c r="E45" s="141" t="s">
        <v>310</v>
      </c>
      <c r="F45" s="520">
        <v>17.434</v>
      </c>
      <c r="G45" s="520">
        <v>20.753</v>
      </c>
      <c r="H45" s="520">
        <v>21.145</v>
      </c>
      <c r="I45" s="520">
        <v>23.805</v>
      </c>
      <c r="J45" s="520">
        <v>25.144</v>
      </c>
      <c r="K45" s="180">
        <f t="shared" si="0"/>
        <v>5.624868725057763</v>
      </c>
    </row>
    <row r="46" spans="1:11" ht="12.75" customHeight="1">
      <c r="A46" s="27"/>
      <c r="B46" s="621">
        <f t="shared" si="1"/>
        <v>39</v>
      </c>
      <c r="C46" s="56"/>
      <c r="D46" s="588" t="s">
        <v>243</v>
      </c>
      <c r="E46" s="178" t="s">
        <v>311</v>
      </c>
      <c r="F46" s="586">
        <v>24.717</v>
      </c>
      <c r="G46" s="586">
        <v>20.302</v>
      </c>
      <c r="H46" s="586">
        <v>22.133</v>
      </c>
      <c r="I46" s="586">
        <v>24.107</v>
      </c>
      <c r="J46" s="586">
        <v>24.988</v>
      </c>
      <c r="K46" s="140">
        <f t="shared" si="0"/>
        <v>3.6545401750528894</v>
      </c>
    </row>
    <row r="47" spans="1:11" ht="12.75" customHeight="1">
      <c r="A47" s="27"/>
      <c r="B47" s="621">
        <f t="shared" si="1"/>
        <v>40</v>
      </c>
      <c r="C47" s="179"/>
      <c r="D47" s="587" t="s">
        <v>413</v>
      </c>
      <c r="E47" s="141" t="s">
        <v>316</v>
      </c>
      <c r="F47" s="520">
        <v>23.751</v>
      </c>
      <c r="G47" s="520">
        <v>25.212</v>
      </c>
      <c r="H47" s="520">
        <v>22.76</v>
      </c>
      <c r="I47" s="520">
        <v>27.111</v>
      </c>
      <c r="J47" s="520">
        <v>24.678</v>
      </c>
      <c r="K47" s="180">
        <f t="shared" si="0"/>
        <v>-8.974217107447158</v>
      </c>
    </row>
    <row r="48" spans="1:11" ht="12.75" customHeight="1">
      <c r="A48" s="27"/>
      <c r="B48" s="621">
        <f t="shared" si="1"/>
        <v>41</v>
      </c>
      <c r="C48" s="56"/>
      <c r="D48" s="588" t="s">
        <v>246</v>
      </c>
      <c r="E48" s="178" t="s">
        <v>300</v>
      </c>
      <c r="F48" s="586"/>
      <c r="G48" s="586">
        <v>25.842</v>
      </c>
      <c r="H48" s="586">
        <v>20.019</v>
      </c>
      <c r="I48" s="586">
        <v>21.347</v>
      </c>
      <c r="J48" s="586">
        <v>24.676</v>
      </c>
      <c r="K48" s="140">
        <f t="shared" si="0"/>
        <v>15.594697147140103</v>
      </c>
    </row>
    <row r="49" spans="1:11" ht="12.75" customHeight="1">
      <c r="A49" s="27"/>
      <c r="B49" s="621">
        <f t="shared" si="1"/>
        <v>42</v>
      </c>
      <c r="C49" s="179"/>
      <c r="D49" s="587" t="s">
        <v>348</v>
      </c>
      <c r="E49" s="141" t="s">
        <v>313</v>
      </c>
      <c r="F49" s="520">
        <v>17.157</v>
      </c>
      <c r="G49" s="520">
        <v>23.237</v>
      </c>
      <c r="H49" s="520">
        <v>26.716</v>
      </c>
      <c r="I49" s="520">
        <v>25.442</v>
      </c>
      <c r="J49" s="520">
        <v>23.843</v>
      </c>
      <c r="K49" s="180">
        <f t="shared" si="0"/>
        <v>-6.284883263894347</v>
      </c>
    </row>
    <row r="50" spans="1:11" ht="12.75" customHeight="1">
      <c r="A50" s="27"/>
      <c r="B50" s="621">
        <f t="shared" si="1"/>
        <v>43</v>
      </c>
      <c r="C50" s="56"/>
      <c r="D50" s="588" t="s">
        <v>349</v>
      </c>
      <c r="E50" s="178" t="s">
        <v>316</v>
      </c>
      <c r="F50" s="586">
        <v>19.785</v>
      </c>
      <c r="G50" s="586">
        <v>21.24</v>
      </c>
      <c r="H50" s="586">
        <v>24.048</v>
      </c>
      <c r="I50" s="586">
        <v>24.55</v>
      </c>
      <c r="J50" s="586">
        <v>22.565</v>
      </c>
      <c r="K50" s="140">
        <f t="shared" si="0"/>
        <v>-8.085539714867618</v>
      </c>
    </row>
    <row r="51" spans="1:11" ht="12.75" customHeight="1">
      <c r="A51" s="27"/>
      <c r="B51" s="621">
        <f t="shared" si="1"/>
        <v>44</v>
      </c>
      <c r="C51" s="179"/>
      <c r="D51" s="587" t="s">
        <v>25</v>
      </c>
      <c r="E51" s="141" t="s">
        <v>312</v>
      </c>
      <c r="F51" s="589">
        <v>17.954</v>
      </c>
      <c r="G51" s="589">
        <v>19.168</v>
      </c>
      <c r="H51" s="589">
        <v>18.848</v>
      </c>
      <c r="I51" s="589">
        <v>21.056</v>
      </c>
      <c r="J51" s="589">
        <v>22.175</v>
      </c>
      <c r="K51" s="180">
        <f t="shared" si="0"/>
        <v>5.314399696048633</v>
      </c>
    </row>
    <row r="52" spans="1:11" ht="12.75" customHeight="1">
      <c r="A52" s="27"/>
      <c r="B52" s="621">
        <f t="shared" si="1"/>
        <v>45</v>
      </c>
      <c r="C52" s="56"/>
      <c r="D52" s="588" t="s">
        <v>245</v>
      </c>
      <c r="E52" s="178" t="s">
        <v>314</v>
      </c>
      <c r="F52" s="586">
        <v>22.645</v>
      </c>
      <c r="G52" s="586">
        <v>19.883</v>
      </c>
      <c r="H52" s="586">
        <v>21.646</v>
      </c>
      <c r="I52" s="586">
        <v>23.066</v>
      </c>
      <c r="J52" s="586">
        <v>22.026</v>
      </c>
      <c r="K52" s="140">
        <f t="shared" si="0"/>
        <v>-4.508800832394</v>
      </c>
    </row>
    <row r="53" spans="1:11" ht="12.75" customHeight="1">
      <c r="A53" s="27"/>
      <c r="B53" s="621">
        <f t="shared" si="1"/>
        <v>46</v>
      </c>
      <c r="C53" s="179"/>
      <c r="D53" s="587" t="s">
        <v>556</v>
      </c>
      <c r="E53" s="141" t="s">
        <v>315</v>
      </c>
      <c r="F53" s="520">
        <v>15.892</v>
      </c>
      <c r="G53" s="520">
        <v>17.93</v>
      </c>
      <c r="H53" s="520">
        <v>19.227</v>
      </c>
      <c r="I53" s="520">
        <v>20.795</v>
      </c>
      <c r="J53" s="520">
        <v>21.801</v>
      </c>
      <c r="K53" s="180">
        <f t="shared" si="0"/>
        <v>4.837701370521752</v>
      </c>
    </row>
    <row r="54" spans="1:11" ht="12.75" customHeight="1">
      <c r="A54" s="27"/>
      <c r="B54" s="621">
        <f t="shared" si="1"/>
        <v>47</v>
      </c>
      <c r="C54" s="56"/>
      <c r="D54" s="588" t="s">
        <v>416</v>
      </c>
      <c r="E54" s="178" t="s">
        <v>313</v>
      </c>
      <c r="F54" s="586">
        <v>17.224</v>
      </c>
      <c r="G54" s="586">
        <v>18.203</v>
      </c>
      <c r="H54" s="586">
        <v>20.931</v>
      </c>
      <c r="I54" s="586">
        <v>21.53</v>
      </c>
      <c r="J54" s="586">
        <v>21.792</v>
      </c>
      <c r="K54" s="140">
        <f t="shared" si="0"/>
        <v>1.2169066418950214</v>
      </c>
    </row>
    <row r="55" spans="1:11" ht="12.75" customHeight="1">
      <c r="A55" s="27"/>
      <c r="B55" s="621">
        <f t="shared" si="1"/>
        <v>48</v>
      </c>
      <c r="C55" s="179"/>
      <c r="D55" s="587" t="s">
        <v>414</v>
      </c>
      <c r="E55" s="141" t="s">
        <v>309</v>
      </c>
      <c r="F55" s="520">
        <v>19.265</v>
      </c>
      <c r="G55" s="520">
        <v>18.032</v>
      </c>
      <c r="H55" s="520">
        <v>22.171</v>
      </c>
      <c r="I55" s="520">
        <v>20.938</v>
      </c>
      <c r="J55" s="520">
        <v>21.423</v>
      </c>
      <c r="K55" s="180">
        <f t="shared" si="0"/>
        <v>2.3163625943261046</v>
      </c>
    </row>
    <row r="56" spans="1:11" ht="12.75" customHeight="1">
      <c r="A56" s="27"/>
      <c r="B56" s="621">
        <f t="shared" si="1"/>
        <v>49</v>
      </c>
      <c r="C56" s="56"/>
      <c r="D56" s="588" t="s">
        <v>417</v>
      </c>
      <c r="E56" s="178" t="s">
        <v>313</v>
      </c>
      <c r="F56" s="586">
        <v>12.404</v>
      </c>
      <c r="G56" s="586">
        <v>17.773</v>
      </c>
      <c r="H56" s="586">
        <v>19.137</v>
      </c>
      <c r="I56" s="586">
        <v>19.383</v>
      </c>
      <c r="J56" s="586">
        <v>20.702</v>
      </c>
      <c r="K56" s="140">
        <f t="shared" si="0"/>
        <v>6.804932157044852</v>
      </c>
    </row>
    <row r="57" spans="1:11" ht="12.75" customHeight="1">
      <c r="A57" s="27"/>
      <c r="B57" s="621">
        <f t="shared" si="1"/>
        <v>50</v>
      </c>
      <c r="C57" s="582"/>
      <c r="D57" s="590" t="s">
        <v>415</v>
      </c>
      <c r="E57" s="583" t="s">
        <v>313</v>
      </c>
      <c r="F57" s="591"/>
      <c r="G57" s="591">
        <v>19.847</v>
      </c>
      <c r="H57" s="591">
        <v>21.57</v>
      </c>
      <c r="I57" s="591">
        <v>20.261</v>
      </c>
      <c r="J57" s="591">
        <v>20.513</v>
      </c>
      <c r="K57" s="584">
        <f>((J57/I57)-1)*100</f>
        <v>1.2437688169389505</v>
      </c>
    </row>
    <row r="58" spans="2:4" ht="12.75">
      <c r="B58" s="10"/>
      <c r="D58" s="567" t="s">
        <v>29</v>
      </c>
    </row>
    <row r="59" spans="2:11" ht="12.75">
      <c r="B59" s="10"/>
      <c r="D59" s="674" t="s">
        <v>610</v>
      </c>
      <c r="E59" s="674"/>
      <c r="F59" s="674"/>
      <c r="G59" s="674"/>
      <c r="H59" s="674"/>
      <c r="I59" s="674"/>
      <c r="J59" s="674"/>
      <c r="K59" s="674"/>
    </row>
    <row r="60" ht="12.75">
      <c r="B60" s="10"/>
    </row>
    <row r="61" ht="12.75">
      <c r="B61" s="10"/>
    </row>
    <row r="62" ht="12.75">
      <c r="B62" s="10"/>
    </row>
    <row r="63" ht="12.75">
      <c r="B63" s="10"/>
    </row>
    <row r="64" ht="12.75">
      <c r="B64" s="10"/>
    </row>
    <row r="65" ht="12.75">
      <c r="B65" s="10"/>
    </row>
    <row r="66" ht="12.75">
      <c r="B66" s="10"/>
    </row>
    <row r="67" ht="12.75">
      <c r="B67" s="10"/>
    </row>
    <row r="68" ht="12.75">
      <c r="B68" s="10"/>
    </row>
    <row r="69" ht="12.75">
      <c r="B69" s="10"/>
    </row>
    <row r="70" ht="12.75">
      <c r="B70" s="10"/>
    </row>
    <row r="71" ht="12.75">
      <c r="B71" s="10"/>
    </row>
    <row r="72" ht="12.75">
      <c r="B72" s="10"/>
    </row>
    <row r="73" ht="12.75">
      <c r="B73" s="10"/>
    </row>
    <row r="74" ht="12.75">
      <c r="B74" s="10"/>
    </row>
    <row r="75" ht="12.75">
      <c r="B75" s="10"/>
    </row>
    <row r="76" ht="12.75">
      <c r="B76" s="10"/>
    </row>
    <row r="77" ht="12.75">
      <c r="B77" s="10"/>
    </row>
    <row r="78" ht="12.75">
      <c r="B78" s="10"/>
    </row>
    <row r="79" ht="12.75">
      <c r="B79" s="10"/>
    </row>
    <row r="80" ht="12.75">
      <c r="B80" s="10"/>
    </row>
    <row r="81" ht="12.75">
      <c r="B81" s="10"/>
    </row>
    <row r="82" ht="12.75">
      <c r="B82" s="10"/>
    </row>
    <row r="83" ht="12.75">
      <c r="B83" s="10"/>
    </row>
    <row r="84" ht="12.75">
      <c r="B84" s="10"/>
    </row>
    <row r="85" ht="12.75">
      <c r="B85" s="10"/>
    </row>
    <row r="86" ht="12.75">
      <c r="B86" s="10"/>
    </row>
    <row r="87" ht="12.75">
      <c r="B87" s="10"/>
    </row>
    <row r="88" ht="12.75">
      <c r="B88" s="10"/>
    </row>
    <row r="89" ht="12.75">
      <c r="B89" s="10"/>
    </row>
    <row r="90" ht="12.75">
      <c r="B90" s="10"/>
    </row>
    <row r="91" ht="12.75">
      <c r="B91" s="10"/>
    </row>
    <row r="92" ht="12.75">
      <c r="B92" s="10"/>
    </row>
    <row r="93" ht="12.75">
      <c r="B93" s="10"/>
    </row>
    <row r="94" ht="12.75">
      <c r="B94" s="10"/>
    </row>
    <row r="95" ht="12.75">
      <c r="B95" s="10"/>
    </row>
    <row r="96" ht="12.75">
      <c r="B96" s="10"/>
    </row>
    <row r="97" ht="12.75">
      <c r="B97" s="10"/>
    </row>
    <row r="98" ht="12.75">
      <c r="B98" s="10"/>
    </row>
    <row r="99" ht="12.75">
      <c r="B99" s="10"/>
    </row>
    <row r="100" ht="12.75">
      <c r="B100" s="10"/>
    </row>
    <row r="101" ht="12.75">
      <c r="B101" s="10"/>
    </row>
    <row r="102" ht="12.75">
      <c r="B102" s="10"/>
    </row>
    <row r="103" ht="12.75">
      <c r="B103" s="10"/>
    </row>
    <row r="104" ht="12.75">
      <c r="B104" s="10"/>
    </row>
    <row r="105" ht="12.75">
      <c r="B105" s="10"/>
    </row>
    <row r="106" ht="12.75">
      <c r="B106" s="10"/>
    </row>
    <row r="107" ht="12.75">
      <c r="B107" s="10"/>
    </row>
    <row r="108" ht="12.75">
      <c r="B108" s="10"/>
    </row>
    <row r="109" ht="12.75">
      <c r="B109" s="10"/>
    </row>
    <row r="110" ht="12.75">
      <c r="B110" s="10"/>
    </row>
  </sheetData>
  <mergeCells count="7">
    <mergeCell ref="D59:K59"/>
    <mergeCell ref="B5:B7"/>
    <mergeCell ref="D5:E6"/>
    <mergeCell ref="D1:E1"/>
    <mergeCell ref="C2:K2"/>
    <mergeCell ref="C4:K4"/>
    <mergeCell ref="C3:K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35"/>
  <sheetViews>
    <sheetView workbookViewId="0" topLeftCell="A1">
      <selection activeCell="A1" sqref="A1"/>
    </sheetView>
  </sheetViews>
  <sheetFormatPr defaultColWidth="9.140625" defaultRowHeight="12.75"/>
  <cols>
    <col min="1" max="1" width="2.7109375" style="0" customWidth="1"/>
    <col min="2" max="2" width="4.00390625" style="0" customWidth="1"/>
    <col min="3" max="4" width="9.7109375" style="0" customWidth="1"/>
    <col min="5" max="5" width="7.28125" style="0" customWidth="1"/>
    <col min="6" max="7" width="9.7109375" style="0" customWidth="1"/>
    <col min="8" max="8" width="7.28125" style="0" customWidth="1"/>
    <col min="9" max="9" width="11.421875" style="0" customWidth="1"/>
    <col min="10" max="10" width="10.28125" style="0" customWidth="1"/>
    <col min="11" max="11" width="7.28125" style="0" customWidth="1"/>
    <col min="12" max="12" width="4.00390625" style="0" customWidth="1"/>
    <col min="13" max="13" width="2.7109375" style="0" customWidth="1"/>
  </cols>
  <sheetData>
    <row r="1" ht="15.75">
      <c r="L1" s="48" t="s">
        <v>605</v>
      </c>
    </row>
    <row r="2" spans="2:12" ht="30" customHeight="1">
      <c r="B2" s="705" t="s">
        <v>432</v>
      </c>
      <c r="C2" s="705"/>
      <c r="D2" s="705"/>
      <c r="E2" s="705"/>
      <c r="F2" s="705"/>
      <c r="G2" s="705"/>
      <c r="H2" s="705"/>
      <c r="I2" s="705"/>
      <c r="J2" s="705"/>
      <c r="K2" s="705"/>
      <c r="L2" s="705"/>
    </row>
    <row r="3" spans="2:12" ht="15" customHeight="1">
      <c r="B3" s="710" t="s">
        <v>21</v>
      </c>
      <c r="C3" s="710"/>
      <c r="D3" s="710"/>
      <c r="E3" s="710"/>
      <c r="F3" s="710"/>
      <c r="G3" s="710"/>
      <c r="H3" s="710"/>
      <c r="I3" s="710"/>
      <c r="J3" s="710"/>
      <c r="K3" s="710"/>
      <c r="L3" s="710"/>
    </row>
    <row r="4" spans="2:12" ht="15" customHeight="1">
      <c r="B4" s="690">
        <v>2006</v>
      </c>
      <c r="C4" s="690"/>
      <c r="D4" s="690"/>
      <c r="E4" s="690"/>
      <c r="F4" s="690"/>
      <c r="G4" s="690"/>
      <c r="H4" s="690"/>
      <c r="I4" s="690"/>
      <c r="J4" s="690"/>
      <c r="K4" s="690"/>
      <c r="L4" s="690"/>
    </row>
    <row r="5" spans="3:11" ht="24.75" customHeight="1">
      <c r="C5" s="741" t="s">
        <v>448</v>
      </c>
      <c r="D5" s="742"/>
      <c r="E5" s="743"/>
      <c r="F5" s="741" t="s">
        <v>449</v>
      </c>
      <c r="G5" s="742"/>
      <c r="H5" s="743"/>
      <c r="I5" s="741" t="s">
        <v>447</v>
      </c>
      <c r="J5" s="742"/>
      <c r="K5" s="743"/>
    </row>
    <row r="6" spans="3:11" ht="35.25" customHeight="1">
      <c r="C6" s="307" t="s">
        <v>17</v>
      </c>
      <c r="D6" s="340" t="s">
        <v>435</v>
      </c>
      <c r="E6" s="326" t="s">
        <v>437</v>
      </c>
      <c r="F6" s="327" t="s">
        <v>20</v>
      </c>
      <c r="G6" s="340" t="s">
        <v>436</v>
      </c>
      <c r="H6" s="326" t="s">
        <v>437</v>
      </c>
      <c r="I6" s="327" t="s">
        <v>18</v>
      </c>
      <c r="J6" s="340" t="s">
        <v>19</v>
      </c>
      <c r="K6" s="326" t="s">
        <v>437</v>
      </c>
    </row>
    <row r="7" spans="3:11" ht="19.5" customHeight="1">
      <c r="C7" s="736" t="s">
        <v>1</v>
      </c>
      <c r="D7" s="737"/>
      <c r="E7" s="325" t="s">
        <v>433</v>
      </c>
      <c r="F7" s="736" t="s">
        <v>1</v>
      </c>
      <c r="G7" s="737"/>
      <c r="H7" s="325" t="s">
        <v>433</v>
      </c>
      <c r="I7" s="736" t="s">
        <v>1</v>
      </c>
      <c r="J7" s="737"/>
      <c r="K7" s="325" t="s">
        <v>433</v>
      </c>
    </row>
    <row r="8" spans="1:16" ht="12.75" customHeight="1">
      <c r="A8" s="27"/>
      <c r="B8" s="328" t="s">
        <v>311</v>
      </c>
      <c r="C8" s="329">
        <v>123622</v>
      </c>
      <c r="D8" s="330">
        <v>47496</v>
      </c>
      <c r="E8" s="341">
        <v>0.3591793630286716</v>
      </c>
      <c r="F8" s="329">
        <v>92751</v>
      </c>
      <c r="G8" s="330">
        <v>37497</v>
      </c>
      <c r="H8" s="341">
        <v>0.38341776561255575</v>
      </c>
      <c r="I8" s="329">
        <v>216015</v>
      </c>
      <c r="J8" s="330">
        <v>84278</v>
      </c>
      <c r="K8" s="341">
        <v>0.36903644670671254</v>
      </c>
      <c r="L8" s="328" t="s">
        <v>311</v>
      </c>
      <c r="O8" s="517"/>
      <c r="P8" s="517"/>
    </row>
    <row r="9" spans="1:16" ht="12.75" customHeight="1">
      <c r="A9" s="27"/>
      <c r="B9" s="331" t="s">
        <v>294</v>
      </c>
      <c r="C9" s="332">
        <v>16251</v>
      </c>
      <c r="D9" s="333">
        <v>1297</v>
      </c>
      <c r="E9" s="342">
        <v>0.06235054339270434</v>
      </c>
      <c r="F9" s="332">
        <v>11263</v>
      </c>
      <c r="G9" s="333">
        <v>3371</v>
      </c>
      <c r="H9" s="342">
        <v>0.2949309887262926</v>
      </c>
      <c r="I9" s="332">
        <v>27511</v>
      </c>
      <c r="J9" s="333">
        <v>4662</v>
      </c>
      <c r="K9" s="342">
        <v>0.1611124192105466</v>
      </c>
      <c r="L9" s="331" t="s">
        <v>294</v>
      </c>
      <c r="O9" s="517"/>
      <c r="P9" s="517"/>
    </row>
    <row r="10" spans="1:16" ht="12.75" customHeight="1">
      <c r="A10" s="27"/>
      <c r="B10" s="334" t="s">
        <v>307</v>
      </c>
      <c r="C10" s="335">
        <v>52523</v>
      </c>
      <c r="D10" s="336">
        <v>46897</v>
      </c>
      <c r="E10" s="343">
        <v>0.6480209928655569</v>
      </c>
      <c r="F10" s="335">
        <v>43502</v>
      </c>
      <c r="G10" s="336">
        <v>50356</v>
      </c>
      <c r="H10" s="343">
        <v>0.8646449355126719</v>
      </c>
      <c r="I10" s="335">
        <v>88096</v>
      </c>
      <c r="J10" s="336">
        <v>81395</v>
      </c>
      <c r="K10" s="343">
        <v>0.7289375815562045</v>
      </c>
      <c r="L10" s="334" t="s">
        <v>307</v>
      </c>
      <c r="O10" s="517"/>
      <c r="P10" s="517"/>
    </row>
    <row r="11" spans="1:16" ht="12.75" customHeight="1">
      <c r="A11" s="27"/>
      <c r="B11" s="331" t="s">
        <v>312</v>
      </c>
      <c r="C11" s="332">
        <v>178739</v>
      </c>
      <c r="D11" s="333">
        <v>83131</v>
      </c>
      <c r="E11" s="342">
        <v>0.4306812248152229</v>
      </c>
      <c r="F11" s="332">
        <v>118410</v>
      </c>
      <c r="G11" s="333">
        <v>60958</v>
      </c>
      <c r="H11" s="342">
        <v>0.48123815503093786</v>
      </c>
      <c r="I11" s="332">
        <v>294478</v>
      </c>
      <c r="J11" s="333">
        <v>138750</v>
      </c>
      <c r="K11" s="342">
        <v>0.4455200346851962</v>
      </c>
      <c r="L11" s="331" t="s">
        <v>312</v>
      </c>
      <c r="O11" s="517"/>
      <c r="P11" s="517"/>
    </row>
    <row r="12" spans="1:16" ht="12.75" customHeight="1">
      <c r="A12" s="27"/>
      <c r="B12" s="334" t="s">
        <v>297</v>
      </c>
      <c r="C12" s="335">
        <v>6126</v>
      </c>
      <c r="D12" s="336">
        <v>5172</v>
      </c>
      <c r="E12" s="343">
        <v>0.8609087042795566</v>
      </c>
      <c r="F12" s="335">
        <v>41568</v>
      </c>
      <c r="G12" s="336">
        <v>30566</v>
      </c>
      <c r="H12" s="343">
        <v>0.7085564896605665</v>
      </c>
      <c r="I12" s="335">
        <v>47549</v>
      </c>
      <c r="J12" s="336">
        <v>35448</v>
      </c>
      <c r="K12" s="343">
        <v>0.7211031722206616</v>
      </c>
      <c r="L12" s="334" t="s">
        <v>297</v>
      </c>
      <c r="O12" s="517"/>
      <c r="P12" s="517"/>
    </row>
    <row r="13" spans="1:16" ht="12.75" customHeight="1">
      <c r="A13" s="27"/>
      <c r="B13" s="331" t="s">
        <v>315</v>
      </c>
      <c r="C13" s="332">
        <v>35299</v>
      </c>
      <c r="D13" s="333">
        <v>24114</v>
      </c>
      <c r="E13" s="342">
        <v>0.6397948160730121</v>
      </c>
      <c r="F13" s="332">
        <v>13224</v>
      </c>
      <c r="G13" s="333">
        <v>12641</v>
      </c>
      <c r="H13" s="342">
        <v>0.8918117178425065</v>
      </c>
      <c r="I13" s="332">
        <v>47709</v>
      </c>
      <c r="J13" s="333">
        <v>35126</v>
      </c>
      <c r="K13" s="342">
        <v>0.7082778893555025</v>
      </c>
      <c r="L13" s="331" t="s">
        <v>315</v>
      </c>
      <c r="O13" s="517"/>
      <c r="P13" s="517"/>
    </row>
    <row r="14" spans="1:16" ht="12.75" customHeight="1">
      <c r="A14" s="27"/>
      <c r="B14" s="334" t="s">
        <v>308</v>
      </c>
      <c r="C14" s="335">
        <v>75967</v>
      </c>
      <c r="D14" s="336">
        <v>63539</v>
      </c>
      <c r="E14" s="343">
        <v>0.5121031915866361</v>
      </c>
      <c r="F14" s="335">
        <v>55538</v>
      </c>
      <c r="G14" s="336">
        <v>76101</v>
      </c>
      <c r="H14" s="343">
        <v>0.7625605065665019</v>
      </c>
      <c r="I14" s="335">
        <v>108004</v>
      </c>
      <c r="J14" s="336">
        <v>92640</v>
      </c>
      <c r="K14" s="343">
        <v>0.5391612203784862</v>
      </c>
      <c r="L14" s="334" t="s">
        <v>308</v>
      </c>
      <c r="O14" s="517"/>
      <c r="P14" s="517"/>
    </row>
    <row r="15" spans="1:16" ht="12.75" customHeight="1">
      <c r="A15" s="27"/>
      <c r="B15" s="331" t="s">
        <v>313</v>
      </c>
      <c r="C15" s="332">
        <v>298535</v>
      </c>
      <c r="D15" s="333">
        <v>133591</v>
      </c>
      <c r="E15" s="342">
        <v>0.33016995339459054</v>
      </c>
      <c r="F15" s="332">
        <v>115705</v>
      </c>
      <c r="G15" s="333">
        <v>102285</v>
      </c>
      <c r="H15" s="342">
        <v>0.5613543513589704</v>
      </c>
      <c r="I15" s="332">
        <v>386697</v>
      </c>
      <c r="J15" s="333">
        <v>180791</v>
      </c>
      <c r="K15" s="342">
        <v>0.34869447293982264</v>
      </c>
      <c r="L15" s="331" t="s">
        <v>313</v>
      </c>
      <c r="O15" s="517"/>
      <c r="P15" s="517"/>
    </row>
    <row r="16" spans="1:16" ht="12.75" customHeight="1">
      <c r="A16" s="27"/>
      <c r="B16" s="334" t="s">
        <v>314</v>
      </c>
      <c r="C16" s="335">
        <v>245363</v>
      </c>
      <c r="D16" s="336">
        <v>87057</v>
      </c>
      <c r="E16" s="343">
        <v>0.2935984264047544</v>
      </c>
      <c r="F16" s="335">
        <v>97044</v>
      </c>
      <c r="G16" s="336">
        <v>75808</v>
      </c>
      <c r="H16" s="343">
        <v>0.6371332050330112</v>
      </c>
      <c r="I16" s="335">
        <v>335662</v>
      </c>
      <c r="J16" s="336">
        <v>149372</v>
      </c>
      <c r="K16" s="343">
        <v>0.3760270903009178</v>
      </c>
      <c r="L16" s="334" t="s">
        <v>314</v>
      </c>
      <c r="O16" s="517"/>
      <c r="P16" s="517"/>
    </row>
    <row r="17" spans="1:16" ht="12.75" customHeight="1">
      <c r="A17" s="27"/>
      <c r="B17" s="331" t="s">
        <v>316</v>
      </c>
      <c r="C17" s="332">
        <v>348649</v>
      </c>
      <c r="D17" s="333">
        <v>175954</v>
      </c>
      <c r="E17" s="342">
        <v>0.30364684358761057</v>
      </c>
      <c r="F17" s="332">
        <v>157340</v>
      </c>
      <c r="G17" s="333">
        <v>183499</v>
      </c>
      <c r="H17" s="342">
        <v>0.6971520662898172</v>
      </c>
      <c r="I17" s="332">
        <v>435393</v>
      </c>
      <c r="J17" s="333">
        <v>218265</v>
      </c>
      <c r="K17" s="342">
        <v>0.33027512698730144</v>
      </c>
      <c r="L17" s="331" t="s">
        <v>316</v>
      </c>
      <c r="O17" s="517"/>
      <c r="P17" s="517"/>
    </row>
    <row r="18" spans="1:16" ht="12.75" customHeight="1">
      <c r="A18" s="27"/>
      <c r="B18" s="334" t="s">
        <v>295</v>
      </c>
      <c r="C18" s="335">
        <v>6262</v>
      </c>
      <c r="D18" s="336">
        <v>1132</v>
      </c>
      <c r="E18" s="343">
        <v>0.34424420343216355</v>
      </c>
      <c r="F18" s="335">
        <v>1383</v>
      </c>
      <c r="G18" s="336">
        <v>306</v>
      </c>
      <c r="H18" s="343">
        <v>0.16021649602133492</v>
      </c>
      <c r="I18" s="335">
        <v>7635</v>
      </c>
      <c r="J18" s="336">
        <v>1421</v>
      </c>
      <c r="K18" s="343">
        <v>0.3120875968250932</v>
      </c>
      <c r="L18" s="334" t="s">
        <v>295</v>
      </c>
      <c r="O18" s="517"/>
      <c r="P18" s="517"/>
    </row>
    <row r="19" spans="1:16" ht="12.75" customHeight="1">
      <c r="A19" s="27"/>
      <c r="B19" s="331" t="s">
        <v>299</v>
      </c>
      <c r="C19" s="332">
        <v>6601</v>
      </c>
      <c r="D19" s="333">
        <v>4204</v>
      </c>
      <c r="E19" s="342">
        <v>0.796665779394158</v>
      </c>
      <c r="F19" s="332">
        <v>49205</v>
      </c>
      <c r="G19" s="333">
        <v>39320</v>
      </c>
      <c r="H19" s="342">
        <v>0.7445260436215716</v>
      </c>
      <c r="I19" s="332">
        <v>55719</v>
      </c>
      <c r="J19" s="333">
        <v>43350</v>
      </c>
      <c r="K19" s="342">
        <v>0.7480482693862507</v>
      </c>
      <c r="L19" s="331" t="s">
        <v>299</v>
      </c>
      <c r="O19" s="517"/>
      <c r="P19" s="517"/>
    </row>
    <row r="20" spans="1:16" ht="12.75" customHeight="1">
      <c r="A20" s="27"/>
      <c r="B20" s="334" t="s">
        <v>300</v>
      </c>
      <c r="C20" s="335">
        <v>8467</v>
      </c>
      <c r="D20" s="336">
        <v>3385</v>
      </c>
      <c r="E20" s="343">
        <v>0.529662368960218</v>
      </c>
      <c r="F20" s="335">
        <v>18769</v>
      </c>
      <c r="G20" s="336">
        <v>12616</v>
      </c>
      <c r="H20" s="343">
        <v>0.7379461223149272</v>
      </c>
      <c r="I20" s="335">
        <v>27235</v>
      </c>
      <c r="J20" s="336">
        <v>16001</v>
      </c>
      <c r="K20" s="343">
        <v>0.7004213126783694</v>
      </c>
      <c r="L20" s="334" t="s">
        <v>300</v>
      </c>
      <c r="O20" s="517"/>
      <c r="P20" s="517"/>
    </row>
    <row r="21" spans="1:16" ht="12.75" customHeight="1">
      <c r="A21" s="27"/>
      <c r="B21" s="331" t="s">
        <v>301</v>
      </c>
      <c r="C21" s="332">
        <v>3347</v>
      </c>
      <c r="D21" s="333">
        <v>2541</v>
      </c>
      <c r="E21" s="342">
        <v>0.7849219540396012</v>
      </c>
      <c r="F21" s="332">
        <v>231</v>
      </c>
      <c r="G21" s="333">
        <v>161</v>
      </c>
      <c r="H21" s="342">
        <v>0.5575177059846503</v>
      </c>
      <c r="I21" s="332">
        <v>3577</v>
      </c>
      <c r="J21" s="333">
        <v>2702</v>
      </c>
      <c r="K21" s="342">
        <v>0.773090049874365</v>
      </c>
      <c r="L21" s="331" t="s">
        <v>301</v>
      </c>
      <c r="O21" s="517"/>
      <c r="P21" s="517"/>
    </row>
    <row r="22" spans="1:16" ht="12.75" customHeight="1">
      <c r="A22" s="27"/>
      <c r="B22" s="334" t="s">
        <v>309</v>
      </c>
      <c r="C22" s="335">
        <v>358353</v>
      </c>
      <c r="D22" s="336">
        <v>85663</v>
      </c>
      <c r="E22" s="343">
        <v>0.24244693336862547</v>
      </c>
      <c r="F22" s="335">
        <v>117914</v>
      </c>
      <c r="G22" s="336">
        <v>60907</v>
      </c>
      <c r="H22" s="343">
        <v>0.5145217918806744</v>
      </c>
      <c r="I22" s="335">
        <v>476267</v>
      </c>
      <c r="J22" s="336">
        <v>146569</v>
      </c>
      <c r="K22" s="343">
        <v>0.30719516379501777</v>
      </c>
      <c r="L22" s="334" t="s">
        <v>309</v>
      </c>
      <c r="O22" s="517"/>
      <c r="P22" s="517"/>
    </row>
    <row r="23" spans="1:16" ht="12.75" customHeight="1">
      <c r="A23" s="27"/>
      <c r="B23" s="331" t="s">
        <v>302</v>
      </c>
      <c r="C23" s="332">
        <v>19809</v>
      </c>
      <c r="D23" s="333">
        <v>13315</v>
      </c>
      <c r="E23" s="342">
        <v>0.5939728788550178</v>
      </c>
      <c r="F23" s="332">
        <v>33104</v>
      </c>
      <c r="G23" s="333">
        <v>22996</v>
      </c>
      <c r="H23" s="342">
        <v>0.6956281341334134</v>
      </c>
      <c r="I23" s="332">
        <v>52657</v>
      </c>
      <c r="J23" s="333">
        <v>35796</v>
      </c>
      <c r="K23" s="342">
        <v>0.6638971565579833</v>
      </c>
      <c r="L23" s="331" t="s">
        <v>302</v>
      </c>
      <c r="O23" s="517"/>
      <c r="P23" s="517"/>
    </row>
    <row r="24" spans="1:16" ht="12.75" customHeight="1">
      <c r="A24" s="27"/>
      <c r="B24" s="334" t="s">
        <v>319</v>
      </c>
      <c r="C24" s="335">
        <v>45461</v>
      </c>
      <c r="D24" s="336">
        <v>23803</v>
      </c>
      <c r="E24" s="343">
        <v>0.40729916279064426</v>
      </c>
      <c r="F24" s="335">
        <v>19654</v>
      </c>
      <c r="G24" s="336">
        <v>20712</v>
      </c>
      <c r="H24" s="343">
        <v>0.773145207209174</v>
      </c>
      <c r="I24" s="335">
        <v>59620</v>
      </c>
      <c r="J24" s="336">
        <v>33530</v>
      </c>
      <c r="K24" s="343">
        <v>0.4587073336648989</v>
      </c>
      <c r="L24" s="334" t="s">
        <v>319</v>
      </c>
      <c r="O24" s="517"/>
      <c r="P24" s="517"/>
    </row>
    <row r="25" spans="1:16" ht="12.75" customHeight="1">
      <c r="A25" s="27"/>
      <c r="B25" s="331" t="s">
        <v>303</v>
      </c>
      <c r="C25" s="332">
        <v>24283</v>
      </c>
      <c r="D25" s="333">
        <v>1070</v>
      </c>
      <c r="E25" s="342">
        <v>0.05789189993291544</v>
      </c>
      <c r="F25" s="332">
        <v>21723</v>
      </c>
      <c r="G25" s="333">
        <v>5075</v>
      </c>
      <c r="H25" s="342">
        <v>0.21662494594900158</v>
      </c>
      <c r="I25" s="332">
        <v>46005</v>
      </c>
      <c r="J25" s="333">
        <v>6145</v>
      </c>
      <c r="K25" s="342">
        <v>0.13315933760699028</v>
      </c>
      <c r="L25" s="331" t="s">
        <v>303</v>
      </c>
      <c r="O25" s="517"/>
      <c r="P25" s="517"/>
    </row>
    <row r="26" spans="1:16" ht="12.75" customHeight="1">
      <c r="A26" s="27"/>
      <c r="B26" s="334" t="s">
        <v>305</v>
      </c>
      <c r="C26" s="335">
        <v>10501</v>
      </c>
      <c r="D26" s="336">
        <v>3160</v>
      </c>
      <c r="E26" s="343">
        <v>0.30606845994312437</v>
      </c>
      <c r="F26" s="335">
        <v>4889</v>
      </c>
      <c r="G26" s="336">
        <v>3426</v>
      </c>
      <c r="H26" s="343">
        <v>0.6673390683930874</v>
      </c>
      <c r="I26" s="335">
        <v>15391</v>
      </c>
      <c r="J26" s="336">
        <v>6588</v>
      </c>
      <c r="K26" s="343">
        <v>0.4092084270035648</v>
      </c>
      <c r="L26" s="334" t="s">
        <v>305</v>
      </c>
      <c r="O26" s="517"/>
      <c r="P26" s="517"/>
    </row>
    <row r="27" spans="1:16" ht="12.75" customHeight="1">
      <c r="A27" s="27"/>
      <c r="B27" s="331" t="s">
        <v>320</v>
      </c>
      <c r="C27" s="332">
        <v>55954</v>
      </c>
      <c r="D27" s="333">
        <v>43587</v>
      </c>
      <c r="E27" s="342">
        <v>0.674782256495106</v>
      </c>
      <c r="F27" s="332">
        <v>46939</v>
      </c>
      <c r="G27" s="333">
        <v>47224</v>
      </c>
      <c r="H27" s="342">
        <v>0.8808618977263185</v>
      </c>
      <c r="I27" s="332">
        <v>97862</v>
      </c>
      <c r="J27" s="333">
        <v>80748</v>
      </c>
      <c r="K27" s="342">
        <v>0.7562466594150538</v>
      </c>
      <c r="L27" s="331" t="s">
        <v>320</v>
      </c>
      <c r="O27" s="517"/>
      <c r="P27" s="517"/>
    </row>
    <row r="28" spans="1:16" ht="12.75" customHeight="1">
      <c r="A28" s="27"/>
      <c r="B28" s="334" t="s">
        <v>321</v>
      </c>
      <c r="C28" s="335">
        <v>82557</v>
      </c>
      <c r="D28" s="336">
        <v>68524</v>
      </c>
      <c r="E28" s="343">
        <v>0.7155593231863563</v>
      </c>
      <c r="F28" s="335">
        <v>78191</v>
      </c>
      <c r="G28" s="336">
        <v>76524</v>
      </c>
      <c r="H28" s="343">
        <v>0.8516221205683564</v>
      </c>
      <c r="I28" s="335">
        <v>153005</v>
      </c>
      <c r="J28" s="336">
        <v>129564</v>
      </c>
      <c r="K28" s="343">
        <v>0.7671177326342082</v>
      </c>
      <c r="L28" s="334" t="s">
        <v>321</v>
      </c>
      <c r="O28" s="517"/>
      <c r="P28" s="517"/>
    </row>
    <row r="29" spans="1:16" ht="12.75" customHeight="1">
      <c r="A29" s="27"/>
      <c r="B29" s="337" t="s">
        <v>310</v>
      </c>
      <c r="C29" s="338">
        <v>355438</v>
      </c>
      <c r="D29" s="339">
        <v>287717</v>
      </c>
      <c r="E29" s="344">
        <v>0.5810471174781198</v>
      </c>
      <c r="F29" s="338">
        <v>213269</v>
      </c>
      <c r="G29" s="339">
        <v>222886</v>
      </c>
      <c r="H29" s="344">
        <v>0.7610642981722087</v>
      </c>
      <c r="I29" s="338">
        <v>520718</v>
      </c>
      <c r="J29" s="339">
        <v>414628</v>
      </c>
      <c r="K29" s="344">
        <v>0.613644261888953</v>
      </c>
      <c r="L29" s="337" t="s">
        <v>310</v>
      </c>
      <c r="O29" s="517"/>
      <c r="P29" s="517"/>
    </row>
    <row r="30" spans="1:2" ht="15" customHeight="1">
      <c r="A30" s="27"/>
      <c r="B30" s="6" t="s">
        <v>541</v>
      </c>
    </row>
    <row r="31" spans="1:12" ht="15" customHeight="1">
      <c r="A31" s="27"/>
      <c r="B31" s="739" t="s">
        <v>471</v>
      </c>
      <c r="C31" s="740"/>
      <c r="D31" s="740"/>
      <c r="E31" s="740"/>
      <c r="F31" s="740"/>
      <c r="G31" s="740"/>
      <c r="H31" s="740"/>
      <c r="I31" s="740"/>
      <c r="J31" s="740"/>
      <c r="K31" s="740"/>
      <c r="L31" s="740"/>
    </row>
    <row r="32" spans="1:12" ht="12.75" customHeight="1">
      <c r="A32" s="27"/>
      <c r="B32" s="738" t="s">
        <v>472</v>
      </c>
      <c r="C32" s="738"/>
      <c r="D32" s="738"/>
      <c r="E32" s="738"/>
      <c r="F32" s="738"/>
      <c r="G32" s="738"/>
      <c r="H32" s="738"/>
      <c r="I32" s="738"/>
      <c r="J32" s="738"/>
      <c r="K32" s="738"/>
      <c r="L32" s="738"/>
    </row>
    <row r="33" spans="1:12" ht="23.25" customHeight="1">
      <c r="A33" s="27"/>
      <c r="B33" s="738" t="s">
        <v>473</v>
      </c>
      <c r="C33" s="738"/>
      <c r="D33" s="738"/>
      <c r="E33" s="738"/>
      <c r="F33" s="738"/>
      <c r="G33" s="738"/>
      <c r="H33" s="738"/>
      <c r="I33" s="738"/>
      <c r="J33" s="738"/>
      <c r="K33" s="738"/>
      <c r="L33" s="738"/>
    </row>
    <row r="34" ht="12.75">
      <c r="A34" s="27"/>
    </row>
    <row r="35" ht="12.75">
      <c r="A35" s="27"/>
    </row>
  </sheetData>
  <mergeCells count="12">
    <mergeCell ref="B2:L2"/>
    <mergeCell ref="B3:L3"/>
    <mergeCell ref="B4:L4"/>
    <mergeCell ref="B31:L31"/>
    <mergeCell ref="C5:E5"/>
    <mergeCell ref="F5:H5"/>
    <mergeCell ref="I5:K5"/>
    <mergeCell ref="C7:D7"/>
    <mergeCell ref="F7:G7"/>
    <mergeCell ref="I7:J7"/>
    <mergeCell ref="B32:L32"/>
    <mergeCell ref="B33:L33"/>
  </mergeCells>
  <printOptions/>
  <pageMargins left="0.6692913385826772"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G62"/>
  <sheetViews>
    <sheetView workbookViewId="0" topLeftCell="A1">
      <selection activeCell="A1" sqref="A1"/>
    </sheetView>
  </sheetViews>
  <sheetFormatPr defaultColWidth="9.140625" defaultRowHeight="12.75"/>
  <cols>
    <col min="1" max="1" width="2.00390625" style="0" customWidth="1"/>
    <col min="2" max="2" width="4.140625" style="0" customWidth="1"/>
    <col min="3" max="3" width="6.7109375" style="0" customWidth="1"/>
    <col min="4" max="4" width="16.7109375" style="547" customWidth="1"/>
    <col min="5" max="5" width="6.7109375" style="0" customWidth="1"/>
    <col min="6" max="6" width="16.7109375" style="547" customWidth="1"/>
    <col min="7" max="7" width="17.7109375" style="0" customWidth="1"/>
  </cols>
  <sheetData>
    <row r="1" ht="15.75">
      <c r="G1" s="48" t="s">
        <v>606</v>
      </c>
    </row>
    <row r="2" spans="2:7" ht="15" customHeight="1">
      <c r="B2" s="745" t="s">
        <v>505</v>
      </c>
      <c r="C2" s="745"/>
      <c r="D2" s="745"/>
      <c r="E2" s="745"/>
      <c r="F2" s="745"/>
      <c r="G2" s="745"/>
    </row>
    <row r="3" spans="2:7" ht="15" customHeight="1">
      <c r="B3" s="402"/>
      <c r="C3" s="402"/>
      <c r="D3" s="548"/>
      <c r="E3" s="402"/>
      <c r="F3" s="548"/>
      <c r="G3" s="402"/>
    </row>
    <row r="4" spans="2:7" ht="15" customHeight="1">
      <c r="B4" s="690">
        <v>2006</v>
      </c>
      <c r="C4" s="690"/>
      <c r="D4" s="690"/>
      <c r="E4" s="690"/>
      <c r="F4" s="690"/>
      <c r="G4" s="690"/>
    </row>
    <row r="5" spans="2:7" ht="24" customHeight="1">
      <c r="B5" s="408" t="s">
        <v>434</v>
      </c>
      <c r="C5" s="746" t="s">
        <v>438</v>
      </c>
      <c r="D5" s="747"/>
      <c r="E5" s="748" t="s">
        <v>439</v>
      </c>
      <c r="F5" s="747"/>
      <c r="G5" s="560" t="s">
        <v>504</v>
      </c>
    </row>
    <row r="6" spans="2:7" ht="8.25" customHeight="1">
      <c r="B6" s="408"/>
      <c r="C6" s="561"/>
      <c r="D6" s="562"/>
      <c r="E6" s="563"/>
      <c r="F6" s="562"/>
      <c r="G6" s="540"/>
    </row>
    <row r="7" spans="2:7" ht="12.75" customHeight="1">
      <c r="B7" s="4">
        <v>1</v>
      </c>
      <c r="C7" s="553" t="s">
        <v>310</v>
      </c>
      <c r="D7" s="554" t="s">
        <v>488</v>
      </c>
      <c r="E7" s="555" t="s">
        <v>310</v>
      </c>
      <c r="F7" s="554" t="s">
        <v>488</v>
      </c>
      <c r="G7" s="545">
        <v>88.654622</v>
      </c>
    </row>
    <row r="8" spans="2:7" ht="12.75" customHeight="1">
      <c r="B8" s="4">
        <f aca="true" t="shared" si="0" ref="B8:B39">B7+1</f>
        <v>2</v>
      </c>
      <c r="C8" s="550" t="s">
        <v>316</v>
      </c>
      <c r="D8" s="551" t="s">
        <v>489</v>
      </c>
      <c r="E8" s="552" t="s">
        <v>316</v>
      </c>
      <c r="F8" s="551" t="s">
        <v>489</v>
      </c>
      <c r="G8" s="544">
        <v>77.949333</v>
      </c>
    </row>
    <row r="9" spans="2:7" ht="12.75" customHeight="1">
      <c r="B9" s="4">
        <f t="shared" si="0"/>
        <v>3</v>
      </c>
      <c r="C9" s="553" t="s">
        <v>313</v>
      </c>
      <c r="D9" s="554" t="s">
        <v>490</v>
      </c>
      <c r="E9" s="555" t="s">
        <v>313</v>
      </c>
      <c r="F9" s="554" t="s">
        <v>490</v>
      </c>
      <c r="G9" s="545">
        <v>50.668638</v>
      </c>
    </row>
    <row r="10" spans="2:7" ht="12.75" customHeight="1">
      <c r="B10" s="4">
        <f t="shared" si="0"/>
        <v>4</v>
      </c>
      <c r="C10" s="550" t="s">
        <v>310</v>
      </c>
      <c r="D10" s="551" t="s">
        <v>488</v>
      </c>
      <c r="E10" s="552" t="s">
        <v>309</v>
      </c>
      <c r="F10" s="551" t="s">
        <v>491</v>
      </c>
      <c r="G10" s="544">
        <v>39.10279</v>
      </c>
    </row>
    <row r="11" spans="2:7" ht="12.75" customHeight="1">
      <c r="B11" s="4">
        <f t="shared" si="0"/>
        <v>5</v>
      </c>
      <c r="C11" s="553" t="s">
        <v>314</v>
      </c>
      <c r="D11" s="554" t="s">
        <v>492</v>
      </c>
      <c r="E11" s="555" t="s">
        <v>310</v>
      </c>
      <c r="F11" s="554" t="s">
        <v>488</v>
      </c>
      <c r="G11" s="545">
        <v>33.905419</v>
      </c>
    </row>
    <row r="12" spans="2:7" ht="12.75" customHeight="1">
      <c r="B12" s="4">
        <f t="shared" si="0"/>
        <v>6</v>
      </c>
      <c r="C12" s="550" t="s">
        <v>493</v>
      </c>
      <c r="D12" s="551" t="s">
        <v>494</v>
      </c>
      <c r="E12" s="552" t="s">
        <v>493</v>
      </c>
      <c r="F12" s="551" t="s">
        <v>494</v>
      </c>
      <c r="G12" s="544">
        <v>33.479391</v>
      </c>
    </row>
    <row r="13" spans="2:7" ht="12.75" customHeight="1">
      <c r="B13" s="4">
        <f t="shared" si="0"/>
        <v>7</v>
      </c>
      <c r="C13" s="553" t="s">
        <v>309</v>
      </c>
      <c r="D13" s="554" t="s">
        <v>491</v>
      </c>
      <c r="E13" s="555" t="s">
        <v>310</v>
      </c>
      <c r="F13" s="554" t="s">
        <v>488</v>
      </c>
      <c r="G13" s="545">
        <v>32.215208</v>
      </c>
    </row>
    <row r="14" spans="2:7" ht="12.75" customHeight="1">
      <c r="B14" s="4">
        <f t="shared" si="0"/>
        <v>8</v>
      </c>
      <c r="C14" s="550" t="s">
        <v>310</v>
      </c>
      <c r="D14" s="551" t="s">
        <v>488</v>
      </c>
      <c r="E14" s="552" t="s">
        <v>314</v>
      </c>
      <c r="F14" s="551" t="s">
        <v>492</v>
      </c>
      <c r="G14" s="544">
        <v>31.284733</v>
      </c>
    </row>
    <row r="15" spans="2:7" ht="12.75" customHeight="1">
      <c r="B15" s="4">
        <f t="shared" si="0"/>
        <v>9</v>
      </c>
      <c r="C15" s="553" t="s">
        <v>314</v>
      </c>
      <c r="D15" s="554" t="s">
        <v>492</v>
      </c>
      <c r="E15" s="555" t="s">
        <v>314</v>
      </c>
      <c r="F15" s="554" t="s">
        <v>492</v>
      </c>
      <c r="G15" s="545">
        <v>20.863535</v>
      </c>
    </row>
    <row r="16" spans="2:7" ht="12.75" customHeight="1">
      <c r="B16" s="4">
        <f t="shared" si="0"/>
        <v>10</v>
      </c>
      <c r="C16" s="550" t="s">
        <v>310</v>
      </c>
      <c r="D16" s="551" t="s">
        <v>488</v>
      </c>
      <c r="E16" s="552" t="s">
        <v>312</v>
      </c>
      <c r="F16" s="551" t="s">
        <v>495</v>
      </c>
      <c r="G16" s="544">
        <v>19.107653</v>
      </c>
    </row>
    <row r="17" spans="2:7" ht="12.75" customHeight="1">
      <c r="B17" s="4">
        <f t="shared" si="0"/>
        <v>11</v>
      </c>
      <c r="C17" s="553" t="s">
        <v>321</v>
      </c>
      <c r="D17" s="554" t="s">
        <v>496</v>
      </c>
      <c r="E17" s="555" t="s">
        <v>312</v>
      </c>
      <c r="F17" s="554" t="s">
        <v>495</v>
      </c>
      <c r="G17" s="545">
        <v>17.310467</v>
      </c>
    </row>
    <row r="18" spans="2:7" ht="12.75" customHeight="1">
      <c r="B18" s="4">
        <f t="shared" si="0"/>
        <v>12</v>
      </c>
      <c r="C18" s="550" t="s">
        <v>307</v>
      </c>
      <c r="D18" s="551" t="s">
        <v>497</v>
      </c>
      <c r="E18" s="552" t="s">
        <v>307</v>
      </c>
      <c r="F18" s="551" t="s">
        <v>497</v>
      </c>
      <c r="G18" s="544">
        <v>17.037742</v>
      </c>
    </row>
    <row r="19" spans="2:7" ht="12.75" customHeight="1">
      <c r="B19" s="4">
        <f t="shared" si="0"/>
        <v>13</v>
      </c>
      <c r="C19" s="553" t="s">
        <v>311</v>
      </c>
      <c r="D19" s="554" t="s">
        <v>498</v>
      </c>
      <c r="E19" s="555" t="s">
        <v>310</v>
      </c>
      <c r="F19" s="554" t="s">
        <v>488</v>
      </c>
      <c r="G19" s="545">
        <v>16.415566</v>
      </c>
    </row>
    <row r="20" spans="2:7" ht="12.75" customHeight="1">
      <c r="B20" s="4">
        <f t="shared" si="0"/>
        <v>14</v>
      </c>
      <c r="C20" s="550" t="s">
        <v>299</v>
      </c>
      <c r="D20" s="551" t="s">
        <v>499</v>
      </c>
      <c r="E20" s="552" t="s">
        <v>310</v>
      </c>
      <c r="F20" s="551" t="s">
        <v>488</v>
      </c>
      <c r="G20" s="544">
        <v>15.280609</v>
      </c>
    </row>
    <row r="21" spans="2:7" ht="12.75" customHeight="1">
      <c r="B21" s="4">
        <f t="shared" si="0"/>
        <v>15</v>
      </c>
      <c r="C21" s="553" t="s">
        <v>310</v>
      </c>
      <c r="D21" s="554" t="s">
        <v>488</v>
      </c>
      <c r="E21" s="555" t="s">
        <v>311</v>
      </c>
      <c r="F21" s="554" t="s">
        <v>498</v>
      </c>
      <c r="G21" s="545">
        <v>14.845477</v>
      </c>
    </row>
    <row r="22" spans="2:7" ht="12.75" customHeight="1">
      <c r="B22" s="4">
        <f t="shared" si="0"/>
        <v>16</v>
      </c>
      <c r="C22" s="550" t="s">
        <v>320</v>
      </c>
      <c r="D22" s="551" t="s">
        <v>500</v>
      </c>
      <c r="E22" s="552" t="s">
        <v>312</v>
      </c>
      <c r="F22" s="551" t="s">
        <v>495</v>
      </c>
      <c r="G22" s="544">
        <v>14.353705</v>
      </c>
    </row>
    <row r="23" spans="2:7" ht="12.75" customHeight="1">
      <c r="B23" s="4">
        <f t="shared" si="0"/>
        <v>17</v>
      </c>
      <c r="C23" s="553" t="s">
        <v>310</v>
      </c>
      <c r="D23" s="554" t="s">
        <v>488</v>
      </c>
      <c r="E23" s="555" t="s">
        <v>315</v>
      </c>
      <c r="F23" s="554" t="s">
        <v>501</v>
      </c>
      <c r="G23" s="545">
        <v>14.228907</v>
      </c>
    </row>
    <row r="24" spans="2:7" ht="12.75" customHeight="1">
      <c r="B24" s="4">
        <f t="shared" si="0"/>
        <v>18</v>
      </c>
      <c r="C24" s="550" t="s">
        <v>307</v>
      </c>
      <c r="D24" s="551" t="s">
        <v>497</v>
      </c>
      <c r="E24" s="552" t="s">
        <v>321</v>
      </c>
      <c r="F24" s="551" t="s">
        <v>496</v>
      </c>
      <c r="G24" s="544">
        <v>13.698284</v>
      </c>
    </row>
    <row r="25" spans="2:7" ht="12.75" customHeight="1">
      <c r="B25" s="4">
        <f t="shared" si="0"/>
        <v>19</v>
      </c>
      <c r="C25" s="553" t="s">
        <v>312</v>
      </c>
      <c r="D25" s="554" t="s">
        <v>495</v>
      </c>
      <c r="E25" s="555" t="s">
        <v>321</v>
      </c>
      <c r="F25" s="554" t="s">
        <v>496</v>
      </c>
      <c r="G25" s="545">
        <v>13.269804</v>
      </c>
    </row>
    <row r="26" spans="2:7" ht="12.75" customHeight="1">
      <c r="B26" s="4">
        <f t="shared" si="0"/>
        <v>20</v>
      </c>
      <c r="C26" s="550" t="s">
        <v>316</v>
      </c>
      <c r="D26" s="551" t="s">
        <v>489</v>
      </c>
      <c r="E26" s="552" t="s">
        <v>313</v>
      </c>
      <c r="F26" s="551" t="s">
        <v>490</v>
      </c>
      <c r="G26" s="544">
        <v>12.957059</v>
      </c>
    </row>
    <row r="27" spans="2:7" ht="12.75" customHeight="1">
      <c r="B27" s="4">
        <f t="shared" si="0"/>
        <v>21</v>
      </c>
      <c r="C27" s="553" t="s">
        <v>321</v>
      </c>
      <c r="D27" s="554" t="s">
        <v>496</v>
      </c>
      <c r="E27" s="555" t="s">
        <v>321</v>
      </c>
      <c r="F27" s="554" t="s">
        <v>496</v>
      </c>
      <c r="G27" s="545">
        <v>11.051499</v>
      </c>
    </row>
    <row r="28" spans="2:7" ht="12.75" customHeight="1">
      <c r="B28" s="4">
        <f t="shared" si="0"/>
        <v>22</v>
      </c>
      <c r="C28" s="550" t="s">
        <v>321</v>
      </c>
      <c r="D28" s="551" t="s">
        <v>496</v>
      </c>
      <c r="E28" s="552" t="s">
        <v>320</v>
      </c>
      <c r="F28" s="551" t="s">
        <v>500</v>
      </c>
      <c r="G28" s="544">
        <v>9.229738</v>
      </c>
    </row>
    <row r="29" spans="2:7" ht="12.75" customHeight="1">
      <c r="B29" s="4">
        <f t="shared" si="0"/>
        <v>23</v>
      </c>
      <c r="C29" s="553" t="s">
        <v>314</v>
      </c>
      <c r="D29" s="554" t="s">
        <v>492</v>
      </c>
      <c r="E29" s="555" t="s">
        <v>313</v>
      </c>
      <c r="F29" s="554" t="s">
        <v>490</v>
      </c>
      <c r="G29" s="545">
        <v>9.20452</v>
      </c>
    </row>
    <row r="30" spans="2:7" ht="12.75" customHeight="1">
      <c r="B30" s="4">
        <f t="shared" si="0"/>
        <v>24</v>
      </c>
      <c r="C30" s="550" t="s">
        <v>312</v>
      </c>
      <c r="D30" s="551" t="s">
        <v>495</v>
      </c>
      <c r="E30" s="552" t="s">
        <v>310</v>
      </c>
      <c r="F30" s="551" t="s">
        <v>488</v>
      </c>
      <c r="G30" s="544">
        <v>9.134815</v>
      </c>
    </row>
    <row r="31" spans="2:7" ht="12.75" customHeight="1">
      <c r="B31" s="4">
        <f t="shared" si="0"/>
        <v>25</v>
      </c>
      <c r="C31" s="553" t="s">
        <v>321</v>
      </c>
      <c r="D31" s="554" t="s">
        <v>496</v>
      </c>
      <c r="E31" s="555" t="s">
        <v>310</v>
      </c>
      <c r="F31" s="554" t="s">
        <v>488</v>
      </c>
      <c r="G31" s="545">
        <v>8.955439</v>
      </c>
    </row>
    <row r="32" spans="2:7" ht="12.75" customHeight="1">
      <c r="B32" s="4">
        <f t="shared" si="0"/>
        <v>26</v>
      </c>
      <c r="C32" s="550" t="s">
        <v>310</v>
      </c>
      <c r="D32" s="551" t="s">
        <v>488</v>
      </c>
      <c r="E32" s="552" t="s">
        <v>313</v>
      </c>
      <c r="F32" s="551" t="s">
        <v>490</v>
      </c>
      <c r="G32" s="544">
        <v>8.90783</v>
      </c>
    </row>
    <row r="33" spans="2:7" ht="12.75" customHeight="1">
      <c r="B33" s="4">
        <f t="shared" si="0"/>
        <v>27</v>
      </c>
      <c r="C33" s="553" t="s">
        <v>316</v>
      </c>
      <c r="D33" s="554" t="s">
        <v>489</v>
      </c>
      <c r="E33" s="555" t="s">
        <v>493</v>
      </c>
      <c r="F33" s="554" t="s">
        <v>494</v>
      </c>
      <c r="G33" s="545">
        <v>8.576849</v>
      </c>
    </row>
    <row r="34" spans="2:7" ht="12.75" customHeight="1">
      <c r="B34" s="4">
        <f t="shared" si="0"/>
        <v>28</v>
      </c>
      <c r="C34" s="550" t="s">
        <v>312</v>
      </c>
      <c r="D34" s="551" t="s">
        <v>495</v>
      </c>
      <c r="E34" s="552" t="s">
        <v>320</v>
      </c>
      <c r="F34" s="551" t="s">
        <v>500</v>
      </c>
      <c r="G34" s="544">
        <v>8.298027</v>
      </c>
    </row>
    <row r="35" spans="2:7" ht="12.75" customHeight="1">
      <c r="B35" s="4">
        <f t="shared" si="0"/>
        <v>29</v>
      </c>
      <c r="C35" s="553" t="s">
        <v>312</v>
      </c>
      <c r="D35" s="554" t="s">
        <v>495</v>
      </c>
      <c r="E35" s="555" t="s">
        <v>307</v>
      </c>
      <c r="F35" s="554" t="s">
        <v>497</v>
      </c>
      <c r="G35" s="545">
        <v>8.095318</v>
      </c>
    </row>
    <row r="36" spans="2:7" ht="12.75" customHeight="1">
      <c r="B36" s="4">
        <f t="shared" si="0"/>
        <v>30</v>
      </c>
      <c r="C36" s="550" t="s">
        <v>321</v>
      </c>
      <c r="D36" s="551" t="s">
        <v>496</v>
      </c>
      <c r="E36" s="552" t="s">
        <v>307</v>
      </c>
      <c r="F36" s="551" t="s">
        <v>497</v>
      </c>
      <c r="G36" s="544">
        <v>7.963693</v>
      </c>
    </row>
    <row r="37" spans="2:7" ht="12.75" customHeight="1">
      <c r="B37" s="4">
        <f t="shared" si="0"/>
        <v>31</v>
      </c>
      <c r="C37" s="553" t="s">
        <v>314</v>
      </c>
      <c r="D37" s="554" t="s">
        <v>492</v>
      </c>
      <c r="E37" s="555" t="s">
        <v>309</v>
      </c>
      <c r="F37" s="554" t="s">
        <v>491</v>
      </c>
      <c r="G37" s="545">
        <v>7.842472</v>
      </c>
    </row>
    <row r="38" spans="2:7" ht="12.75" customHeight="1">
      <c r="B38" s="4">
        <f t="shared" si="0"/>
        <v>32</v>
      </c>
      <c r="C38" s="550" t="s">
        <v>297</v>
      </c>
      <c r="D38" s="551" t="s">
        <v>502</v>
      </c>
      <c r="E38" s="552" t="s">
        <v>310</v>
      </c>
      <c r="F38" s="551" t="s">
        <v>488</v>
      </c>
      <c r="G38" s="544">
        <v>7.800294</v>
      </c>
    </row>
    <row r="39" spans="2:7" ht="12.75" customHeight="1">
      <c r="B39" s="4">
        <f t="shared" si="0"/>
        <v>33</v>
      </c>
      <c r="C39" s="553" t="s">
        <v>313</v>
      </c>
      <c r="D39" s="554" t="s">
        <v>490</v>
      </c>
      <c r="E39" s="555" t="s">
        <v>316</v>
      </c>
      <c r="F39" s="554" t="s">
        <v>489</v>
      </c>
      <c r="G39" s="545">
        <v>7.148433</v>
      </c>
    </row>
    <row r="40" spans="2:7" ht="12.75" customHeight="1">
      <c r="B40" s="4">
        <f aca="true" t="shared" si="1" ref="B40:B59">B39+1</f>
        <v>34</v>
      </c>
      <c r="C40" s="550" t="s">
        <v>315</v>
      </c>
      <c r="D40" s="551" t="s">
        <v>501</v>
      </c>
      <c r="E40" s="552" t="s">
        <v>310</v>
      </c>
      <c r="F40" s="551" t="s">
        <v>488</v>
      </c>
      <c r="G40" s="544">
        <v>6.911005</v>
      </c>
    </row>
    <row r="41" spans="2:7" ht="12.75" customHeight="1">
      <c r="B41" s="4">
        <f t="shared" si="1"/>
        <v>35</v>
      </c>
      <c r="C41" s="553" t="s">
        <v>297</v>
      </c>
      <c r="D41" s="554" t="s">
        <v>502</v>
      </c>
      <c r="E41" s="555" t="s">
        <v>309</v>
      </c>
      <c r="F41" s="554" t="s">
        <v>491</v>
      </c>
      <c r="G41" s="545">
        <v>6.885975</v>
      </c>
    </row>
    <row r="42" spans="2:7" ht="12.75" customHeight="1">
      <c r="B42" s="4">
        <f t="shared" si="1"/>
        <v>36</v>
      </c>
      <c r="C42" s="550" t="s">
        <v>319</v>
      </c>
      <c r="D42" s="551" t="s">
        <v>503</v>
      </c>
      <c r="E42" s="552" t="s">
        <v>319</v>
      </c>
      <c r="F42" s="551" t="s">
        <v>503</v>
      </c>
      <c r="G42" s="544">
        <v>6.772508</v>
      </c>
    </row>
    <row r="43" spans="2:7" ht="12.75" customHeight="1">
      <c r="B43" s="4">
        <f t="shared" si="1"/>
        <v>37</v>
      </c>
      <c r="C43" s="553" t="s">
        <v>309</v>
      </c>
      <c r="D43" s="554" t="s">
        <v>491</v>
      </c>
      <c r="E43" s="555" t="s">
        <v>314</v>
      </c>
      <c r="F43" s="554" t="s">
        <v>492</v>
      </c>
      <c r="G43" s="545">
        <v>6.276279</v>
      </c>
    </row>
    <row r="44" spans="2:7" ht="12.75" customHeight="1">
      <c r="B44" s="4">
        <f t="shared" si="1"/>
        <v>38</v>
      </c>
      <c r="C44" s="550" t="s">
        <v>320</v>
      </c>
      <c r="D44" s="551" t="s">
        <v>500</v>
      </c>
      <c r="E44" s="552" t="s">
        <v>321</v>
      </c>
      <c r="F44" s="551" t="s">
        <v>496</v>
      </c>
      <c r="G44" s="544">
        <v>6.267287</v>
      </c>
    </row>
    <row r="45" spans="2:7" ht="12.75" customHeight="1">
      <c r="B45" s="4">
        <f t="shared" si="1"/>
        <v>39</v>
      </c>
      <c r="C45" s="553" t="s">
        <v>314</v>
      </c>
      <c r="D45" s="554" t="s">
        <v>492</v>
      </c>
      <c r="E45" s="555" t="s">
        <v>316</v>
      </c>
      <c r="F45" s="554" t="s">
        <v>489</v>
      </c>
      <c r="G45" s="545">
        <v>6.182474</v>
      </c>
    </row>
    <row r="46" spans="2:7" ht="12.75" customHeight="1">
      <c r="B46" s="4">
        <f t="shared" si="1"/>
        <v>40</v>
      </c>
      <c r="C46" s="550" t="s">
        <v>309</v>
      </c>
      <c r="D46" s="551" t="s">
        <v>491</v>
      </c>
      <c r="E46" s="552" t="s">
        <v>312</v>
      </c>
      <c r="F46" s="551" t="s">
        <v>495</v>
      </c>
      <c r="G46" s="544">
        <v>6.068214</v>
      </c>
    </row>
    <row r="47" spans="2:7" ht="12.75" customHeight="1">
      <c r="B47" s="4">
        <f t="shared" si="1"/>
        <v>41</v>
      </c>
      <c r="C47" s="553" t="s">
        <v>311</v>
      </c>
      <c r="D47" s="554" t="s">
        <v>498</v>
      </c>
      <c r="E47" s="555" t="s">
        <v>311</v>
      </c>
      <c r="F47" s="554" t="s">
        <v>498</v>
      </c>
      <c r="G47" s="545">
        <v>5.947587</v>
      </c>
    </row>
    <row r="48" spans="2:7" ht="12.75" customHeight="1">
      <c r="B48" s="4">
        <f t="shared" si="1"/>
        <v>42</v>
      </c>
      <c r="C48" s="550" t="s">
        <v>299</v>
      </c>
      <c r="D48" s="551" t="s">
        <v>499</v>
      </c>
      <c r="E48" s="552" t="s">
        <v>321</v>
      </c>
      <c r="F48" s="551" t="s">
        <v>496</v>
      </c>
      <c r="G48" s="544">
        <v>5.832591</v>
      </c>
    </row>
    <row r="49" spans="2:7" ht="12.75" customHeight="1">
      <c r="B49" s="4">
        <f t="shared" si="1"/>
        <v>43</v>
      </c>
      <c r="C49" s="553" t="s">
        <v>313</v>
      </c>
      <c r="D49" s="554" t="s">
        <v>490</v>
      </c>
      <c r="E49" s="555" t="s">
        <v>310</v>
      </c>
      <c r="F49" s="554" t="s">
        <v>488</v>
      </c>
      <c r="G49" s="545">
        <v>5.653956</v>
      </c>
    </row>
    <row r="50" spans="2:7" ht="12.75" customHeight="1">
      <c r="B50" s="4">
        <f t="shared" si="1"/>
        <v>44</v>
      </c>
      <c r="C50" s="550" t="s">
        <v>310</v>
      </c>
      <c r="D50" s="551" t="s">
        <v>488</v>
      </c>
      <c r="E50" s="552" t="s">
        <v>321</v>
      </c>
      <c r="F50" s="551" t="s">
        <v>496</v>
      </c>
      <c r="G50" s="544">
        <v>5.64772</v>
      </c>
    </row>
    <row r="51" spans="2:7" ht="12.75" customHeight="1">
      <c r="B51" s="4">
        <f t="shared" si="1"/>
        <v>45</v>
      </c>
      <c r="C51" s="553" t="s">
        <v>320</v>
      </c>
      <c r="D51" s="554" t="s">
        <v>500</v>
      </c>
      <c r="E51" s="555" t="s">
        <v>320</v>
      </c>
      <c r="F51" s="554" t="s">
        <v>500</v>
      </c>
      <c r="G51" s="545">
        <v>5.626007</v>
      </c>
    </row>
    <row r="52" spans="2:7" ht="12.75" customHeight="1">
      <c r="B52" s="4">
        <f t="shared" si="1"/>
        <v>46</v>
      </c>
      <c r="C52" s="550" t="s">
        <v>307</v>
      </c>
      <c r="D52" s="551" t="s">
        <v>497</v>
      </c>
      <c r="E52" s="552" t="s">
        <v>312</v>
      </c>
      <c r="F52" s="551" t="s">
        <v>495</v>
      </c>
      <c r="G52" s="544">
        <v>5.615556</v>
      </c>
    </row>
    <row r="53" spans="2:7" ht="12.75" customHeight="1">
      <c r="B53" s="4">
        <f t="shared" si="1"/>
        <v>47</v>
      </c>
      <c r="C53" s="553" t="s">
        <v>309</v>
      </c>
      <c r="D53" s="554" t="s">
        <v>491</v>
      </c>
      <c r="E53" s="555" t="s">
        <v>313</v>
      </c>
      <c r="F53" s="554" t="s">
        <v>490</v>
      </c>
      <c r="G53" s="545">
        <v>5.410184</v>
      </c>
    </row>
    <row r="54" spans="2:7" ht="12.75" customHeight="1">
      <c r="B54" s="4">
        <f t="shared" si="1"/>
        <v>48</v>
      </c>
      <c r="C54" s="550" t="s">
        <v>312</v>
      </c>
      <c r="D54" s="551" t="s">
        <v>495</v>
      </c>
      <c r="E54" s="552" t="s">
        <v>313</v>
      </c>
      <c r="F54" s="551" t="s">
        <v>490</v>
      </c>
      <c r="G54" s="544">
        <v>5.314559</v>
      </c>
    </row>
    <row r="55" spans="2:7" ht="12.75" customHeight="1">
      <c r="B55" s="4">
        <f t="shared" si="1"/>
        <v>49</v>
      </c>
      <c r="C55" s="553" t="s">
        <v>321</v>
      </c>
      <c r="D55" s="554" t="s">
        <v>496</v>
      </c>
      <c r="E55" s="555" t="s">
        <v>309</v>
      </c>
      <c r="F55" s="554" t="s">
        <v>491</v>
      </c>
      <c r="G55" s="545">
        <v>5.29307</v>
      </c>
    </row>
    <row r="56" spans="2:7" ht="12.75" customHeight="1">
      <c r="B56" s="4">
        <f t="shared" si="1"/>
        <v>50</v>
      </c>
      <c r="C56" s="550" t="s">
        <v>493</v>
      </c>
      <c r="D56" s="551" t="s">
        <v>494</v>
      </c>
      <c r="E56" s="552" t="s">
        <v>316</v>
      </c>
      <c r="F56" s="551" t="s">
        <v>489</v>
      </c>
      <c r="G56" s="544">
        <v>5.109131</v>
      </c>
    </row>
    <row r="57" spans="2:7" ht="12.75" customHeight="1">
      <c r="B57" s="4">
        <f t="shared" si="1"/>
        <v>51</v>
      </c>
      <c r="C57" s="553" t="s">
        <v>313</v>
      </c>
      <c r="D57" s="554" t="s">
        <v>490</v>
      </c>
      <c r="E57" s="555" t="s">
        <v>309</v>
      </c>
      <c r="F57" s="554" t="s">
        <v>491</v>
      </c>
      <c r="G57" s="545">
        <v>5.099566</v>
      </c>
    </row>
    <row r="58" spans="2:7" ht="12.75" customHeight="1">
      <c r="B58" s="4">
        <f t="shared" si="1"/>
        <v>52</v>
      </c>
      <c r="C58" s="550" t="s">
        <v>321</v>
      </c>
      <c r="D58" s="551" t="s">
        <v>496</v>
      </c>
      <c r="E58" s="552" t="s">
        <v>311</v>
      </c>
      <c r="F58" s="551" t="s">
        <v>498</v>
      </c>
      <c r="G58" s="544">
        <v>5.093658</v>
      </c>
    </row>
    <row r="59" spans="2:7" ht="12.75" customHeight="1">
      <c r="B59" s="4">
        <f t="shared" si="1"/>
        <v>53</v>
      </c>
      <c r="C59" s="556" t="s">
        <v>309</v>
      </c>
      <c r="D59" s="557" t="s">
        <v>491</v>
      </c>
      <c r="E59" s="558" t="s">
        <v>315</v>
      </c>
      <c r="F59" s="557" t="s">
        <v>501</v>
      </c>
      <c r="G59" s="559">
        <v>5.063948</v>
      </c>
    </row>
    <row r="60" spans="2:7" ht="3" customHeight="1">
      <c r="B60" s="407"/>
      <c r="C60" s="555"/>
      <c r="D60" s="564"/>
      <c r="E60" s="555"/>
      <c r="F60" s="564"/>
      <c r="G60" s="546"/>
    </row>
    <row r="61" spans="2:7" ht="12.75" customHeight="1">
      <c r="B61" s="407"/>
      <c r="C61" s="6" t="s">
        <v>541</v>
      </c>
      <c r="D61" s="549"/>
      <c r="E61" s="24"/>
      <c r="F61" s="549"/>
      <c r="G61" s="543"/>
    </row>
    <row r="62" spans="2:7" ht="46.5" customHeight="1">
      <c r="B62" s="539"/>
      <c r="C62" s="744" t="s">
        <v>16</v>
      </c>
      <c r="D62" s="744"/>
      <c r="E62" s="744"/>
      <c r="F62" s="744"/>
      <c r="G62" s="744"/>
    </row>
  </sheetData>
  <mergeCells count="5">
    <mergeCell ref="C62:G62"/>
    <mergeCell ref="B2:G2"/>
    <mergeCell ref="B4:G4"/>
    <mergeCell ref="C5:D5"/>
    <mergeCell ref="E5:F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codeName="Sheet31"/>
  <dimension ref="A1:L90"/>
  <sheetViews>
    <sheetView workbookViewId="0" topLeftCell="A1">
      <selection activeCell="A1" sqref="A1"/>
    </sheetView>
  </sheetViews>
  <sheetFormatPr defaultColWidth="9.140625" defaultRowHeight="12.75"/>
  <cols>
    <col min="1" max="2" width="3.7109375" style="0" customWidth="1"/>
    <col min="3" max="3" width="0.85546875" style="0" customWidth="1"/>
    <col min="4" max="4" width="20.7109375" style="0" customWidth="1"/>
    <col min="5" max="5" width="4.00390625" style="0" customWidth="1"/>
    <col min="6" max="10" width="9.7109375" style="0" customWidth="1"/>
    <col min="11" max="11" width="6.7109375" style="0" customWidth="1"/>
    <col min="12" max="12" width="1.28515625" style="0" customWidth="1"/>
  </cols>
  <sheetData>
    <row r="1" spans="3:11" ht="14.25" customHeight="1">
      <c r="C1" s="664"/>
      <c r="D1" s="664"/>
      <c r="E1" s="33"/>
      <c r="F1" s="14"/>
      <c r="G1" s="14"/>
      <c r="H1" s="14"/>
      <c r="I1" s="14"/>
      <c r="J1" s="14"/>
      <c r="K1" s="12" t="s">
        <v>604</v>
      </c>
    </row>
    <row r="2" spans="3:11" ht="30" customHeight="1">
      <c r="C2" s="665" t="s">
        <v>484</v>
      </c>
      <c r="D2" s="665"/>
      <c r="E2" s="665"/>
      <c r="F2" s="665"/>
      <c r="G2" s="665"/>
      <c r="H2" s="665"/>
      <c r="I2" s="665"/>
      <c r="J2" s="665"/>
      <c r="K2" s="665"/>
    </row>
    <row r="3" spans="4:11" ht="12" customHeight="1">
      <c r="D3" s="704" t="s">
        <v>248</v>
      </c>
      <c r="E3" s="704"/>
      <c r="F3" s="704"/>
      <c r="G3" s="704"/>
      <c r="H3" s="704"/>
      <c r="I3" s="704"/>
      <c r="J3" s="704"/>
      <c r="K3" s="704"/>
    </row>
    <row r="4" spans="2:11" ht="12.75" customHeight="1">
      <c r="B4" s="708" t="s">
        <v>434</v>
      </c>
      <c r="C4" s="115"/>
      <c r="D4" s="726" t="s">
        <v>199</v>
      </c>
      <c r="E4" s="102"/>
      <c r="F4" s="135"/>
      <c r="G4" s="135"/>
      <c r="H4" s="135"/>
      <c r="I4" s="135"/>
      <c r="J4" s="135"/>
      <c r="K4" s="142" t="s">
        <v>550</v>
      </c>
    </row>
    <row r="5" spans="2:11" ht="12.75" customHeight="1">
      <c r="B5" s="708"/>
      <c r="C5" s="143"/>
      <c r="D5" s="727"/>
      <c r="E5" s="247"/>
      <c r="F5" s="132">
        <v>2002</v>
      </c>
      <c r="G5" s="132">
        <v>2003</v>
      </c>
      <c r="H5" s="132">
        <v>2004</v>
      </c>
      <c r="I5" s="132">
        <v>2005</v>
      </c>
      <c r="J5" s="132">
        <v>2006</v>
      </c>
      <c r="K5" s="137" t="s">
        <v>22</v>
      </c>
    </row>
    <row r="6" spans="2:11" ht="9.75" customHeight="1">
      <c r="B6" s="708"/>
      <c r="C6" s="116"/>
      <c r="D6" s="108"/>
      <c r="E6" s="120"/>
      <c r="F6" s="138"/>
      <c r="G6" s="138"/>
      <c r="H6" s="138"/>
      <c r="I6" s="138"/>
      <c r="J6" s="138"/>
      <c r="K6" s="144" t="s">
        <v>325</v>
      </c>
    </row>
    <row r="7" spans="1:11" ht="12" customHeight="1">
      <c r="A7" s="27"/>
      <c r="B7" s="620">
        <v>1</v>
      </c>
      <c r="C7" s="164"/>
      <c r="D7" s="165" t="s">
        <v>222</v>
      </c>
      <c r="E7" s="166" t="s">
        <v>309</v>
      </c>
      <c r="F7" s="521">
        <v>6505.232</v>
      </c>
      <c r="G7" s="522">
        <v>7117.73</v>
      </c>
      <c r="H7" s="522">
        <v>8242.239</v>
      </c>
      <c r="I7" s="522">
        <v>9194.59</v>
      </c>
      <c r="J7" s="522">
        <v>9575.409</v>
      </c>
      <c r="K7" s="182">
        <f aca="true" t="shared" si="0" ref="K7:K38">((J7/I7)-1)*100</f>
        <v>4.1417724988281</v>
      </c>
    </row>
    <row r="8" spans="1:11" ht="12" customHeight="1">
      <c r="A8" s="27"/>
      <c r="B8" s="621">
        <f>B7+1</f>
        <v>2</v>
      </c>
      <c r="C8" s="181"/>
      <c r="D8" s="170" t="s">
        <v>558</v>
      </c>
      <c r="E8" s="145" t="s">
        <v>312</v>
      </c>
      <c r="F8" s="183">
        <v>5376.059</v>
      </c>
      <c r="G8" s="184">
        <v>6126.274</v>
      </c>
      <c r="H8" s="184">
        <v>7003.729</v>
      </c>
      <c r="I8" s="184">
        <v>8084.307</v>
      </c>
      <c r="J8" s="184">
        <v>8878.093</v>
      </c>
      <c r="K8" s="174">
        <f t="shared" si="0"/>
        <v>9.818850273746428</v>
      </c>
    </row>
    <row r="9" spans="1:11" ht="12" customHeight="1">
      <c r="A9" s="27"/>
      <c r="B9" s="621">
        <f aca="true" t="shared" si="1" ref="B9:B56">B8+1</f>
        <v>3</v>
      </c>
      <c r="C9" s="167"/>
      <c r="D9" s="168" t="s">
        <v>23</v>
      </c>
      <c r="E9" s="169" t="s">
        <v>311</v>
      </c>
      <c r="F9" s="523">
        <v>3153.118</v>
      </c>
      <c r="G9" s="524">
        <v>4011.914</v>
      </c>
      <c r="H9" s="524">
        <v>5055.067</v>
      </c>
      <c r="I9" s="524">
        <v>6220.905</v>
      </c>
      <c r="J9" s="524">
        <v>6718.196</v>
      </c>
      <c r="K9" s="175">
        <f t="shared" si="0"/>
        <v>7.993869059244596</v>
      </c>
    </row>
    <row r="10" spans="1:11" ht="12" customHeight="1">
      <c r="A10" s="27"/>
      <c r="B10" s="621">
        <f t="shared" si="1"/>
        <v>4</v>
      </c>
      <c r="C10" s="181"/>
      <c r="D10" s="170" t="s">
        <v>410</v>
      </c>
      <c r="E10" s="145" t="s">
        <v>312</v>
      </c>
      <c r="F10" s="183">
        <v>3004.436</v>
      </c>
      <c r="G10" s="184">
        <v>3158.833</v>
      </c>
      <c r="H10" s="184">
        <v>3501.276</v>
      </c>
      <c r="I10" s="184">
        <v>3696.067</v>
      </c>
      <c r="J10" s="184">
        <v>4479.319</v>
      </c>
      <c r="K10" s="174">
        <f t="shared" si="0"/>
        <v>21.191498963628106</v>
      </c>
    </row>
    <row r="11" spans="1:11" ht="12" customHeight="1">
      <c r="A11" s="27"/>
      <c r="B11" s="621">
        <f t="shared" si="1"/>
        <v>5</v>
      </c>
      <c r="C11" s="167"/>
      <c r="D11" s="168" t="s">
        <v>209</v>
      </c>
      <c r="E11" s="169" t="s">
        <v>313</v>
      </c>
      <c r="F11" s="523">
        <v>1730.027</v>
      </c>
      <c r="G11" s="524">
        <v>2019.969</v>
      </c>
      <c r="H11" s="524"/>
      <c r="I11" s="524">
        <v>3183.073</v>
      </c>
      <c r="J11" s="524">
        <v>3262.471</v>
      </c>
      <c r="K11" s="175">
        <f t="shared" si="0"/>
        <v>2.494382001292461</v>
      </c>
    </row>
    <row r="12" spans="1:11" ht="12" customHeight="1">
      <c r="A12" s="27"/>
      <c r="B12" s="621">
        <f t="shared" si="1"/>
        <v>6</v>
      </c>
      <c r="C12" s="181"/>
      <c r="D12" s="170" t="s">
        <v>244</v>
      </c>
      <c r="E12" s="145" t="s">
        <v>310</v>
      </c>
      <c r="F12" s="183">
        <v>2682.119</v>
      </c>
      <c r="G12" s="184">
        <v>2481.57</v>
      </c>
      <c r="H12" s="184">
        <v>2717.3</v>
      </c>
      <c r="I12" s="184">
        <v>2759.706</v>
      </c>
      <c r="J12" s="184">
        <v>3029.807</v>
      </c>
      <c r="K12" s="174">
        <f t="shared" si="0"/>
        <v>9.787310677296768</v>
      </c>
    </row>
    <row r="13" spans="1:11" ht="12" customHeight="1">
      <c r="A13" s="27"/>
      <c r="B13" s="621">
        <f t="shared" si="1"/>
        <v>7</v>
      </c>
      <c r="C13" s="167"/>
      <c r="D13" s="168" t="s">
        <v>249</v>
      </c>
      <c r="E13" s="169" t="s">
        <v>316</v>
      </c>
      <c r="F13" s="523">
        <v>2882.664</v>
      </c>
      <c r="G13" s="524">
        <v>3094.002</v>
      </c>
      <c r="H13" s="524">
        <v>3169.94</v>
      </c>
      <c r="I13" s="524">
        <v>3123.241</v>
      </c>
      <c r="J13" s="524">
        <v>2835.235</v>
      </c>
      <c r="K13" s="175">
        <f t="shared" si="0"/>
        <v>-9.221382531799494</v>
      </c>
    </row>
    <row r="14" spans="1:11" ht="12" customHeight="1">
      <c r="A14" s="27"/>
      <c r="B14" s="621">
        <f t="shared" si="1"/>
        <v>8</v>
      </c>
      <c r="C14" s="181"/>
      <c r="D14" s="170" t="s">
        <v>235</v>
      </c>
      <c r="E14" s="145" t="s">
        <v>313</v>
      </c>
      <c r="F14" s="183">
        <v>1826.249</v>
      </c>
      <c r="G14" s="184">
        <v>2012.312</v>
      </c>
      <c r="H14" s="184">
        <v>2153.623</v>
      </c>
      <c r="I14" s="184">
        <v>2414.994</v>
      </c>
      <c r="J14" s="184">
        <v>2614.751</v>
      </c>
      <c r="K14" s="174">
        <f t="shared" si="0"/>
        <v>8.271531937553478</v>
      </c>
    </row>
    <row r="15" spans="1:11" ht="12" customHeight="1">
      <c r="A15" s="27"/>
      <c r="B15" s="621">
        <f t="shared" si="1"/>
        <v>9</v>
      </c>
      <c r="C15" s="167"/>
      <c r="D15" s="168" t="s">
        <v>555</v>
      </c>
      <c r="E15" s="169" t="s">
        <v>313</v>
      </c>
      <c r="F15" s="523">
        <v>1119.522</v>
      </c>
      <c r="G15" s="524">
        <v>1765.215</v>
      </c>
      <c r="H15" s="524">
        <v>2081.282</v>
      </c>
      <c r="I15" s="524">
        <v>2071.335</v>
      </c>
      <c r="J15" s="524">
        <v>2314.581</v>
      </c>
      <c r="K15" s="175">
        <f t="shared" si="0"/>
        <v>11.743440824395869</v>
      </c>
    </row>
    <row r="16" spans="1:11" ht="12" customHeight="1">
      <c r="A16" s="27"/>
      <c r="B16" s="621">
        <f t="shared" si="1"/>
        <v>10</v>
      </c>
      <c r="C16" s="181"/>
      <c r="D16" s="170" t="s">
        <v>223</v>
      </c>
      <c r="E16" s="145" t="s">
        <v>314</v>
      </c>
      <c r="F16" s="183">
        <v>1754.147</v>
      </c>
      <c r="G16" s="184">
        <v>2014.612</v>
      </c>
      <c r="H16" s="184">
        <v>2157.878</v>
      </c>
      <c r="I16" s="184">
        <v>2144.29</v>
      </c>
      <c r="J16" s="184">
        <v>2118.863</v>
      </c>
      <c r="K16" s="174">
        <f t="shared" si="0"/>
        <v>-1.1858004281137369</v>
      </c>
    </row>
    <row r="17" spans="1:11" ht="12" customHeight="1">
      <c r="A17" s="27"/>
      <c r="B17" s="621">
        <f t="shared" si="1"/>
        <v>11</v>
      </c>
      <c r="C17" s="167"/>
      <c r="D17" s="168" t="s">
        <v>228</v>
      </c>
      <c r="E17" s="169" t="s">
        <v>310</v>
      </c>
      <c r="F17" s="523">
        <v>1275.448</v>
      </c>
      <c r="G17" s="524">
        <v>1375.008</v>
      </c>
      <c r="H17" s="524">
        <v>1434.575</v>
      </c>
      <c r="I17" s="524">
        <v>1384.233</v>
      </c>
      <c r="J17" s="524">
        <v>1502.252</v>
      </c>
      <c r="K17" s="175">
        <f t="shared" si="0"/>
        <v>8.525949027367496</v>
      </c>
    </row>
    <row r="18" spans="1:11" ht="12" customHeight="1">
      <c r="A18" s="27"/>
      <c r="B18" s="621">
        <f t="shared" si="1"/>
        <v>12</v>
      </c>
      <c r="C18" s="181"/>
      <c r="D18" s="170" t="s">
        <v>204</v>
      </c>
      <c r="E18" s="145" t="s">
        <v>308</v>
      </c>
      <c r="F18" s="183">
        <v>1395.287</v>
      </c>
      <c r="G18" s="184">
        <v>1605.731</v>
      </c>
      <c r="H18" s="184">
        <v>1550.661</v>
      </c>
      <c r="I18" s="184">
        <v>1401.073</v>
      </c>
      <c r="J18" s="184">
        <v>1412.554</v>
      </c>
      <c r="K18" s="174">
        <f t="shared" si="0"/>
        <v>0.819443383749463</v>
      </c>
    </row>
    <row r="19" spans="1:11" ht="12" customHeight="1">
      <c r="A19" s="27"/>
      <c r="B19" s="621">
        <f t="shared" si="1"/>
        <v>13</v>
      </c>
      <c r="C19" s="167"/>
      <c r="D19" s="168" t="s">
        <v>417</v>
      </c>
      <c r="E19" s="169" t="s">
        <v>313</v>
      </c>
      <c r="F19" s="523">
        <v>714.029</v>
      </c>
      <c r="G19" s="524">
        <v>952.358</v>
      </c>
      <c r="H19" s="524">
        <v>1098.028</v>
      </c>
      <c r="I19" s="524">
        <v>1209.661</v>
      </c>
      <c r="J19" s="524">
        <v>1291.14</v>
      </c>
      <c r="K19" s="175">
        <f t="shared" si="0"/>
        <v>6.7356887590821035</v>
      </c>
    </row>
    <row r="20" spans="1:11" ht="12" customHeight="1">
      <c r="A20" s="27"/>
      <c r="B20" s="621">
        <f t="shared" si="1"/>
        <v>14</v>
      </c>
      <c r="C20" s="181"/>
      <c r="D20" s="170" t="s">
        <v>28</v>
      </c>
      <c r="E20" s="145" t="s">
        <v>303</v>
      </c>
      <c r="F20" s="183"/>
      <c r="G20" s="184"/>
      <c r="H20" s="184">
        <v>391.204</v>
      </c>
      <c r="I20" s="184">
        <v>867.036</v>
      </c>
      <c r="J20" s="184">
        <v>1170.434</v>
      </c>
      <c r="K20" s="174">
        <f t="shared" si="0"/>
        <v>34.992549328978264</v>
      </c>
    </row>
    <row r="21" spans="1:11" ht="12" customHeight="1">
      <c r="A21" s="27"/>
      <c r="B21" s="621">
        <f t="shared" si="1"/>
        <v>15</v>
      </c>
      <c r="C21" s="167"/>
      <c r="D21" s="168" t="s">
        <v>234</v>
      </c>
      <c r="E21" s="169" t="s">
        <v>316</v>
      </c>
      <c r="F21" s="523">
        <v>1499.398</v>
      </c>
      <c r="G21" s="524">
        <v>1590.914</v>
      </c>
      <c r="H21" s="524">
        <v>1437.367</v>
      </c>
      <c r="I21" s="524">
        <v>1037.565</v>
      </c>
      <c r="J21" s="524">
        <v>1145.741</v>
      </c>
      <c r="K21" s="175">
        <f t="shared" si="0"/>
        <v>10.425949217639374</v>
      </c>
    </row>
    <row r="22" spans="1:11" ht="12" customHeight="1">
      <c r="A22" s="27"/>
      <c r="B22" s="621">
        <f t="shared" si="1"/>
        <v>16</v>
      </c>
      <c r="C22" s="181"/>
      <c r="D22" s="170" t="s">
        <v>250</v>
      </c>
      <c r="E22" s="145" t="s">
        <v>316</v>
      </c>
      <c r="F22" s="183">
        <v>779.956</v>
      </c>
      <c r="G22" s="184">
        <v>835.728</v>
      </c>
      <c r="H22" s="184">
        <v>879.337</v>
      </c>
      <c r="I22" s="184">
        <v>915.598</v>
      </c>
      <c r="J22" s="184">
        <v>1086.487</v>
      </c>
      <c r="K22" s="174">
        <f t="shared" si="0"/>
        <v>18.66419542200837</v>
      </c>
    </row>
    <row r="23" spans="1:11" ht="12" customHeight="1">
      <c r="A23" s="27"/>
      <c r="B23" s="621">
        <f t="shared" si="1"/>
        <v>17</v>
      </c>
      <c r="C23" s="167"/>
      <c r="D23" s="168" t="s">
        <v>2</v>
      </c>
      <c r="E23" s="169" t="s">
        <v>314</v>
      </c>
      <c r="F23" s="523">
        <v>811.384</v>
      </c>
      <c r="G23" s="524">
        <v>835.242</v>
      </c>
      <c r="H23" s="524">
        <v>919.963</v>
      </c>
      <c r="I23" s="524">
        <v>910.551</v>
      </c>
      <c r="J23" s="524">
        <v>950.196</v>
      </c>
      <c r="K23" s="175">
        <f t="shared" si="0"/>
        <v>4.35395710948645</v>
      </c>
    </row>
    <row r="24" spans="1:11" ht="12" customHeight="1">
      <c r="A24" s="27"/>
      <c r="B24" s="621">
        <f t="shared" si="1"/>
        <v>18</v>
      </c>
      <c r="C24" s="181"/>
      <c r="D24" s="170" t="s">
        <v>240</v>
      </c>
      <c r="E24" s="145" t="s">
        <v>313</v>
      </c>
      <c r="F24" s="183">
        <v>451.743</v>
      </c>
      <c r="G24" s="184">
        <v>466.804</v>
      </c>
      <c r="H24" s="184">
        <v>495.548</v>
      </c>
      <c r="I24" s="184">
        <v>861.512</v>
      </c>
      <c r="J24" s="184">
        <v>898.67</v>
      </c>
      <c r="K24" s="174">
        <f t="shared" si="0"/>
        <v>4.313114617091807</v>
      </c>
    </row>
    <row r="25" spans="1:11" ht="12" customHeight="1">
      <c r="A25" s="27"/>
      <c r="B25" s="621">
        <f t="shared" si="1"/>
        <v>19</v>
      </c>
      <c r="C25" s="167"/>
      <c r="D25" s="168" t="s">
        <v>238</v>
      </c>
      <c r="E25" s="169" t="s">
        <v>311</v>
      </c>
      <c r="F25" s="523">
        <v>328.994</v>
      </c>
      <c r="G25" s="524">
        <v>327.902</v>
      </c>
      <c r="H25" s="524">
        <v>457.62</v>
      </c>
      <c r="I25" s="524">
        <v>682.287</v>
      </c>
      <c r="J25" s="524">
        <v>895.486</v>
      </c>
      <c r="K25" s="175">
        <f t="shared" si="0"/>
        <v>31.24770074763259</v>
      </c>
    </row>
    <row r="26" spans="1:11" ht="12" customHeight="1">
      <c r="A26" s="27"/>
      <c r="B26" s="621">
        <f t="shared" si="1"/>
        <v>20</v>
      </c>
      <c r="C26" s="181"/>
      <c r="D26" s="170" t="s">
        <v>24</v>
      </c>
      <c r="E26" s="145" t="s">
        <v>321</v>
      </c>
      <c r="F26" s="183">
        <v>725.414</v>
      </c>
      <c r="G26" s="184">
        <v>634.468</v>
      </c>
      <c r="H26" s="184">
        <v>722.206</v>
      </c>
      <c r="I26" s="184">
        <v>771.679</v>
      </c>
      <c r="J26" s="184">
        <v>811.843</v>
      </c>
      <c r="K26" s="174">
        <f t="shared" si="0"/>
        <v>5.2047548268127075</v>
      </c>
    </row>
    <row r="27" spans="1:11" ht="12" customHeight="1">
      <c r="A27" s="27"/>
      <c r="B27" s="621">
        <f t="shared" si="1"/>
        <v>21</v>
      </c>
      <c r="C27" s="167"/>
      <c r="D27" s="168" t="s">
        <v>224</v>
      </c>
      <c r="E27" s="169" t="s">
        <v>310</v>
      </c>
      <c r="F27" s="523">
        <v>874.703</v>
      </c>
      <c r="G27" s="524">
        <v>894.884</v>
      </c>
      <c r="H27" s="524">
        <v>965.972</v>
      </c>
      <c r="I27" s="524">
        <v>765.056</v>
      </c>
      <c r="J27" s="524">
        <v>742.566</v>
      </c>
      <c r="K27" s="175">
        <f t="shared" si="0"/>
        <v>-2.939654090680943</v>
      </c>
    </row>
    <row r="28" spans="1:11" ht="12" customHeight="1">
      <c r="A28" s="27"/>
      <c r="B28" s="621">
        <f t="shared" si="1"/>
        <v>22</v>
      </c>
      <c r="C28" s="181"/>
      <c r="D28" s="170" t="s">
        <v>556</v>
      </c>
      <c r="E28" s="145" t="s">
        <v>315</v>
      </c>
      <c r="F28" s="183">
        <v>455.563</v>
      </c>
      <c r="G28" s="184">
        <v>495.875</v>
      </c>
      <c r="H28" s="184">
        <v>540.614</v>
      </c>
      <c r="I28" s="184">
        <v>590.169</v>
      </c>
      <c r="J28" s="184">
        <v>680.679</v>
      </c>
      <c r="K28" s="174">
        <f t="shared" si="0"/>
        <v>15.336285030220154</v>
      </c>
    </row>
    <row r="29" spans="1:11" ht="12" customHeight="1">
      <c r="A29" s="27"/>
      <c r="B29" s="621">
        <f t="shared" si="1"/>
        <v>23</v>
      </c>
      <c r="C29" s="167"/>
      <c r="D29" s="168" t="s">
        <v>409</v>
      </c>
      <c r="E29" s="169" t="s">
        <v>310</v>
      </c>
      <c r="F29" s="523">
        <v>487.507</v>
      </c>
      <c r="G29" s="524">
        <v>564.927</v>
      </c>
      <c r="H29" s="524">
        <v>601.066</v>
      </c>
      <c r="I29" s="524">
        <v>613.111</v>
      </c>
      <c r="J29" s="524">
        <v>613.442</v>
      </c>
      <c r="K29" s="175">
        <f t="shared" si="0"/>
        <v>0.053986961577923154</v>
      </c>
    </row>
    <row r="30" spans="1:11" ht="12" customHeight="1">
      <c r="A30" s="27"/>
      <c r="B30" s="621">
        <f t="shared" si="1"/>
        <v>24</v>
      </c>
      <c r="C30" s="181"/>
      <c r="D30" s="170" t="s">
        <v>419</v>
      </c>
      <c r="E30" s="145" t="s">
        <v>310</v>
      </c>
      <c r="F30" s="183">
        <v>528.269</v>
      </c>
      <c r="G30" s="184">
        <v>517.175</v>
      </c>
      <c r="H30" s="184">
        <v>672.173</v>
      </c>
      <c r="I30" s="184">
        <v>702.904</v>
      </c>
      <c r="J30" s="184">
        <v>594.277</v>
      </c>
      <c r="K30" s="174">
        <f t="shared" si="0"/>
        <v>-15.45403070689596</v>
      </c>
    </row>
    <row r="31" spans="1:11" ht="12" customHeight="1">
      <c r="A31" s="27"/>
      <c r="B31" s="621">
        <f t="shared" si="1"/>
        <v>25</v>
      </c>
      <c r="C31" s="167"/>
      <c r="D31" s="168" t="s">
        <v>227</v>
      </c>
      <c r="E31" s="169" t="s">
        <v>316</v>
      </c>
      <c r="F31" s="523">
        <v>450.157</v>
      </c>
      <c r="G31" s="524">
        <v>564.286</v>
      </c>
      <c r="H31" s="524">
        <v>514.418</v>
      </c>
      <c r="I31" s="524">
        <v>445.099</v>
      </c>
      <c r="J31" s="524">
        <v>563.49</v>
      </c>
      <c r="K31" s="175">
        <f t="shared" si="0"/>
        <v>26.59880161492163</v>
      </c>
    </row>
    <row r="32" spans="1:11" ht="12" customHeight="1">
      <c r="A32" s="27"/>
      <c r="B32" s="621">
        <f t="shared" si="1"/>
        <v>26</v>
      </c>
      <c r="C32" s="181"/>
      <c r="D32" s="170" t="s">
        <v>421</v>
      </c>
      <c r="E32" s="145" t="s">
        <v>316</v>
      </c>
      <c r="F32" s="183">
        <v>79.345</v>
      </c>
      <c r="G32" s="184">
        <v>228.28</v>
      </c>
      <c r="H32" s="184">
        <v>503.054</v>
      </c>
      <c r="I32" s="184">
        <v>583.738</v>
      </c>
      <c r="J32" s="184">
        <v>529.977</v>
      </c>
      <c r="K32" s="174">
        <f t="shared" si="0"/>
        <v>-9.20978247090305</v>
      </c>
    </row>
    <row r="33" spans="1:11" ht="12" customHeight="1">
      <c r="A33" s="27"/>
      <c r="B33" s="621">
        <f t="shared" si="1"/>
        <v>27</v>
      </c>
      <c r="C33" s="167"/>
      <c r="D33" s="168" t="s">
        <v>284</v>
      </c>
      <c r="E33" s="169" t="s">
        <v>319</v>
      </c>
      <c r="F33" s="523">
        <v>487.024</v>
      </c>
      <c r="G33" s="524">
        <v>553.513</v>
      </c>
      <c r="H33" s="524">
        <v>513.918</v>
      </c>
      <c r="I33" s="524">
        <v>512.182</v>
      </c>
      <c r="J33" s="524">
        <v>511.971</v>
      </c>
      <c r="K33" s="175">
        <f t="shared" si="0"/>
        <v>-0.04119629350504139</v>
      </c>
    </row>
    <row r="34" spans="1:11" ht="12" customHeight="1">
      <c r="A34" s="27"/>
      <c r="B34" s="621">
        <f t="shared" si="1"/>
        <v>28</v>
      </c>
      <c r="C34" s="181"/>
      <c r="D34" s="170" t="s">
        <v>349</v>
      </c>
      <c r="E34" s="145" t="s">
        <v>316</v>
      </c>
      <c r="F34" s="183">
        <v>368.916</v>
      </c>
      <c r="G34" s="184">
        <v>379.989</v>
      </c>
      <c r="H34" s="184">
        <v>376.139</v>
      </c>
      <c r="I34" s="184">
        <v>461.379</v>
      </c>
      <c r="J34" s="184">
        <v>482.431</v>
      </c>
      <c r="K34" s="174">
        <f t="shared" si="0"/>
        <v>4.5628431289677085</v>
      </c>
    </row>
    <row r="35" spans="1:11" ht="12" customHeight="1">
      <c r="A35" s="27"/>
      <c r="B35" s="621">
        <f t="shared" si="1"/>
        <v>29</v>
      </c>
      <c r="C35" s="167"/>
      <c r="D35" s="168" t="s">
        <v>254</v>
      </c>
      <c r="E35" s="169" t="s">
        <v>320</v>
      </c>
      <c r="F35" s="523">
        <v>241.013</v>
      </c>
      <c r="G35" s="524">
        <v>263.391</v>
      </c>
      <c r="H35" s="524">
        <v>326.364</v>
      </c>
      <c r="I35" s="524">
        <v>376.512</v>
      </c>
      <c r="J35" s="524">
        <v>460.623</v>
      </c>
      <c r="K35" s="175">
        <f t="shared" si="0"/>
        <v>22.339527027027017</v>
      </c>
    </row>
    <row r="36" spans="1:11" ht="12" customHeight="1">
      <c r="A36" s="27"/>
      <c r="B36" s="621">
        <f t="shared" si="1"/>
        <v>30</v>
      </c>
      <c r="C36" s="181"/>
      <c r="D36" s="170" t="s">
        <v>252</v>
      </c>
      <c r="E36" s="145" t="s">
        <v>302</v>
      </c>
      <c r="F36" s="183"/>
      <c r="G36" s="184"/>
      <c r="H36" s="184"/>
      <c r="I36" s="184">
        <v>392.949</v>
      </c>
      <c r="J36" s="184">
        <v>458.73</v>
      </c>
      <c r="K36" s="174">
        <f t="shared" si="0"/>
        <v>16.740340349510994</v>
      </c>
    </row>
    <row r="37" spans="1:11" ht="12" customHeight="1">
      <c r="A37" s="27"/>
      <c r="B37" s="621">
        <f t="shared" si="1"/>
        <v>31</v>
      </c>
      <c r="C37" s="167"/>
      <c r="D37" s="168" t="s">
        <v>418</v>
      </c>
      <c r="E37" s="169" t="s">
        <v>313</v>
      </c>
      <c r="F37" s="523">
        <v>396.088</v>
      </c>
      <c r="G37" s="524">
        <v>411.902</v>
      </c>
      <c r="H37" s="524">
        <v>428.892</v>
      </c>
      <c r="I37" s="524">
        <v>455.211</v>
      </c>
      <c r="J37" s="642">
        <v>455.2</v>
      </c>
      <c r="K37" s="175">
        <f t="shared" si="0"/>
        <v>-0.0024164618166122587</v>
      </c>
    </row>
    <row r="38" spans="1:11" ht="12" customHeight="1">
      <c r="A38" s="27"/>
      <c r="B38" s="621">
        <f t="shared" si="1"/>
        <v>32</v>
      </c>
      <c r="C38" s="181"/>
      <c r="D38" s="170" t="s">
        <v>423</v>
      </c>
      <c r="E38" s="145" t="s">
        <v>313</v>
      </c>
      <c r="F38" s="183">
        <v>2.796</v>
      </c>
      <c r="G38" s="184">
        <v>1.646</v>
      </c>
      <c r="H38" s="184">
        <v>92.508</v>
      </c>
      <c r="I38" s="184">
        <v>247.451</v>
      </c>
      <c r="J38" s="184">
        <v>452.099</v>
      </c>
      <c r="K38" s="174">
        <f t="shared" si="0"/>
        <v>82.70243401723978</v>
      </c>
    </row>
    <row r="39" spans="1:11" ht="12" customHeight="1">
      <c r="A39" s="27"/>
      <c r="B39" s="621">
        <f t="shared" si="1"/>
        <v>33</v>
      </c>
      <c r="C39" s="167"/>
      <c r="D39" s="168" t="s">
        <v>251</v>
      </c>
      <c r="E39" s="169" t="s">
        <v>307</v>
      </c>
      <c r="F39" s="523">
        <v>307.755</v>
      </c>
      <c r="G39" s="524">
        <v>330.079</v>
      </c>
      <c r="H39" s="524">
        <v>341.335</v>
      </c>
      <c r="I39" s="524">
        <v>397.188</v>
      </c>
      <c r="J39" s="524">
        <v>426.696</v>
      </c>
      <c r="K39" s="175">
        <f aca="true" t="shared" si="2" ref="K39:K56">((J39/I39)-1)*100</f>
        <v>7.429227469107835</v>
      </c>
    </row>
    <row r="40" spans="1:11" ht="12" customHeight="1">
      <c r="A40" s="27"/>
      <c r="B40" s="621">
        <f t="shared" si="1"/>
        <v>34</v>
      </c>
      <c r="C40" s="181"/>
      <c r="D40" s="170" t="s">
        <v>557</v>
      </c>
      <c r="E40" s="145" t="s">
        <v>320</v>
      </c>
      <c r="F40" s="183">
        <v>456.621</v>
      </c>
      <c r="G40" s="184">
        <v>471.779</v>
      </c>
      <c r="H40" s="184">
        <v>499.889</v>
      </c>
      <c r="I40" s="184">
        <v>460.192</v>
      </c>
      <c r="J40" s="184">
        <v>419.589</v>
      </c>
      <c r="K40" s="174">
        <f t="shared" si="2"/>
        <v>-8.8230564633892</v>
      </c>
    </row>
    <row r="41" spans="1:11" ht="12" customHeight="1">
      <c r="A41" s="27"/>
      <c r="B41" s="621">
        <f t="shared" si="1"/>
        <v>35</v>
      </c>
      <c r="C41" s="167"/>
      <c r="D41" s="3" t="s">
        <v>551</v>
      </c>
      <c r="E41" s="169" t="s">
        <v>309</v>
      </c>
      <c r="F41" s="523">
        <v>44.581</v>
      </c>
      <c r="G41" s="524">
        <v>43.086</v>
      </c>
      <c r="H41" s="524">
        <v>41.418</v>
      </c>
      <c r="I41" s="524">
        <v>61.858</v>
      </c>
      <c r="J41" s="524">
        <v>403.641</v>
      </c>
      <c r="K41" s="175">
        <f t="shared" si="2"/>
        <v>552.5283714313427</v>
      </c>
    </row>
    <row r="42" spans="1:11" ht="12" customHeight="1">
      <c r="A42" s="27"/>
      <c r="B42" s="621">
        <f t="shared" si="1"/>
        <v>36</v>
      </c>
      <c r="C42" s="181"/>
      <c r="D42" s="170" t="s">
        <v>193</v>
      </c>
      <c r="E42" s="145" t="s">
        <v>319</v>
      </c>
      <c r="F42" s="183">
        <v>304.329</v>
      </c>
      <c r="G42" s="184">
        <v>320.588</v>
      </c>
      <c r="H42" s="184">
        <v>349.379</v>
      </c>
      <c r="I42" s="184">
        <v>351.766</v>
      </c>
      <c r="J42" s="184">
        <v>378.238</v>
      </c>
      <c r="K42" s="174">
        <f t="shared" si="2"/>
        <v>7.5254572642040385</v>
      </c>
    </row>
    <row r="43" spans="1:11" ht="12" customHeight="1">
      <c r="A43" s="27"/>
      <c r="B43" s="621">
        <f t="shared" si="1"/>
        <v>37</v>
      </c>
      <c r="C43" s="167"/>
      <c r="D43" s="168" t="s">
        <v>253</v>
      </c>
      <c r="E43" s="169" t="s">
        <v>308</v>
      </c>
      <c r="F43" s="523">
        <v>269.141</v>
      </c>
      <c r="G43" s="524">
        <v>284.539</v>
      </c>
      <c r="H43" s="524">
        <v>344.02</v>
      </c>
      <c r="I43" s="524">
        <v>372.475</v>
      </c>
      <c r="J43" s="524">
        <v>355.18</v>
      </c>
      <c r="K43" s="175">
        <f t="shared" si="2"/>
        <v>-4.643264648634138</v>
      </c>
    </row>
    <row r="44" spans="1:11" ht="12" customHeight="1">
      <c r="A44" s="27"/>
      <c r="B44" s="621">
        <f t="shared" si="1"/>
        <v>38</v>
      </c>
      <c r="C44" s="181"/>
      <c r="D44" s="170" t="s">
        <v>420</v>
      </c>
      <c r="E44" s="145" t="s">
        <v>310</v>
      </c>
      <c r="F44" s="183">
        <v>161.869</v>
      </c>
      <c r="G44" s="184">
        <v>269.114</v>
      </c>
      <c r="H44" s="184">
        <v>324.941</v>
      </c>
      <c r="I44" s="184">
        <v>251.684</v>
      </c>
      <c r="J44" s="184">
        <v>267.166</v>
      </c>
      <c r="K44" s="174">
        <f t="shared" si="2"/>
        <v>6.1513644093387</v>
      </c>
    </row>
    <row r="45" spans="1:11" ht="12" customHeight="1">
      <c r="A45" s="27"/>
      <c r="B45" s="621">
        <f t="shared" si="1"/>
        <v>39</v>
      </c>
      <c r="C45" s="167"/>
      <c r="D45" s="3" t="s">
        <v>25</v>
      </c>
      <c r="E45" s="169" t="s">
        <v>312</v>
      </c>
      <c r="F45" s="523">
        <v>51.413</v>
      </c>
      <c r="G45" s="524">
        <v>83.797</v>
      </c>
      <c r="H45" s="524">
        <v>111.219</v>
      </c>
      <c r="I45" s="524">
        <v>141.715</v>
      </c>
      <c r="J45" s="524">
        <v>263.833</v>
      </c>
      <c r="K45" s="175">
        <f t="shared" si="2"/>
        <v>86.17154147408532</v>
      </c>
    </row>
    <row r="46" spans="1:11" ht="12" customHeight="1">
      <c r="A46" s="27"/>
      <c r="B46" s="621">
        <f t="shared" si="1"/>
        <v>40</v>
      </c>
      <c r="C46" s="181"/>
      <c r="D46" s="170" t="s">
        <v>407</v>
      </c>
      <c r="E46" s="145" t="s">
        <v>310</v>
      </c>
      <c r="F46" s="183">
        <v>175.225</v>
      </c>
      <c r="G46" s="184">
        <v>277.526</v>
      </c>
      <c r="H46" s="184">
        <v>204.423</v>
      </c>
      <c r="I46" s="184">
        <v>207.254</v>
      </c>
      <c r="J46" s="184">
        <v>261.624</v>
      </c>
      <c r="K46" s="174">
        <f t="shared" si="2"/>
        <v>26.233510571569198</v>
      </c>
    </row>
    <row r="47" spans="1:11" ht="12" customHeight="1">
      <c r="A47" s="27"/>
      <c r="B47" s="621">
        <f t="shared" si="1"/>
        <v>41</v>
      </c>
      <c r="C47" s="167"/>
      <c r="D47" s="168" t="s">
        <v>545</v>
      </c>
      <c r="E47" s="169" t="s">
        <v>310</v>
      </c>
      <c r="F47" s="523">
        <v>187.532</v>
      </c>
      <c r="G47" s="524">
        <v>209.875</v>
      </c>
      <c r="H47" s="524">
        <v>228.887</v>
      </c>
      <c r="I47" s="524">
        <v>217.077</v>
      </c>
      <c r="J47" s="524">
        <v>235.902</v>
      </c>
      <c r="K47" s="175">
        <f t="shared" si="2"/>
        <v>8.672038032587515</v>
      </c>
    </row>
    <row r="48" spans="1:11" ht="12" customHeight="1">
      <c r="A48" s="27"/>
      <c r="B48" s="621">
        <f t="shared" si="1"/>
        <v>42</v>
      </c>
      <c r="C48" s="181"/>
      <c r="D48" s="170" t="s">
        <v>283</v>
      </c>
      <c r="E48" s="145" t="s">
        <v>316</v>
      </c>
      <c r="F48" s="183">
        <v>161.26</v>
      </c>
      <c r="G48" s="184">
        <v>110.368</v>
      </c>
      <c r="H48" s="184">
        <v>161.746</v>
      </c>
      <c r="I48" s="184">
        <v>196.021</v>
      </c>
      <c r="J48" s="184">
        <v>235.734</v>
      </c>
      <c r="K48" s="174">
        <f t="shared" si="2"/>
        <v>20.259564026303313</v>
      </c>
    </row>
    <row r="49" spans="1:11" ht="12" customHeight="1">
      <c r="A49" s="27"/>
      <c r="B49" s="621">
        <f t="shared" si="1"/>
        <v>43</v>
      </c>
      <c r="C49" s="167"/>
      <c r="D49" s="168" t="s">
        <v>246</v>
      </c>
      <c r="E49" s="169" t="s">
        <v>300</v>
      </c>
      <c r="F49" s="523"/>
      <c r="G49" s="524"/>
      <c r="H49" s="524">
        <v>174.243</v>
      </c>
      <c r="I49" s="524">
        <v>214.321</v>
      </c>
      <c r="J49" s="524">
        <v>231.604</v>
      </c>
      <c r="K49" s="175">
        <f t="shared" si="2"/>
        <v>8.064072116124876</v>
      </c>
    </row>
    <row r="50" spans="1:11" ht="12" customHeight="1">
      <c r="A50" s="27"/>
      <c r="B50" s="621">
        <f t="shared" si="1"/>
        <v>44</v>
      </c>
      <c r="C50" s="181"/>
      <c r="D50" s="170" t="s">
        <v>560</v>
      </c>
      <c r="E50" s="145" t="s">
        <v>297</v>
      </c>
      <c r="F50" s="183">
        <v>111.094</v>
      </c>
      <c r="G50" s="184">
        <v>131.159</v>
      </c>
      <c r="H50" s="184">
        <v>159.576</v>
      </c>
      <c r="I50" s="184">
        <v>189.418</v>
      </c>
      <c r="J50" s="184">
        <v>227.378</v>
      </c>
      <c r="K50" s="174">
        <f t="shared" si="2"/>
        <v>20.040334075958977</v>
      </c>
    </row>
    <row r="51" spans="1:11" ht="12" customHeight="1">
      <c r="A51" s="27"/>
      <c r="B51" s="621">
        <f t="shared" si="1"/>
        <v>45</v>
      </c>
      <c r="C51" s="167"/>
      <c r="D51" s="168" t="s">
        <v>547</v>
      </c>
      <c r="E51" s="169" t="s">
        <v>313</v>
      </c>
      <c r="F51" s="523">
        <v>159.077</v>
      </c>
      <c r="G51" s="524">
        <v>161.835</v>
      </c>
      <c r="H51" s="524">
        <v>196.793</v>
      </c>
      <c r="I51" s="524">
        <v>204.606</v>
      </c>
      <c r="J51" s="524">
        <v>225.475</v>
      </c>
      <c r="K51" s="175">
        <f t="shared" si="2"/>
        <v>10.199603139692881</v>
      </c>
    </row>
    <row r="52" spans="1:11" ht="12" customHeight="1">
      <c r="A52" s="27"/>
      <c r="B52" s="621">
        <f t="shared" si="1"/>
        <v>46</v>
      </c>
      <c r="C52" s="181"/>
      <c r="D52" s="170" t="s">
        <v>247</v>
      </c>
      <c r="E52" s="145" t="s">
        <v>305</v>
      </c>
      <c r="F52" s="183">
        <v>102.37</v>
      </c>
      <c r="G52" s="184">
        <v>194.447</v>
      </c>
      <c r="H52" s="184">
        <v>151.59</v>
      </c>
      <c r="I52" s="184">
        <v>210.343</v>
      </c>
      <c r="J52" s="184">
        <v>222.049</v>
      </c>
      <c r="K52" s="174">
        <f t="shared" si="2"/>
        <v>5.565195894324981</v>
      </c>
    </row>
    <row r="53" spans="1:11" ht="12" customHeight="1">
      <c r="A53" s="27"/>
      <c r="B53" s="621">
        <f t="shared" si="1"/>
        <v>47</v>
      </c>
      <c r="C53" s="167"/>
      <c r="D53" s="168" t="s">
        <v>206</v>
      </c>
      <c r="E53" s="169" t="s">
        <v>316</v>
      </c>
      <c r="F53" s="523">
        <v>382.344</v>
      </c>
      <c r="G53" s="524">
        <v>392.137</v>
      </c>
      <c r="H53" s="524">
        <v>252.619</v>
      </c>
      <c r="I53" s="524">
        <v>178.482</v>
      </c>
      <c r="J53" s="524">
        <v>219.189</v>
      </c>
      <c r="K53" s="175">
        <f t="shared" si="2"/>
        <v>22.807341916831938</v>
      </c>
    </row>
    <row r="54" spans="1:11" ht="12" customHeight="1">
      <c r="A54" s="27"/>
      <c r="B54" s="621">
        <f t="shared" si="1"/>
        <v>48</v>
      </c>
      <c r="C54" s="181"/>
      <c r="D54" s="170" t="s">
        <v>350</v>
      </c>
      <c r="E54" s="145" t="s">
        <v>314</v>
      </c>
      <c r="F54" s="183">
        <v>160.191</v>
      </c>
      <c r="G54" s="184">
        <v>157.734</v>
      </c>
      <c r="H54" s="184">
        <v>193.118</v>
      </c>
      <c r="I54" s="184">
        <v>201.568</v>
      </c>
      <c r="J54" s="184">
        <v>201.615</v>
      </c>
      <c r="K54" s="174">
        <f t="shared" si="2"/>
        <v>0.023317193205274478</v>
      </c>
    </row>
    <row r="55" spans="1:11" ht="12" customHeight="1">
      <c r="A55" s="27"/>
      <c r="B55" s="621">
        <f t="shared" si="1"/>
        <v>49</v>
      </c>
      <c r="C55" s="167"/>
      <c r="D55" s="168" t="s">
        <v>26</v>
      </c>
      <c r="E55" s="169" t="s">
        <v>313</v>
      </c>
      <c r="F55" s="523">
        <v>259.769</v>
      </c>
      <c r="G55" s="524">
        <v>250.699</v>
      </c>
      <c r="H55" s="524">
        <v>219.084</v>
      </c>
      <c r="I55" s="524">
        <v>196.285</v>
      </c>
      <c r="J55" s="524">
        <v>200.221</v>
      </c>
      <c r="K55" s="175">
        <f t="shared" si="2"/>
        <v>2.005247471788474</v>
      </c>
    </row>
    <row r="56" spans="1:11" ht="12" customHeight="1">
      <c r="A56" s="27"/>
      <c r="B56" s="621">
        <f t="shared" si="1"/>
        <v>50</v>
      </c>
      <c r="C56" s="433"/>
      <c r="D56" s="163" t="s">
        <v>225</v>
      </c>
      <c r="E56" s="519" t="s">
        <v>316</v>
      </c>
      <c r="F56" s="580">
        <v>125.556</v>
      </c>
      <c r="G56" s="581">
        <v>95.747</v>
      </c>
      <c r="H56" s="581">
        <v>149.451</v>
      </c>
      <c r="I56" s="581">
        <v>182.713</v>
      </c>
      <c r="J56" s="581">
        <v>196.173</v>
      </c>
      <c r="K56" s="518">
        <f t="shared" si="2"/>
        <v>7.366744566615413</v>
      </c>
    </row>
    <row r="57" spans="1:12" ht="15" customHeight="1">
      <c r="A57" s="27"/>
      <c r="B57" s="10"/>
      <c r="C57" s="694" t="s">
        <v>541</v>
      </c>
      <c r="D57" s="694"/>
      <c r="E57" s="133"/>
      <c r="F57" s="133"/>
      <c r="G57" s="133"/>
      <c r="H57" s="133"/>
      <c r="I57" s="133"/>
      <c r="J57" s="133"/>
      <c r="K57" s="133"/>
      <c r="L57" s="133"/>
    </row>
    <row r="58" spans="1:2" ht="12.75">
      <c r="A58" s="27"/>
      <c r="B58" s="10"/>
    </row>
    <row r="59" ht="12.75">
      <c r="B59" s="10"/>
    </row>
    <row r="60" ht="12.75">
      <c r="B60" s="10"/>
    </row>
    <row r="61" ht="12.75">
      <c r="B61" s="10"/>
    </row>
    <row r="62" ht="12.75">
      <c r="B62" s="10"/>
    </row>
    <row r="63" ht="12.75">
      <c r="B63" s="10"/>
    </row>
    <row r="64" ht="12.75">
      <c r="B64" s="10"/>
    </row>
    <row r="65" ht="12.75">
      <c r="B65" s="10"/>
    </row>
    <row r="66" ht="12.75">
      <c r="B66" s="10"/>
    </row>
    <row r="67" ht="12.75">
      <c r="B67" s="10"/>
    </row>
    <row r="68" ht="12.75">
      <c r="B68" s="10"/>
    </row>
    <row r="69" ht="12.75">
      <c r="B69" s="10"/>
    </row>
    <row r="70" ht="12.75">
      <c r="B70" s="10"/>
    </row>
    <row r="71" ht="12.75">
      <c r="B71" s="10"/>
    </row>
    <row r="72" ht="12.75">
      <c r="B72" s="10"/>
    </row>
    <row r="73" ht="12.75">
      <c r="B73" s="10"/>
    </row>
    <row r="74" ht="12.75">
      <c r="B74" s="10"/>
    </row>
    <row r="75" ht="12.75">
      <c r="B75" s="10"/>
    </row>
    <row r="76" ht="12.75">
      <c r="B76" s="10"/>
    </row>
    <row r="77" ht="12.75">
      <c r="B77" s="10"/>
    </row>
    <row r="78" ht="12.75">
      <c r="B78" s="10"/>
    </row>
    <row r="79" ht="12.75">
      <c r="B79" s="10"/>
    </row>
    <row r="80" ht="12.75">
      <c r="B80" s="10"/>
    </row>
    <row r="81" ht="12.75">
      <c r="B81" s="10"/>
    </row>
    <row r="82" ht="12.75">
      <c r="B82" s="10"/>
    </row>
    <row r="83" ht="12.75">
      <c r="B83" s="10"/>
    </row>
    <row r="84" ht="12.75">
      <c r="B84" s="10"/>
    </row>
    <row r="85" ht="12.75">
      <c r="B85" s="10"/>
    </row>
    <row r="86" ht="12.75">
      <c r="B86" s="10"/>
    </row>
    <row r="87" ht="12.75">
      <c r="B87" s="10"/>
    </row>
    <row r="88" ht="12.75">
      <c r="B88" s="10"/>
    </row>
    <row r="89" ht="12.75">
      <c r="B89" s="10"/>
    </row>
    <row r="90" ht="12.75">
      <c r="B90" s="10"/>
    </row>
  </sheetData>
  <mergeCells count="6">
    <mergeCell ref="B4:B6"/>
    <mergeCell ref="C57:D57"/>
    <mergeCell ref="C1:D1"/>
    <mergeCell ref="C2:K2"/>
    <mergeCell ref="D3:K3"/>
    <mergeCell ref="D4:D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52"/>
  <dimension ref="A1:G37"/>
  <sheetViews>
    <sheetView workbookViewId="0" topLeftCell="A1">
      <selection activeCell="A1" sqref="A1"/>
    </sheetView>
  </sheetViews>
  <sheetFormatPr defaultColWidth="9.140625" defaultRowHeight="12.75"/>
  <cols>
    <col min="1" max="1" width="3.00390625" style="0" customWidth="1"/>
    <col min="2" max="2" width="5.7109375" style="0" customWidth="1"/>
  </cols>
  <sheetData>
    <row r="1" ht="14.25" customHeight="1">
      <c r="G1" s="48" t="s">
        <v>455</v>
      </c>
    </row>
    <row r="2" spans="1:7" ht="30" customHeight="1">
      <c r="A2" s="401"/>
      <c r="B2" s="751" t="s">
        <v>458</v>
      </c>
      <c r="C2" s="751"/>
      <c r="D2" s="751"/>
      <c r="E2" s="751"/>
      <c r="F2" s="751"/>
      <c r="G2" s="751"/>
    </row>
    <row r="3" spans="2:7" ht="24.75" customHeight="1">
      <c r="B3" s="754" t="s">
        <v>459</v>
      </c>
      <c r="C3" s="726"/>
      <c r="D3" s="726"/>
      <c r="E3" s="726"/>
      <c r="F3" s="726"/>
      <c r="G3" s="755"/>
    </row>
    <row r="4" spans="2:7" ht="15" customHeight="1">
      <c r="B4" s="420" t="s">
        <v>267</v>
      </c>
      <c r="C4" s="770" t="s">
        <v>431</v>
      </c>
      <c r="D4" s="771"/>
      <c r="E4" s="770" t="s">
        <v>13</v>
      </c>
      <c r="F4" s="772"/>
      <c r="G4" s="771"/>
    </row>
    <row r="5" spans="2:7" ht="15" customHeight="1">
      <c r="B5" s="209"/>
      <c r="C5" s="769" t="s">
        <v>430</v>
      </c>
      <c r="D5" s="768"/>
      <c r="E5" s="766" t="s">
        <v>429</v>
      </c>
      <c r="F5" s="767"/>
      <c r="G5" s="768"/>
    </row>
    <row r="6" spans="2:7" ht="15" customHeight="1">
      <c r="B6" s="209"/>
      <c r="C6" s="235"/>
      <c r="D6" s="764" t="s">
        <v>268</v>
      </c>
      <c r="E6" s="210" t="s">
        <v>269</v>
      </c>
      <c r="F6" s="211" t="s">
        <v>270</v>
      </c>
      <c r="G6" s="212" t="s">
        <v>271</v>
      </c>
    </row>
    <row r="7" spans="2:7" ht="15" customHeight="1">
      <c r="B7" s="208"/>
      <c r="C7" s="213"/>
      <c r="D7" s="765"/>
      <c r="E7" s="214"/>
      <c r="F7" s="215"/>
      <c r="G7" s="216"/>
    </row>
    <row r="8" spans="2:7" ht="15" customHeight="1">
      <c r="B8" s="223">
        <v>1990</v>
      </c>
      <c r="C8" s="206">
        <v>19</v>
      </c>
      <c r="D8" s="70">
        <v>7</v>
      </c>
      <c r="E8" s="200">
        <v>0.2</v>
      </c>
      <c r="F8" s="201">
        <v>0.18</v>
      </c>
      <c r="G8" s="202">
        <v>0.62</v>
      </c>
    </row>
    <row r="9" spans="2:7" ht="15" customHeight="1">
      <c r="B9" s="218">
        <v>1995</v>
      </c>
      <c r="C9" s="206">
        <v>24.97</v>
      </c>
      <c r="D9" s="70">
        <v>7.25</v>
      </c>
      <c r="E9" s="200">
        <v>0.14</v>
      </c>
      <c r="F9" s="201">
        <v>0.19</v>
      </c>
      <c r="G9" s="202">
        <v>0.67</v>
      </c>
    </row>
    <row r="10" spans="2:7" ht="15" customHeight="1">
      <c r="B10" s="218">
        <v>1996</v>
      </c>
      <c r="C10" s="206">
        <v>27.167</v>
      </c>
      <c r="D10" s="70">
        <v>7.583</v>
      </c>
      <c r="E10" s="200">
        <v>0.12</v>
      </c>
      <c r="F10" s="201">
        <v>0.2</v>
      </c>
      <c r="G10" s="202">
        <v>0.68</v>
      </c>
    </row>
    <row r="11" spans="2:7" ht="15" customHeight="1">
      <c r="B11" s="218">
        <v>1997</v>
      </c>
      <c r="C11" s="206">
        <v>29.862</v>
      </c>
      <c r="D11" s="70">
        <v>8.334</v>
      </c>
      <c r="E11" s="200">
        <v>0.1</v>
      </c>
      <c r="F11" s="201">
        <v>0.19</v>
      </c>
      <c r="G11" s="202">
        <v>0.71</v>
      </c>
    </row>
    <row r="12" spans="2:7" ht="15" customHeight="1">
      <c r="B12" s="218">
        <v>1998</v>
      </c>
      <c r="C12" s="206">
        <v>30.234</v>
      </c>
      <c r="D12" s="70">
        <v>8.308</v>
      </c>
      <c r="E12" s="200">
        <v>0.09</v>
      </c>
      <c r="F12" s="201">
        <v>0.2</v>
      </c>
      <c r="G12" s="202">
        <v>0.71</v>
      </c>
    </row>
    <row r="13" spans="2:7" ht="15" customHeight="1">
      <c r="B13" s="218">
        <v>1999</v>
      </c>
      <c r="C13" s="206">
        <v>28.588</v>
      </c>
      <c r="D13" s="70">
        <v>7.846</v>
      </c>
      <c r="E13" s="200">
        <v>0.09</v>
      </c>
      <c r="F13" s="201">
        <v>0.22</v>
      </c>
      <c r="G13" s="202">
        <v>0.69</v>
      </c>
    </row>
    <row r="14" spans="2:7" ht="15" customHeight="1">
      <c r="B14" s="218">
        <v>2000</v>
      </c>
      <c r="C14" s="206">
        <v>32.486</v>
      </c>
      <c r="D14" s="70">
        <v>8.156</v>
      </c>
      <c r="E14" s="200">
        <v>0.09</v>
      </c>
      <c r="F14" s="201">
        <v>0.23</v>
      </c>
      <c r="G14" s="202">
        <v>0.68</v>
      </c>
    </row>
    <row r="15" spans="2:7" ht="15" customHeight="1">
      <c r="B15" s="218">
        <v>2001</v>
      </c>
      <c r="C15" s="206">
        <v>31.88</v>
      </c>
      <c r="D15" s="70">
        <v>7.217</v>
      </c>
      <c r="E15" s="200">
        <v>0.09</v>
      </c>
      <c r="F15" s="201">
        <v>0.24</v>
      </c>
      <c r="G15" s="202">
        <v>0.67</v>
      </c>
    </row>
    <row r="16" spans="2:7" ht="15" customHeight="1">
      <c r="B16" s="218">
        <v>2002</v>
      </c>
      <c r="C16" s="206">
        <v>33.074</v>
      </c>
      <c r="D16" s="70">
        <v>8.047</v>
      </c>
      <c r="E16" s="200">
        <v>0.077</v>
      </c>
      <c r="F16" s="201">
        <v>0.234</v>
      </c>
      <c r="G16" s="202">
        <v>0.689</v>
      </c>
    </row>
    <row r="17" spans="2:7" ht="15" customHeight="1">
      <c r="B17" s="218">
        <v>2003</v>
      </c>
      <c r="C17" s="206">
        <v>32.919</v>
      </c>
      <c r="D17" s="70">
        <v>7.671</v>
      </c>
      <c r="E17" s="200">
        <v>0.074</v>
      </c>
      <c r="F17" s="201">
        <v>0.23</v>
      </c>
      <c r="G17" s="202">
        <v>0.703</v>
      </c>
    </row>
    <row r="18" spans="2:7" ht="15" customHeight="1">
      <c r="B18" s="218">
        <v>2004</v>
      </c>
      <c r="C18" s="206">
        <v>34.511</v>
      </c>
      <c r="D18" s="70">
        <v>8.338</v>
      </c>
      <c r="E18" s="200">
        <v>0.07</v>
      </c>
      <c r="F18" s="201">
        <v>0.16</v>
      </c>
      <c r="G18" s="202">
        <v>0.67</v>
      </c>
    </row>
    <row r="19" spans="2:7" ht="15" customHeight="1">
      <c r="B19" s="218">
        <v>2005</v>
      </c>
      <c r="C19" s="206">
        <v>36.957</v>
      </c>
      <c r="D19" s="70">
        <v>8.086</v>
      </c>
      <c r="E19" s="200">
        <v>0.07</v>
      </c>
      <c r="F19" s="201">
        <v>0.13</v>
      </c>
      <c r="G19" s="202">
        <v>0.8</v>
      </c>
    </row>
    <row r="20" spans="2:7" ht="15" customHeight="1">
      <c r="B20" s="424">
        <v>2006</v>
      </c>
      <c r="C20" s="206">
        <f>35.558151+9.836551</f>
        <v>45.394702</v>
      </c>
      <c r="D20" s="70">
        <v>9.836551</v>
      </c>
      <c r="E20" s="200">
        <v>0.09</v>
      </c>
      <c r="F20" s="201">
        <v>0.16</v>
      </c>
      <c r="G20" s="202">
        <v>0.76</v>
      </c>
    </row>
    <row r="21" spans="2:7" ht="15" customHeight="1">
      <c r="B21" s="577">
        <v>2007</v>
      </c>
      <c r="C21" s="207">
        <f>36.27316+9.795897</f>
        <v>46.069057</v>
      </c>
      <c r="D21" s="72">
        <v>9.795897</v>
      </c>
      <c r="E21" s="203">
        <v>0.09</v>
      </c>
      <c r="F21" s="204">
        <v>0.14</v>
      </c>
      <c r="G21" s="205">
        <v>0.77</v>
      </c>
    </row>
    <row r="22" ht="15" customHeight="1"/>
    <row r="23" spans="2:5" ht="24.75" customHeight="1">
      <c r="B23" s="754" t="s">
        <v>460</v>
      </c>
      <c r="C23" s="726"/>
      <c r="D23" s="726"/>
      <c r="E23" s="755"/>
    </row>
    <row r="24" spans="2:5" ht="37.5" customHeight="1">
      <c r="B24" s="423" t="s">
        <v>267</v>
      </c>
      <c r="C24" s="756" t="s">
        <v>248</v>
      </c>
      <c r="D24" s="757"/>
      <c r="E24" s="421" t="s">
        <v>465</v>
      </c>
    </row>
    <row r="25" spans="2:5" ht="15" customHeight="1">
      <c r="B25" s="217">
        <v>2000</v>
      </c>
      <c r="C25" s="749">
        <v>961.7</v>
      </c>
      <c r="D25" s="750"/>
      <c r="E25" s="579"/>
    </row>
    <row r="26" spans="2:5" ht="15" customHeight="1">
      <c r="B26" s="424">
        <v>2001</v>
      </c>
      <c r="C26" s="758">
        <v>834.9</v>
      </c>
      <c r="D26" s="759"/>
      <c r="E26" s="422">
        <f>(C26/C25-1)</f>
        <v>-0.13184984922533016</v>
      </c>
    </row>
    <row r="27" spans="2:5" ht="15" customHeight="1">
      <c r="B27" s="218">
        <v>2002</v>
      </c>
      <c r="C27" s="760">
        <v>758.6</v>
      </c>
      <c r="D27" s="759"/>
      <c r="E27" s="422">
        <f aca="true" t="shared" si="0" ref="E27:E32">(C27/C26-1)</f>
        <v>-0.0913881902024194</v>
      </c>
    </row>
    <row r="28" spans="2:5" ht="15" customHeight="1">
      <c r="B28" s="218">
        <v>2003</v>
      </c>
      <c r="C28" s="760">
        <v>734.1</v>
      </c>
      <c r="D28" s="759"/>
      <c r="E28" s="422">
        <f t="shared" si="0"/>
        <v>-0.032296335354600525</v>
      </c>
    </row>
    <row r="29" spans="2:5" ht="15" customHeight="1">
      <c r="B29" s="218">
        <v>2004</v>
      </c>
      <c r="C29" s="760">
        <v>702.8</v>
      </c>
      <c r="D29" s="759"/>
      <c r="E29" s="422">
        <f t="shared" si="0"/>
        <v>-0.042637242882441195</v>
      </c>
    </row>
    <row r="30" spans="2:5" ht="15" customHeight="1">
      <c r="B30" s="218">
        <v>2005</v>
      </c>
      <c r="C30" s="760">
        <v>516.7</v>
      </c>
      <c r="D30" s="759"/>
      <c r="E30" s="422">
        <f t="shared" si="0"/>
        <v>-0.264797951052931</v>
      </c>
    </row>
    <row r="31" spans="2:5" ht="15" customHeight="1">
      <c r="B31" s="218">
        <v>2006</v>
      </c>
      <c r="C31" s="760">
        <v>429.8</v>
      </c>
      <c r="D31" s="759"/>
      <c r="E31" s="422">
        <f t="shared" si="0"/>
        <v>-0.1681826978904587</v>
      </c>
    </row>
    <row r="32" spans="2:5" ht="15" customHeight="1">
      <c r="B32" s="219">
        <v>2007</v>
      </c>
      <c r="C32" s="762">
        <v>415.8</v>
      </c>
      <c r="D32" s="763"/>
      <c r="E32" s="578">
        <f t="shared" si="0"/>
        <v>-0.032573289902280145</v>
      </c>
    </row>
    <row r="33" ht="15" customHeight="1"/>
    <row r="34" spans="2:7" ht="26.25" customHeight="1">
      <c r="B34" s="739" t="s">
        <v>464</v>
      </c>
      <c r="C34" s="739"/>
      <c r="D34" s="739"/>
      <c r="E34" s="739"/>
      <c r="F34" s="739"/>
      <c r="G34" s="739"/>
    </row>
    <row r="35" spans="2:7" ht="15" customHeight="1">
      <c r="B35" s="761" t="s">
        <v>452</v>
      </c>
      <c r="C35" s="761"/>
      <c r="D35" s="761"/>
      <c r="E35" s="761"/>
      <c r="F35" s="761"/>
      <c r="G35" s="761"/>
    </row>
    <row r="36" spans="1:7" ht="12.75" customHeight="1">
      <c r="A36" s="403"/>
      <c r="B36" s="752" t="s">
        <v>454</v>
      </c>
      <c r="C36" s="753"/>
      <c r="D36" s="753"/>
      <c r="E36" s="753"/>
      <c r="F36" s="753"/>
      <c r="G36" s="753"/>
    </row>
    <row r="37" spans="1:7" ht="12.75" customHeight="1">
      <c r="A37" s="404"/>
      <c r="B37" s="752" t="s">
        <v>453</v>
      </c>
      <c r="C37" s="752"/>
      <c r="D37" s="752"/>
      <c r="E37" s="752"/>
      <c r="F37" s="752"/>
      <c r="G37" s="752"/>
    </row>
  </sheetData>
  <mergeCells count="21">
    <mergeCell ref="B3:G3"/>
    <mergeCell ref="D6:D7"/>
    <mergeCell ref="E5:G5"/>
    <mergeCell ref="C5:D5"/>
    <mergeCell ref="C4:D4"/>
    <mergeCell ref="E4:G4"/>
    <mergeCell ref="B37:G37"/>
    <mergeCell ref="C29:D29"/>
    <mergeCell ref="C30:D30"/>
    <mergeCell ref="C31:D31"/>
    <mergeCell ref="C32:D32"/>
    <mergeCell ref="C25:D25"/>
    <mergeCell ref="B2:G2"/>
    <mergeCell ref="B34:G34"/>
    <mergeCell ref="B36:G36"/>
    <mergeCell ref="B23:E23"/>
    <mergeCell ref="C24:D24"/>
    <mergeCell ref="C26:D26"/>
    <mergeCell ref="C27:D27"/>
    <mergeCell ref="C28:D28"/>
    <mergeCell ref="B35:G3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50"/>
  <dimension ref="A1:H42"/>
  <sheetViews>
    <sheetView workbookViewId="0" topLeftCell="A1">
      <selection activeCell="A1" sqref="A1"/>
    </sheetView>
  </sheetViews>
  <sheetFormatPr defaultColWidth="9.140625" defaultRowHeight="12.75"/>
  <cols>
    <col min="1" max="1" width="3.8515625" style="0" customWidth="1"/>
    <col min="3" max="3" width="8.421875" style="0" customWidth="1"/>
    <col min="4" max="7" width="7.7109375" style="0" customWidth="1"/>
    <col min="8" max="8" width="6.7109375" style="0" customWidth="1"/>
  </cols>
  <sheetData>
    <row r="1" spans="1:8" ht="14.25" customHeight="1">
      <c r="A1" t="s">
        <v>323</v>
      </c>
      <c r="B1" s="46"/>
      <c r="C1" s="47"/>
      <c r="D1" s="23"/>
      <c r="E1" s="23"/>
      <c r="F1" s="23"/>
      <c r="G1" s="23"/>
      <c r="H1" s="48" t="s">
        <v>457</v>
      </c>
    </row>
    <row r="2" spans="2:8" ht="48.75" customHeight="1">
      <c r="B2" s="773" t="s">
        <v>462</v>
      </c>
      <c r="C2" s="773"/>
      <c r="D2" s="773"/>
      <c r="E2" s="773"/>
      <c r="F2" s="773"/>
      <c r="G2" s="773"/>
      <c r="H2" s="773"/>
    </row>
    <row r="3" spans="2:8" ht="19.5" customHeight="1">
      <c r="B3" s="754" t="s">
        <v>255</v>
      </c>
      <c r="C3" s="726"/>
      <c r="D3" s="726"/>
      <c r="E3" s="726"/>
      <c r="F3" s="726"/>
      <c r="G3" s="726"/>
      <c r="H3" s="755"/>
    </row>
    <row r="4" spans="2:8" ht="17.25" customHeight="1">
      <c r="B4" s="774" t="s">
        <v>352</v>
      </c>
      <c r="C4" s="775"/>
      <c r="D4" s="778" t="s">
        <v>456</v>
      </c>
      <c r="E4" s="730"/>
      <c r="F4" s="730"/>
      <c r="G4" s="733"/>
      <c r="H4" s="418" t="s">
        <v>15</v>
      </c>
    </row>
    <row r="5" spans="2:8" ht="15" customHeight="1">
      <c r="B5" s="776"/>
      <c r="C5" s="777"/>
      <c r="D5" s="318">
        <v>2000</v>
      </c>
      <c r="E5" s="318">
        <v>2005</v>
      </c>
      <c r="F5" s="318">
        <v>2006</v>
      </c>
      <c r="G5" s="98">
        <v>2007</v>
      </c>
      <c r="H5" s="208" t="s">
        <v>325</v>
      </c>
    </row>
    <row r="6" spans="2:8" ht="15" customHeight="1">
      <c r="B6" s="413" t="s">
        <v>256</v>
      </c>
      <c r="C6" s="441"/>
      <c r="D6" s="435">
        <v>374.835</v>
      </c>
      <c r="E6" s="435">
        <v>351.371</v>
      </c>
      <c r="F6" s="435">
        <v>375.836</v>
      </c>
      <c r="G6" s="435">
        <v>402.148</v>
      </c>
      <c r="H6" s="260">
        <f aca="true" t="shared" si="0" ref="H6:H23">(G6/F6-1)</f>
        <v>0.070009259357805</v>
      </c>
    </row>
    <row r="7" spans="2:8" ht="15" customHeight="1">
      <c r="B7" s="220" t="s">
        <v>257</v>
      </c>
      <c r="C7" s="442"/>
      <c r="D7" s="436">
        <v>231.06</v>
      </c>
      <c r="E7" s="436">
        <v>291.157</v>
      </c>
      <c r="F7" s="436">
        <v>346.06</v>
      </c>
      <c r="G7" s="436">
        <v>396.641</v>
      </c>
      <c r="H7" s="416">
        <f t="shared" si="0"/>
        <v>0.14616251517077972</v>
      </c>
    </row>
    <row r="8" spans="2:8" ht="15" customHeight="1">
      <c r="B8" s="414" t="s">
        <v>258</v>
      </c>
      <c r="C8" s="443"/>
      <c r="D8" s="435">
        <v>149.395</v>
      </c>
      <c r="E8" s="435">
        <v>236.824</v>
      </c>
      <c r="F8" s="435">
        <v>266.493</v>
      </c>
      <c r="G8" s="435">
        <v>270.822</v>
      </c>
      <c r="H8" s="261">
        <f t="shared" si="0"/>
        <v>0.01624432911933904</v>
      </c>
    </row>
    <row r="9" spans="2:8" ht="15" customHeight="1">
      <c r="B9" s="220" t="s">
        <v>286</v>
      </c>
      <c r="C9" s="442"/>
      <c r="D9" s="436"/>
      <c r="E9" s="436">
        <v>123.753</v>
      </c>
      <c r="F9" s="436">
        <v>154.797</v>
      </c>
      <c r="G9" s="436">
        <v>167.946</v>
      </c>
      <c r="H9" s="416">
        <f t="shared" si="0"/>
        <v>0.08494350665710582</v>
      </c>
    </row>
    <row r="10" spans="2:8" ht="15" customHeight="1">
      <c r="B10" s="414" t="s">
        <v>259</v>
      </c>
      <c r="C10" s="443"/>
      <c r="D10" s="435">
        <v>148.769</v>
      </c>
      <c r="E10" s="435">
        <v>90.677</v>
      </c>
      <c r="F10" s="435">
        <v>117.456</v>
      </c>
      <c r="G10" s="435">
        <v>113.412</v>
      </c>
      <c r="H10" s="261">
        <f t="shared" si="0"/>
        <v>-0.03442991418062935</v>
      </c>
    </row>
    <row r="11" spans="2:8" ht="15" customHeight="1">
      <c r="B11" s="220" t="s">
        <v>479</v>
      </c>
      <c r="C11" s="442"/>
      <c r="D11" s="436"/>
      <c r="E11" s="436"/>
      <c r="F11" s="436">
        <v>76.513</v>
      </c>
      <c r="G11" s="436">
        <v>101.605</v>
      </c>
      <c r="H11" s="416">
        <f t="shared" si="0"/>
        <v>0.32794427090821165</v>
      </c>
    </row>
    <row r="12" spans="2:8" ht="15" customHeight="1">
      <c r="B12" s="414" t="s">
        <v>261</v>
      </c>
      <c r="C12" s="443"/>
      <c r="D12" s="435">
        <v>57.747</v>
      </c>
      <c r="E12" s="435">
        <v>85.889</v>
      </c>
      <c r="F12" s="435">
        <v>98.516</v>
      </c>
      <c r="G12" s="435">
        <v>98.786</v>
      </c>
      <c r="H12" s="261">
        <f t="shared" si="0"/>
        <v>0.002740671566040076</v>
      </c>
    </row>
    <row r="13" spans="2:8" ht="15" customHeight="1">
      <c r="B13" s="220" t="s">
        <v>260</v>
      </c>
      <c r="C13" s="442"/>
      <c r="D13" s="436"/>
      <c r="E13" s="436">
        <v>79.248</v>
      </c>
      <c r="F13" s="436">
        <v>80.864</v>
      </c>
      <c r="G13" s="436">
        <v>80.342</v>
      </c>
      <c r="H13" s="416">
        <f t="shared" si="0"/>
        <v>-0.006455282944202723</v>
      </c>
    </row>
    <row r="14" spans="2:8" ht="15" customHeight="1">
      <c r="B14" s="414" t="s">
        <v>263</v>
      </c>
      <c r="C14" s="443"/>
      <c r="D14" s="435">
        <v>26.4</v>
      </c>
      <c r="E14" s="435">
        <v>57.085</v>
      </c>
      <c r="F14" s="435">
        <v>69.554</v>
      </c>
      <c r="G14" s="435">
        <v>71.567</v>
      </c>
      <c r="H14" s="261">
        <f t="shared" si="0"/>
        <v>0.028941541823618966</v>
      </c>
    </row>
    <row r="15" spans="2:8" ht="15" customHeight="1">
      <c r="B15" s="220" t="s">
        <v>265</v>
      </c>
      <c r="C15" s="442"/>
      <c r="D15" s="436">
        <v>19.229</v>
      </c>
      <c r="E15" s="436">
        <v>41.131</v>
      </c>
      <c r="F15" s="436">
        <v>53.044</v>
      </c>
      <c r="G15" s="436">
        <v>64.944</v>
      </c>
      <c r="H15" s="416">
        <f t="shared" si="0"/>
        <v>0.2243420556519118</v>
      </c>
    </row>
    <row r="16" spans="2:8" ht="15" customHeight="1">
      <c r="B16" s="414" t="s">
        <v>264</v>
      </c>
      <c r="C16" s="443"/>
      <c r="D16" s="435"/>
      <c r="E16" s="435">
        <v>37.848</v>
      </c>
      <c r="F16" s="435">
        <v>43.714</v>
      </c>
      <c r="G16" s="435">
        <v>46.538</v>
      </c>
      <c r="H16" s="261">
        <f t="shared" si="0"/>
        <v>0.06460172942306808</v>
      </c>
    </row>
    <row r="17" spans="2:8" ht="15" customHeight="1">
      <c r="B17" s="220" t="s">
        <v>285</v>
      </c>
      <c r="C17" s="442"/>
      <c r="D17" s="436"/>
      <c r="E17" s="436">
        <v>22.17</v>
      </c>
      <c r="F17" s="436">
        <v>26.989</v>
      </c>
      <c r="G17" s="436">
        <v>34.173</v>
      </c>
      <c r="H17" s="416">
        <f t="shared" si="0"/>
        <v>0.26618251880395727</v>
      </c>
    </row>
    <row r="18" spans="2:8" ht="15" customHeight="1">
      <c r="B18" s="414" t="s">
        <v>287</v>
      </c>
      <c r="C18" s="443"/>
      <c r="D18" s="435"/>
      <c r="E18" s="435">
        <v>24.406</v>
      </c>
      <c r="F18" s="435">
        <v>29.499</v>
      </c>
      <c r="G18" s="435">
        <v>29.167</v>
      </c>
      <c r="H18" s="261">
        <f t="shared" si="0"/>
        <v>-0.011254618800637162</v>
      </c>
    </row>
    <row r="19" spans="2:8" ht="15" customHeight="1">
      <c r="B19" s="220" t="s">
        <v>288</v>
      </c>
      <c r="C19" s="442"/>
      <c r="D19" s="436"/>
      <c r="E19" s="436">
        <v>12.804</v>
      </c>
      <c r="F19" s="436">
        <v>15.629</v>
      </c>
      <c r="G19" s="436">
        <v>18.791</v>
      </c>
      <c r="H19" s="416">
        <f t="shared" si="0"/>
        <v>0.20231620705099496</v>
      </c>
    </row>
    <row r="20" spans="2:8" ht="15" customHeight="1">
      <c r="B20" s="414" t="s">
        <v>262</v>
      </c>
      <c r="C20" s="443"/>
      <c r="D20" s="435">
        <v>61.78</v>
      </c>
      <c r="E20" s="435">
        <v>37.076</v>
      </c>
      <c r="F20" s="435">
        <v>27.275</v>
      </c>
      <c r="G20" s="435">
        <v>16.831</v>
      </c>
      <c r="H20" s="261">
        <f t="shared" si="0"/>
        <v>-0.3829147571035747</v>
      </c>
    </row>
    <row r="21" spans="2:8" ht="15" customHeight="1">
      <c r="B21" s="220" t="s">
        <v>480</v>
      </c>
      <c r="C21" s="442"/>
      <c r="D21" s="436"/>
      <c r="E21" s="436">
        <v>7.205</v>
      </c>
      <c r="F21" s="436">
        <v>6.822</v>
      </c>
      <c r="G21" s="436">
        <v>7.94</v>
      </c>
      <c r="H21" s="416">
        <f t="shared" si="0"/>
        <v>0.1638815596599239</v>
      </c>
    </row>
    <row r="22" spans="2:8" ht="15" customHeight="1">
      <c r="B22" s="414" t="s">
        <v>481</v>
      </c>
      <c r="C22" s="443"/>
      <c r="D22" s="435"/>
      <c r="E22" s="435">
        <v>1.424</v>
      </c>
      <c r="F22" s="435">
        <v>3.643</v>
      </c>
      <c r="G22" s="435">
        <v>5.309</v>
      </c>
      <c r="H22" s="261">
        <f t="shared" si="0"/>
        <v>0.45731539939610233</v>
      </c>
    </row>
    <row r="23" spans="2:8" ht="15" customHeight="1">
      <c r="B23" s="412" t="s">
        <v>482</v>
      </c>
      <c r="C23" s="445"/>
      <c r="D23" s="437"/>
      <c r="E23" s="437">
        <v>1.796</v>
      </c>
      <c r="F23" s="437">
        <v>1.719</v>
      </c>
      <c r="G23" s="437">
        <v>2.841</v>
      </c>
      <c r="H23" s="417">
        <f t="shared" si="0"/>
        <v>0.6527050610820244</v>
      </c>
    </row>
    <row r="24" spans="2:8" ht="15" customHeight="1">
      <c r="B24" s="415"/>
      <c r="C24" s="419"/>
      <c r="D24" s="64"/>
      <c r="E24" s="64"/>
      <c r="F24" s="64"/>
      <c r="G24" s="64"/>
      <c r="H24" s="444"/>
    </row>
    <row r="25" spans="2:8" ht="19.5" customHeight="1">
      <c r="B25" s="754" t="s">
        <v>266</v>
      </c>
      <c r="C25" s="726"/>
      <c r="D25" s="726"/>
      <c r="E25" s="726"/>
      <c r="F25" s="726"/>
      <c r="G25" s="726"/>
      <c r="H25" s="755"/>
    </row>
    <row r="26" spans="2:8" ht="17.25" customHeight="1">
      <c r="B26" s="774" t="s">
        <v>352</v>
      </c>
      <c r="C26" s="775"/>
      <c r="D26" s="778" t="s">
        <v>456</v>
      </c>
      <c r="E26" s="730"/>
      <c r="F26" s="730"/>
      <c r="G26" s="733"/>
      <c r="H26" s="418" t="s">
        <v>15</v>
      </c>
    </row>
    <row r="27" spans="2:8" ht="15" customHeight="1">
      <c r="B27" s="776"/>
      <c r="C27" s="777"/>
      <c r="D27" s="318">
        <v>2000</v>
      </c>
      <c r="E27" s="318">
        <v>2005</v>
      </c>
      <c r="F27" s="318">
        <v>2006</v>
      </c>
      <c r="G27" s="98">
        <v>2007</v>
      </c>
      <c r="H27" s="208" t="s">
        <v>325</v>
      </c>
    </row>
    <row r="28" spans="2:8" ht="15" customHeight="1">
      <c r="B28" s="413" t="s">
        <v>256</v>
      </c>
      <c r="C28" s="441"/>
      <c r="D28" s="286">
        <v>163.29</v>
      </c>
      <c r="E28" s="286">
        <v>224.989</v>
      </c>
      <c r="F28" s="286">
        <v>285.551</v>
      </c>
      <c r="G28" s="438">
        <v>306.099</v>
      </c>
      <c r="H28" s="260">
        <f aca="true" t="shared" si="1" ref="H28:H39">(G28/F28-1)</f>
        <v>0.07195912463973153</v>
      </c>
    </row>
    <row r="29" spans="2:8" ht="15" customHeight="1">
      <c r="B29" s="220" t="s">
        <v>258</v>
      </c>
      <c r="C29" s="442"/>
      <c r="D29" s="287">
        <v>194.327</v>
      </c>
      <c r="E29" s="287">
        <v>187.125</v>
      </c>
      <c r="F29" s="287">
        <v>173.361</v>
      </c>
      <c r="G29" s="439">
        <v>177.228</v>
      </c>
      <c r="H29" s="416">
        <f t="shared" si="1"/>
        <v>0.022306054995068214</v>
      </c>
    </row>
    <row r="30" spans="2:8" ht="15" customHeight="1">
      <c r="B30" s="414" t="s">
        <v>264</v>
      </c>
      <c r="C30" s="443"/>
      <c r="D30" s="288">
        <v>176.145</v>
      </c>
      <c r="E30" s="288">
        <v>145.909</v>
      </c>
      <c r="F30" s="288">
        <v>153.589</v>
      </c>
      <c r="G30" s="440">
        <v>157.699</v>
      </c>
      <c r="H30" s="261">
        <f t="shared" si="1"/>
        <v>0.026759728886834422</v>
      </c>
    </row>
    <row r="31" spans="2:8" ht="15" customHeight="1">
      <c r="B31" s="220" t="s">
        <v>259</v>
      </c>
      <c r="C31" s="442"/>
      <c r="D31" s="287">
        <v>117.146</v>
      </c>
      <c r="E31" s="287">
        <v>46.792</v>
      </c>
      <c r="F31" s="287">
        <v>88.174</v>
      </c>
      <c r="G31" s="439">
        <v>115.776</v>
      </c>
      <c r="H31" s="416">
        <f t="shared" si="1"/>
        <v>0.313040125206977</v>
      </c>
    </row>
    <row r="32" spans="2:8" ht="15" customHeight="1">
      <c r="B32" s="414" t="s">
        <v>288</v>
      </c>
      <c r="C32" s="443"/>
      <c r="D32" s="288"/>
      <c r="E32" s="288">
        <v>111.592</v>
      </c>
      <c r="F32" s="288">
        <v>68.838</v>
      </c>
      <c r="G32" s="440">
        <v>82.787</v>
      </c>
      <c r="H32" s="261">
        <f t="shared" si="1"/>
        <v>0.20263517243383045</v>
      </c>
    </row>
    <row r="33" spans="2:8" ht="15" customHeight="1">
      <c r="B33" s="220" t="s">
        <v>289</v>
      </c>
      <c r="C33" s="442"/>
      <c r="D33" s="287">
        <v>16.2</v>
      </c>
      <c r="E33" s="287">
        <v>33.61</v>
      </c>
      <c r="F33" s="287">
        <v>40.972</v>
      </c>
      <c r="G33" s="439">
        <v>46.746</v>
      </c>
      <c r="H33" s="416">
        <f t="shared" si="1"/>
        <v>0.14092551010446153</v>
      </c>
    </row>
    <row r="34" spans="2:8" ht="15" customHeight="1">
      <c r="B34" s="414" t="s">
        <v>286</v>
      </c>
      <c r="C34" s="443"/>
      <c r="D34" s="288"/>
      <c r="E34" s="288">
        <v>19.925</v>
      </c>
      <c r="F34" s="288">
        <v>41.639</v>
      </c>
      <c r="G34" s="440">
        <v>42.816</v>
      </c>
      <c r="H34" s="261">
        <f t="shared" si="1"/>
        <v>0.028266769134705383</v>
      </c>
    </row>
    <row r="35" spans="2:8" ht="15" customHeight="1">
      <c r="B35" s="220" t="s">
        <v>265</v>
      </c>
      <c r="C35" s="442"/>
      <c r="D35" s="287"/>
      <c r="E35" s="287">
        <v>12.401</v>
      </c>
      <c r="F35" s="287">
        <v>15.876</v>
      </c>
      <c r="G35" s="439">
        <v>29.06</v>
      </c>
      <c r="H35" s="416">
        <f t="shared" si="1"/>
        <v>0.8304358780549257</v>
      </c>
    </row>
    <row r="36" spans="2:8" ht="15" customHeight="1">
      <c r="B36" s="414" t="s">
        <v>285</v>
      </c>
      <c r="C36" s="443"/>
      <c r="D36" s="288"/>
      <c r="E36" s="288">
        <v>20.324</v>
      </c>
      <c r="F36" s="288">
        <v>22.479</v>
      </c>
      <c r="G36" s="440">
        <v>21.888</v>
      </c>
      <c r="H36" s="261">
        <f t="shared" si="1"/>
        <v>-0.026291205124783</v>
      </c>
    </row>
    <row r="37" spans="2:8" ht="15" customHeight="1">
      <c r="B37" s="220" t="s">
        <v>479</v>
      </c>
      <c r="C37" s="442"/>
      <c r="D37" s="287"/>
      <c r="E37" s="287"/>
      <c r="F37" s="287">
        <v>10.083</v>
      </c>
      <c r="G37" s="439">
        <v>15.47</v>
      </c>
      <c r="H37" s="416">
        <f t="shared" si="1"/>
        <v>0.534265595556878</v>
      </c>
    </row>
    <row r="38" spans="2:8" ht="15" customHeight="1">
      <c r="B38" s="414" t="s">
        <v>261</v>
      </c>
      <c r="C38" s="443"/>
      <c r="D38" s="288"/>
      <c r="E38" s="288">
        <v>5.117</v>
      </c>
      <c r="F38" s="288">
        <v>12.474</v>
      </c>
      <c r="G38" s="440">
        <v>14.586</v>
      </c>
      <c r="H38" s="261">
        <f t="shared" si="1"/>
        <v>0.1693121693121693</v>
      </c>
    </row>
    <row r="39" spans="2:8" ht="15" customHeight="1">
      <c r="B39" s="412" t="s">
        <v>483</v>
      </c>
      <c r="C39" s="445"/>
      <c r="D39" s="289"/>
      <c r="E39" s="289">
        <v>11.496</v>
      </c>
      <c r="F39" s="289">
        <v>9.84</v>
      </c>
      <c r="G39" s="446">
        <v>11.28</v>
      </c>
      <c r="H39" s="417">
        <f t="shared" si="1"/>
        <v>0.14634146341463405</v>
      </c>
    </row>
    <row r="40" spans="1:8" ht="15" customHeight="1">
      <c r="A40" s="1"/>
      <c r="B40" s="739" t="s">
        <v>463</v>
      </c>
      <c r="C40" s="739"/>
      <c r="D40" s="739"/>
      <c r="E40" s="739"/>
      <c r="F40" s="739"/>
      <c r="G40" s="739"/>
      <c r="H40" s="739"/>
    </row>
    <row r="41" spans="2:8" ht="15" customHeight="1">
      <c r="B41" s="761" t="s">
        <v>461</v>
      </c>
      <c r="C41" s="761"/>
      <c r="D41" s="761"/>
      <c r="E41" s="761"/>
      <c r="F41" s="761"/>
      <c r="G41" s="761"/>
      <c r="H41" s="761"/>
    </row>
    <row r="42" spans="2:8" ht="12.75" customHeight="1">
      <c r="B42" s="752" t="s">
        <v>454</v>
      </c>
      <c r="C42" s="753"/>
      <c r="D42" s="753"/>
      <c r="E42" s="753"/>
      <c r="F42" s="753"/>
      <c r="G42" s="753"/>
      <c r="H42" s="753"/>
    </row>
  </sheetData>
  <mergeCells count="10">
    <mergeCell ref="B41:H41"/>
    <mergeCell ref="B42:H42"/>
    <mergeCell ref="B2:H2"/>
    <mergeCell ref="B40:H40"/>
    <mergeCell ref="B3:H3"/>
    <mergeCell ref="B26:C27"/>
    <mergeCell ref="B4:C5"/>
    <mergeCell ref="D4:G4"/>
    <mergeCell ref="D26:G26"/>
    <mergeCell ref="B25:H2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51"/>
  <dimension ref="B1:G46"/>
  <sheetViews>
    <sheetView workbookViewId="0" topLeftCell="A1">
      <selection activeCell="A1" sqref="A1"/>
    </sheetView>
  </sheetViews>
  <sheetFormatPr defaultColWidth="9.140625" defaultRowHeight="12.75"/>
  <cols>
    <col min="1" max="1" width="1.1484375" style="0" customWidth="1"/>
    <col min="2" max="2" width="8.28125" style="0" customWidth="1"/>
    <col min="3" max="7" width="10.7109375" style="0" customWidth="1"/>
  </cols>
  <sheetData>
    <row r="1" spans="2:7" ht="14.25" customHeight="1">
      <c r="B1" s="47"/>
      <c r="C1" s="47"/>
      <c r="D1" s="23"/>
      <c r="E1" s="23"/>
      <c r="F1" s="23"/>
      <c r="G1" s="12" t="s">
        <v>344</v>
      </c>
    </row>
    <row r="2" spans="2:7" s="11" customFormat="1" ht="30" customHeight="1">
      <c r="B2" s="723" t="s">
        <v>525</v>
      </c>
      <c r="C2" s="723"/>
      <c r="D2" s="723"/>
      <c r="E2" s="723"/>
      <c r="F2" s="723"/>
      <c r="G2" s="723"/>
    </row>
    <row r="3" spans="2:7" ht="18" customHeight="1">
      <c r="B3" s="51"/>
      <c r="C3" s="754" t="s">
        <v>529</v>
      </c>
      <c r="D3" s="726"/>
      <c r="E3" s="726"/>
      <c r="F3" s="726"/>
      <c r="G3" s="755"/>
    </row>
    <row r="4" spans="2:7" ht="14.25" customHeight="1">
      <c r="B4" s="241"/>
      <c r="C4" s="781" t="s">
        <v>220</v>
      </c>
      <c r="D4" s="782"/>
      <c r="E4" s="782"/>
      <c r="F4" s="782"/>
      <c r="G4" s="783"/>
    </row>
    <row r="5" spans="2:7" ht="15" customHeight="1">
      <c r="B5" s="49"/>
      <c r="C5" s="253" t="s">
        <v>275</v>
      </c>
      <c r="D5" s="254"/>
      <c r="E5" s="255" t="s">
        <v>327</v>
      </c>
      <c r="F5" s="256" t="s">
        <v>328</v>
      </c>
      <c r="G5" s="257" t="s">
        <v>351</v>
      </c>
    </row>
    <row r="6" spans="2:7" ht="12.75" customHeight="1">
      <c r="B6" s="49"/>
      <c r="C6" s="779" t="s">
        <v>273</v>
      </c>
      <c r="D6" s="251" t="s">
        <v>276</v>
      </c>
      <c r="E6" s="780" t="s">
        <v>236</v>
      </c>
      <c r="F6" s="780" t="s">
        <v>526</v>
      </c>
      <c r="G6" s="128"/>
    </row>
    <row r="7" spans="2:7" ht="12.75" customHeight="1">
      <c r="B7" s="49"/>
      <c r="C7" s="779"/>
      <c r="D7" s="248" t="s">
        <v>277</v>
      </c>
      <c r="E7" s="780"/>
      <c r="F7" s="780"/>
      <c r="G7" s="128"/>
    </row>
    <row r="8" spans="2:7" ht="12.75" customHeight="1">
      <c r="B8" s="49"/>
      <c r="C8" s="779"/>
      <c r="D8" s="248" t="s">
        <v>528</v>
      </c>
      <c r="E8" s="780"/>
      <c r="F8" s="252" t="s">
        <v>527</v>
      </c>
      <c r="G8" s="144"/>
    </row>
    <row r="9" spans="2:7" ht="12.75" customHeight="1">
      <c r="B9" s="223">
        <v>1985</v>
      </c>
      <c r="C9" s="358">
        <v>1.9</v>
      </c>
      <c r="D9" s="359">
        <v>0.8</v>
      </c>
      <c r="E9" s="359">
        <v>15</v>
      </c>
      <c r="F9" s="360">
        <v>12.3</v>
      </c>
      <c r="G9" s="428">
        <f aca="true" t="shared" si="0" ref="G9:G24">SUM(C9:F9)</f>
        <v>30</v>
      </c>
    </row>
    <row r="10" spans="2:7" ht="12.75" customHeight="1">
      <c r="B10" s="218">
        <v>1990</v>
      </c>
      <c r="C10" s="361">
        <v>3.1</v>
      </c>
      <c r="D10" s="362">
        <v>1.1</v>
      </c>
      <c r="E10" s="362">
        <v>14.6</v>
      </c>
      <c r="F10" s="363">
        <v>21.8</v>
      </c>
      <c r="G10" s="229">
        <f t="shared" si="0"/>
        <v>40.6</v>
      </c>
    </row>
    <row r="11" spans="2:7" ht="12.75" customHeight="1">
      <c r="B11" s="218">
        <v>1994</v>
      </c>
      <c r="C11" s="361">
        <v>5.1</v>
      </c>
      <c r="D11" s="362">
        <v>1.1</v>
      </c>
      <c r="E11" s="362">
        <v>18.4</v>
      </c>
      <c r="F11" s="363">
        <v>26.5</v>
      </c>
      <c r="G11" s="229">
        <f t="shared" si="0"/>
        <v>51.099999999999994</v>
      </c>
    </row>
    <row r="12" spans="2:7" ht="12.75" customHeight="1">
      <c r="B12" s="218">
        <v>1995</v>
      </c>
      <c r="C12" s="361">
        <v>5.5</v>
      </c>
      <c r="D12" s="362">
        <v>1.1</v>
      </c>
      <c r="E12" s="362">
        <v>21</v>
      </c>
      <c r="F12" s="363">
        <v>25.8</v>
      </c>
      <c r="G12" s="229">
        <f t="shared" si="0"/>
        <v>53.400000000000006</v>
      </c>
    </row>
    <row r="13" spans="2:7" ht="12.75" customHeight="1">
      <c r="B13" s="218">
        <v>1996</v>
      </c>
      <c r="C13" s="361">
        <v>5.9</v>
      </c>
      <c r="D13" s="362">
        <v>1.2</v>
      </c>
      <c r="E13" s="362">
        <v>20.1</v>
      </c>
      <c r="F13" s="363">
        <v>25</v>
      </c>
      <c r="G13" s="229">
        <f t="shared" si="0"/>
        <v>52.2</v>
      </c>
    </row>
    <row r="14" spans="2:7" ht="12.75" customHeight="1">
      <c r="B14" s="218">
        <v>1997</v>
      </c>
      <c r="C14" s="361">
        <v>6</v>
      </c>
      <c r="D14" s="362">
        <v>1</v>
      </c>
      <c r="E14" s="362">
        <v>21.3</v>
      </c>
      <c r="F14" s="363">
        <v>25.3</v>
      </c>
      <c r="G14" s="229">
        <f t="shared" si="0"/>
        <v>53.6</v>
      </c>
    </row>
    <row r="15" spans="2:7" ht="12.75" customHeight="1">
      <c r="B15" s="218">
        <v>1998</v>
      </c>
      <c r="C15" s="361">
        <v>6.5</v>
      </c>
      <c r="D15" s="362">
        <v>1.2</v>
      </c>
      <c r="E15" s="362">
        <v>23.9</v>
      </c>
      <c r="F15" s="363">
        <v>26.3</v>
      </c>
      <c r="G15" s="229">
        <f t="shared" si="0"/>
        <v>57.9</v>
      </c>
    </row>
    <row r="16" spans="2:7" ht="12.75" customHeight="1">
      <c r="B16" s="218">
        <v>1999</v>
      </c>
      <c r="C16" s="361">
        <v>7</v>
      </c>
      <c r="D16" s="362">
        <v>1.4</v>
      </c>
      <c r="E16" s="362">
        <v>26.4</v>
      </c>
      <c r="F16" s="360">
        <v>27.3</v>
      </c>
      <c r="G16" s="229">
        <f t="shared" si="0"/>
        <v>62.099999999999994</v>
      </c>
    </row>
    <row r="17" spans="2:7" ht="12.75" customHeight="1">
      <c r="B17" s="218">
        <v>2000</v>
      </c>
      <c r="C17" s="361">
        <v>7.6</v>
      </c>
      <c r="D17" s="362">
        <v>1.3</v>
      </c>
      <c r="E17" s="362">
        <v>26.6</v>
      </c>
      <c r="F17" s="363">
        <v>27.2</v>
      </c>
      <c r="G17" s="229">
        <f t="shared" si="0"/>
        <v>62.7</v>
      </c>
    </row>
    <row r="18" spans="2:7" ht="12.75" customHeight="1">
      <c r="B18" s="218">
        <v>2001</v>
      </c>
      <c r="C18" s="361">
        <v>7.4</v>
      </c>
      <c r="D18" s="362">
        <v>3</v>
      </c>
      <c r="E18" s="362">
        <v>26.3</v>
      </c>
      <c r="F18" s="363">
        <v>27.2</v>
      </c>
      <c r="G18" s="229">
        <f t="shared" si="0"/>
        <v>63.900000000000006</v>
      </c>
    </row>
    <row r="19" spans="2:7" ht="12.75" customHeight="1">
      <c r="B19" s="218">
        <v>2002</v>
      </c>
      <c r="C19" s="361">
        <v>7.5</v>
      </c>
      <c r="D19" s="362">
        <v>3</v>
      </c>
      <c r="E19" s="364">
        <v>27.3</v>
      </c>
      <c r="F19" s="365">
        <v>26.3</v>
      </c>
      <c r="G19" s="229">
        <f t="shared" si="0"/>
        <v>64.1</v>
      </c>
    </row>
    <row r="20" spans="2:7" ht="12.75" customHeight="1">
      <c r="B20" s="218">
        <v>2003</v>
      </c>
      <c r="C20" s="361">
        <v>9.2</v>
      </c>
      <c r="D20" s="362">
        <v>2.4</v>
      </c>
      <c r="E20" s="362">
        <v>28.7</v>
      </c>
      <c r="F20" s="363">
        <v>25.8</v>
      </c>
      <c r="G20" s="229">
        <f t="shared" si="0"/>
        <v>66.1</v>
      </c>
    </row>
    <row r="21" spans="2:7" ht="12.75" customHeight="1">
      <c r="B21" s="218">
        <v>2004</v>
      </c>
      <c r="C21" s="361">
        <v>9.9</v>
      </c>
      <c r="D21" s="362">
        <v>2.6</v>
      </c>
      <c r="E21" s="362">
        <v>33.5</v>
      </c>
      <c r="F21" s="363">
        <v>22.3</v>
      </c>
      <c r="G21" s="229">
        <f t="shared" si="0"/>
        <v>68.3</v>
      </c>
    </row>
    <row r="22" spans="2:7" ht="12.75" customHeight="1">
      <c r="B22" s="218">
        <v>2005</v>
      </c>
      <c r="C22" s="361">
        <v>10.2</v>
      </c>
      <c r="D22" s="362">
        <v>2.8</v>
      </c>
      <c r="E22" s="362">
        <v>33.6</v>
      </c>
      <c r="F22" s="363">
        <v>20.8</v>
      </c>
      <c r="G22" s="229">
        <f t="shared" si="0"/>
        <v>67.4</v>
      </c>
    </row>
    <row r="23" spans="2:7" ht="12.75" customHeight="1">
      <c r="B23" s="218">
        <v>2006</v>
      </c>
      <c r="C23" s="361">
        <v>10</v>
      </c>
      <c r="D23" s="362">
        <v>2.9</v>
      </c>
      <c r="E23" s="362">
        <v>36.1</v>
      </c>
      <c r="F23" s="363">
        <v>22.3</v>
      </c>
      <c r="G23" s="229">
        <f t="shared" si="0"/>
        <v>71.3</v>
      </c>
    </row>
    <row r="24" spans="2:7" ht="12.75" customHeight="1">
      <c r="B24" s="219">
        <v>2007</v>
      </c>
      <c r="C24" s="366">
        <v>10.9</v>
      </c>
      <c r="D24" s="367">
        <v>3.3</v>
      </c>
      <c r="E24" s="367">
        <v>36.4</v>
      </c>
      <c r="F24" s="368">
        <v>22.4</v>
      </c>
      <c r="G24" s="229">
        <f t="shared" si="0"/>
        <v>73</v>
      </c>
    </row>
    <row r="25" spans="2:7" ht="19.5" customHeight="1">
      <c r="B25" s="52"/>
      <c r="C25" s="784" t="s">
        <v>607</v>
      </c>
      <c r="D25" s="785"/>
      <c r="E25" s="785"/>
      <c r="F25" s="785"/>
      <c r="G25" s="786"/>
    </row>
    <row r="26" spans="2:7" ht="12.75" customHeight="1">
      <c r="B26" s="224" t="s">
        <v>477</v>
      </c>
      <c r="C26" s="391">
        <f>(POWER((C13/C9),1/11)-1)</f>
        <v>0.10850133160383413</v>
      </c>
      <c r="D26" s="392">
        <f>(POWER((D13/D9),1/11)-1)</f>
        <v>0.03754823579391897</v>
      </c>
      <c r="E26" s="392">
        <f>(POWER((E13/E9),1/11)-1)</f>
        <v>0.026963436981605637</v>
      </c>
      <c r="F26" s="392">
        <f>(POWER((F13/F9),1/11)-1)</f>
        <v>0.06660391263164667</v>
      </c>
      <c r="G26" s="397">
        <f>(POWER((G13/G9),1/11)-1)</f>
        <v>0.05164246261225802</v>
      </c>
    </row>
    <row r="27" spans="2:7" ht="12.75" customHeight="1">
      <c r="B27" s="218" t="s">
        <v>476</v>
      </c>
      <c r="C27" s="393">
        <f>(POWER((C23/C13),1/10)-1)</f>
        <v>0.05418006396907016</v>
      </c>
      <c r="D27" s="394">
        <f>(POWER((D23/D13),1/10)-1)</f>
        <v>0.09224904883682639</v>
      </c>
      <c r="E27" s="394">
        <f>(POWER((E23/E13),1/10)-1)</f>
        <v>0.060305744803417216</v>
      </c>
      <c r="F27" s="394">
        <f>(POWER((F23/F13),1/10)-1)</f>
        <v>-0.011363852693650589</v>
      </c>
      <c r="G27" s="398">
        <f>(POWER((G23/G13),1/10)-1)</f>
        <v>0.031672615051713926</v>
      </c>
    </row>
    <row r="28" spans="2:7" ht="12.75" customHeight="1">
      <c r="B28" s="219" t="s">
        <v>475</v>
      </c>
      <c r="C28" s="395">
        <f>(C24/C23-1)</f>
        <v>0.09000000000000008</v>
      </c>
      <c r="D28" s="396">
        <f>(D24/D23-1)</f>
        <v>0.13793103448275867</v>
      </c>
      <c r="E28" s="396">
        <f>(E24/E23-1)</f>
        <v>0.008310249307479145</v>
      </c>
      <c r="F28" s="396">
        <f>(F24/F23-1)</f>
        <v>0.004484304932735439</v>
      </c>
      <c r="G28" s="399">
        <f>(G24/G23-1)</f>
        <v>0.02384291725105192</v>
      </c>
    </row>
    <row r="29" spans="2:7" ht="15" customHeight="1">
      <c r="B29" s="400" t="s">
        <v>442</v>
      </c>
      <c r="C29" s="50"/>
      <c r="D29" s="50"/>
      <c r="E29" s="50"/>
      <c r="F29" s="50"/>
      <c r="G29" s="61"/>
    </row>
    <row r="30" ht="15.75" customHeight="1"/>
    <row r="31" spans="2:7" s="18" customFormat="1" ht="18" customHeight="1">
      <c r="B31" s="304"/>
      <c r="C31" s="754" t="s">
        <v>530</v>
      </c>
      <c r="D31" s="726"/>
      <c r="E31" s="726"/>
      <c r="F31" s="726"/>
      <c r="G31" s="755"/>
    </row>
    <row r="32" spans="2:7" ht="15" customHeight="1">
      <c r="B32" s="7"/>
      <c r="C32" s="253" t="s">
        <v>275</v>
      </c>
      <c r="D32" s="254"/>
      <c r="E32" s="255" t="s">
        <v>327</v>
      </c>
      <c r="F32" s="256" t="s">
        <v>328</v>
      </c>
      <c r="G32" s="257" t="s">
        <v>351</v>
      </c>
    </row>
    <row r="33" spans="2:7" ht="12.75" customHeight="1">
      <c r="B33" s="7"/>
      <c r="C33" s="779" t="s">
        <v>273</v>
      </c>
      <c r="D33" s="251" t="s">
        <v>276</v>
      </c>
      <c r="E33" s="780" t="s">
        <v>236</v>
      </c>
      <c r="F33" s="780" t="s">
        <v>526</v>
      </c>
      <c r="G33" s="128"/>
    </row>
    <row r="34" spans="2:7" ht="12.75" customHeight="1">
      <c r="B34" s="7"/>
      <c r="C34" s="779"/>
      <c r="D34" s="248" t="s">
        <v>277</v>
      </c>
      <c r="E34" s="780"/>
      <c r="F34" s="780"/>
      <c r="G34" s="128"/>
    </row>
    <row r="35" spans="2:7" ht="12.75" customHeight="1">
      <c r="B35" s="7"/>
      <c r="C35" s="779"/>
      <c r="D35" s="248" t="s">
        <v>528</v>
      </c>
      <c r="E35" s="780"/>
      <c r="F35" s="252" t="s">
        <v>527</v>
      </c>
      <c r="G35" s="144"/>
    </row>
    <row r="36" spans="2:7" ht="12.75" customHeight="1">
      <c r="B36" s="223">
        <v>1999</v>
      </c>
      <c r="C36" s="369">
        <v>1101</v>
      </c>
      <c r="D36" s="370">
        <v>216</v>
      </c>
      <c r="E36" s="370">
        <v>1639</v>
      </c>
      <c r="F36" s="371">
        <v>1674</v>
      </c>
      <c r="G36" s="429">
        <f aca="true" t="shared" si="1" ref="G36:G44">SUM(C36:F36)</f>
        <v>4630</v>
      </c>
    </row>
    <row r="37" spans="2:7" ht="12.75" customHeight="1">
      <c r="B37" s="218">
        <v>2000</v>
      </c>
      <c r="C37" s="372">
        <v>1187</v>
      </c>
      <c r="D37" s="373">
        <v>217</v>
      </c>
      <c r="E37" s="373">
        <v>1653</v>
      </c>
      <c r="F37" s="374">
        <v>1672</v>
      </c>
      <c r="G37" s="258">
        <f t="shared" si="1"/>
        <v>4729</v>
      </c>
    </row>
    <row r="38" spans="2:7" ht="12.75" customHeight="1">
      <c r="B38" s="218">
        <v>2001</v>
      </c>
      <c r="C38" s="372">
        <v>966</v>
      </c>
      <c r="D38" s="373">
        <v>405</v>
      </c>
      <c r="E38" s="373">
        <v>1647</v>
      </c>
      <c r="F38" s="374">
        <v>1673</v>
      </c>
      <c r="G38" s="258">
        <f t="shared" si="1"/>
        <v>4691</v>
      </c>
    </row>
    <row r="39" spans="2:7" ht="12.75" customHeight="1">
      <c r="B39" s="218">
        <v>2002</v>
      </c>
      <c r="C39" s="372">
        <v>858</v>
      </c>
      <c r="D39" s="373">
        <v>391</v>
      </c>
      <c r="E39" s="375">
        <v>1710</v>
      </c>
      <c r="F39" s="376">
        <v>1581</v>
      </c>
      <c r="G39" s="258">
        <f t="shared" si="1"/>
        <v>4540</v>
      </c>
    </row>
    <row r="40" spans="2:7" ht="12.75" customHeight="1">
      <c r="B40" s="218">
        <v>2003</v>
      </c>
      <c r="C40" s="372">
        <v>1004</v>
      </c>
      <c r="D40" s="373">
        <v>287</v>
      </c>
      <c r="E40" s="373">
        <v>1775</v>
      </c>
      <c r="F40" s="374">
        <v>1572</v>
      </c>
      <c r="G40" s="258">
        <f t="shared" si="1"/>
        <v>4638</v>
      </c>
    </row>
    <row r="41" spans="2:7" ht="12.75" customHeight="1">
      <c r="B41" s="218">
        <v>2004</v>
      </c>
      <c r="C41" s="372">
        <v>969</v>
      </c>
      <c r="D41" s="373">
        <v>286</v>
      </c>
      <c r="E41" s="373">
        <v>2118</v>
      </c>
      <c r="F41" s="374">
        <v>1515</v>
      </c>
      <c r="G41" s="258">
        <f t="shared" si="1"/>
        <v>4888</v>
      </c>
    </row>
    <row r="42" spans="2:7" ht="12.75" customHeight="1">
      <c r="B42" s="218">
        <v>2005</v>
      </c>
      <c r="C42" s="372">
        <v>925</v>
      </c>
      <c r="D42" s="373">
        <v>279</v>
      </c>
      <c r="E42" s="373">
        <v>2121</v>
      </c>
      <c r="F42" s="374">
        <v>1435</v>
      </c>
      <c r="G42" s="258">
        <f t="shared" si="1"/>
        <v>4760</v>
      </c>
    </row>
    <row r="43" spans="2:7" ht="12.75" customHeight="1">
      <c r="B43" s="218">
        <v>2006</v>
      </c>
      <c r="C43" s="372">
        <v>856</v>
      </c>
      <c r="D43" s="373">
        <v>326</v>
      </c>
      <c r="E43" s="373">
        <v>2268</v>
      </c>
      <c r="F43" s="374">
        <v>1529</v>
      </c>
      <c r="G43" s="258">
        <f t="shared" si="1"/>
        <v>4979</v>
      </c>
    </row>
    <row r="44" spans="2:7" ht="12.75" customHeight="1">
      <c r="B44" s="219">
        <v>2007</v>
      </c>
      <c r="C44" s="377">
        <v>963</v>
      </c>
      <c r="D44" s="377">
        <v>299</v>
      </c>
      <c r="E44" s="377">
        <v>2277</v>
      </c>
      <c r="F44" s="378">
        <v>1531</v>
      </c>
      <c r="G44" s="259">
        <f t="shared" si="1"/>
        <v>5070</v>
      </c>
    </row>
    <row r="45" spans="2:7" ht="27" customHeight="1">
      <c r="B45" s="702" t="s">
        <v>469</v>
      </c>
      <c r="C45" s="702"/>
      <c r="D45" s="702"/>
      <c r="E45" s="702"/>
      <c r="F45" s="702"/>
      <c r="G45" s="702"/>
    </row>
    <row r="46" spans="2:7" ht="15" customHeight="1">
      <c r="B46" s="694" t="s">
        <v>443</v>
      </c>
      <c r="C46" s="694"/>
      <c r="D46" s="694"/>
      <c r="E46" s="694"/>
      <c r="F46" s="694"/>
      <c r="G46" s="694"/>
    </row>
    <row r="47" ht="15" customHeight="1"/>
  </sheetData>
  <mergeCells count="13">
    <mergeCell ref="B46:G46"/>
    <mergeCell ref="C31:G31"/>
    <mergeCell ref="C25:G25"/>
    <mergeCell ref="F6:F7"/>
    <mergeCell ref="B45:G45"/>
    <mergeCell ref="B2:G2"/>
    <mergeCell ref="C33:C35"/>
    <mergeCell ref="E33:E35"/>
    <mergeCell ref="F33:F34"/>
    <mergeCell ref="C3:G3"/>
    <mergeCell ref="C6:C8"/>
    <mergeCell ref="E6:E8"/>
    <mergeCell ref="C4:G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631"/>
  <dimension ref="B1:V100"/>
  <sheetViews>
    <sheetView workbookViewId="0" topLeftCell="A1">
      <selection activeCell="A1" sqref="A1"/>
    </sheetView>
  </sheetViews>
  <sheetFormatPr defaultColWidth="9.140625" defaultRowHeight="12.75"/>
  <cols>
    <col min="1" max="1" width="2.8515625" style="0" customWidth="1"/>
    <col min="2" max="2" width="5.7109375" style="0" customWidth="1"/>
    <col min="3" max="6" width="11.7109375" style="0" customWidth="1"/>
    <col min="8" max="9" width="6.7109375" style="0" customWidth="1"/>
    <col min="10" max="10" width="11.7109375" style="0" customWidth="1"/>
    <col min="11" max="12" width="6.7109375" style="0" customWidth="1"/>
    <col min="14" max="15" width="6.7109375" style="0" customWidth="1"/>
    <col min="17" max="18" width="6.7109375" style="0" customWidth="1"/>
  </cols>
  <sheetData>
    <row r="1" spans="2:6" ht="14.25" customHeight="1">
      <c r="B1" s="25"/>
      <c r="C1" s="25"/>
      <c r="D1" s="25"/>
      <c r="E1" s="25"/>
      <c r="F1" s="22" t="s">
        <v>345</v>
      </c>
    </row>
    <row r="2" spans="2:12" ht="30" customHeight="1">
      <c r="B2" s="787" t="s">
        <v>14</v>
      </c>
      <c r="C2" s="787"/>
      <c r="D2" s="787"/>
      <c r="E2" s="787"/>
      <c r="F2" s="787"/>
      <c r="G2" s="263"/>
      <c r="H2" s="263"/>
      <c r="I2" s="263"/>
      <c r="J2" s="263"/>
      <c r="K2" s="263"/>
      <c r="L2" s="263"/>
    </row>
    <row r="3" spans="2:6" ht="19.5" customHeight="1">
      <c r="B3" s="14"/>
      <c r="C3" s="754" t="s">
        <v>197</v>
      </c>
      <c r="D3" s="726"/>
      <c r="E3" s="726"/>
      <c r="F3" s="755"/>
    </row>
    <row r="4" spans="2:7" ht="15" customHeight="1">
      <c r="B4" s="264"/>
      <c r="C4" s="790" t="s">
        <v>282</v>
      </c>
      <c r="D4" s="791"/>
      <c r="E4" s="791"/>
      <c r="F4" s="792"/>
      <c r="G4" s="264"/>
    </row>
    <row r="5" spans="2:6" ht="12.75" customHeight="1">
      <c r="B5" s="53"/>
      <c r="C5" s="299" t="s">
        <v>278</v>
      </c>
      <c r="D5" s="316" t="s">
        <v>279</v>
      </c>
      <c r="E5" s="788" t="s">
        <v>369</v>
      </c>
      <c r="F5" s="228" t="s">
        <v>351</v>
      </c>
    </row>
    <row r="6" spans="2:6" ht="12.75" customHeight="1">
      <c r="B6" s="53"/>
      <c r="C6" s="236" t="s">
        <v>365</v>
      </c>
      <c r="D6" s="237" t="s">
        <v>367</v>
      </c>
      <c r="E6" s="788"/>
      <c r="F6" s="228"/>
    </row>
    <row r="7" spans="2:6" ht="12.75" customHeight="1">
      <c r="B7" s="49"/>
      <c r="C7" s="238" t="s">
        <v>366</v>
      </c>
      <c r="D7" s="239" t="s">
        <v>368</v>
      </c>
      <c r="E7" s="789"/>
      <c r="F7" s="265"/>
    </row>
    <row r="8" spans="2:6" ht="12.75" customHeight="1">
      <c r="B8" s="225">
        <v>1997</v>
      </c>
      <c r="C8" s="385">
        <v>5657</v>
      </c>
      <c r="D8" s="386">
        <v>6729</v>
      </c>
      <c r="E8" s="387">
        <v>880</v>
      </c>
      <c r="F8" s="387">
        <f aca="true" t="shared" si="0" ref="F8:F17">SUM(C8:E8)</f>
        <v>13266</v>
      </c>
    </row>
    <row r="9" spans="2:6" ht="12.75" customHeight="1">
      <c r="B9" s="226">
        <v>1998</v>
      </c>
      <c r="C9" s="379">
        <v>6447</v>
      </c>
      <c r="D9" s="380">
        <v>7413</v>
      </c>
      <c r="E9" s="381">
        <v>905</v>
      </c>
      <c r="F9" s="381">
        <f t="shared" si="0"/>
        <v>14765</v>
      </c>
    </row>
    <row r="10" spans="2:6" ht="12.75" customHeight="1">
      <c r="B10" s="226">
        <v>1999</v>
      </c>
      <c r="C10" s="379">
        <v>6914</v>
      </c>
      <c r="D10" s="380">
        <v>8018</v>
      </c>
      <c r="E10" s="381">
        <v>914</v>
      </c>
      <c r="F10" s="381">
        <f t="shared" si="0"/>
        <v>15846</v>
      </c>
    </row>
    <row r="11" spans="2:6" ht="12.75" customHeight="1">
      <c r="B11" s="226">
        <v>2000</v>
      </c>
      <c r="C11" s="379">
        <v>8224</v>
      </c>
      <c r="D11" s="380">
        <v>8200</v>
      </c>
      <c r="E11" s="381">
        <v>1519</v>
      </c>
      <c r="F11" s="381">
        <f t="shared" si="0"/>
        <v>17943</v>
      </c>
    </row>
    <row r="12" spans="2:6" ht="12.75" customHeight="1">
      <c r="B12" s="226">
        <v>2001</v>
      </c>
      <c r="C12" s="379">
        <v>8806</v>
      </c>
      <c r="D12" s="380">
        <v>8050</v>
      </c>
      <c r="E12" s="381">
        <v>1172</v>
      </c>
      <c r="F12" s="381">
        <f t="shared" si="0"/>
        <v>18028</v>
      </c>
    </row>
    <row r="13" spans="2:6" ht="12.75" customHeight="1">
      <c r="B13" s="226">
        <v>2002</v>
      </c>
      <c r="C13" s="379">
        <v>8864</v>
      </c>
      <c r="D13" s="380">
        <v>8535</v>
      </c>
      <c r="E13" s="381">
        <v>1505</v>
      </c>
      <c r="F13" s="381">
        <f t="shared" si="0"/>
        <v>18904</v>
      </c>
    </row>
    <row r="14" spans="2:6" ht="12.75" customHeight="1">
      <c r="B14" s="226">
        <v>2003</v>
      </c>
      <c r="C14" s="379">
        <v>9276</v>
      </c>
      <c r="D14" s="380">
        <v>8920</v>
      </c>
      <c r="E14" s="381">
        <v>1758</v>
      </c>
      <c r="F14" s="381">
        <f t="shared" si="0"/>
        <v>19954</v>
      </c>
    </row>
    <row r="15" spans="2:6" ht="12.75" customHeight="1">
      <c r="B15" s="226">
        <v>2004</v>
      </c>
      <c r="C15" s="379">
        <v>10655</v>
      </c>
      <c r="D15" s="380">
        <v>9302</v>
      </c>
      <c r="E15" s="381">
        <v>1875</v>
      </c>
      <c r="F15" s="381">
        <f t="shared" si="0"/>
        <v>21832</v>
      </c>
    </row>
    <row r="16" spans="2:6" ht="12.75" customHeight="1">
      <c r="B16" s="226">
        <v>2005</v>
      </c>
      <c r="C16" s="379">
        <v>9970</v>
      </c>
      <c r="D16" s="380">
        <v>9243</v>
      </c>
      <c r="E16" s="381">
        <v>1825</v>
      </c>
      <c r="F16" s="381">
        <f t="shared" si="0"/>
        <v>21038</v>
      </c>
    </row>
    <row r="17" spans="2:6" ht="12.75" customHeight="1">
      <c r="B17" s="227">
        <v>2006</v>
      </c>
      <c r="C17" s="382">
        <v>10390</v>
      </c>
      <c r="D17" s="383">
        <v>9602</v>
      </c>
      <c r="E17" s="384">
        <v>1939</v>
      </c>
      <c r="F17" s="384">
        <f t="shared" si="0"/>
        <v>21931</v>
      </c>
    </row>
    <row r="18" spans="2:6" ht="12.75" customHeight="1">
      <c r="B18" s="1"/>
      <c r="C18" s="1"/>
      <c r="D18" s="1"/>
      <c r="E18" s="1"/>
      <c r="F18" s="1"/>
    </row>
    <row r="19" spans="2:6" ht="19.5" customHeight="1">
      <c r="B19" s="14"/>
      <c r="C19" s="754" t="s">
        <v>198</v>
      </c>
      <c r="D19" s="726"/>
      <c r="E19" s="726"/>
      <c r="F19" s="755"/>
    </row>
    <row r="20" spans="2:6" ht="15" customHeight="1">
      <c r="B20" s="306"/>
      <c r="C20" s="793" t="s">
        <v>282</v>
      </c>
      <c r="D20" s="794"/>
      <c r="E20" s="794"/>
      <c r="F20" s="795"/>
    </row>
    <row r="21" spans="2:6" ht="12.75" customHeight="1">
      <c r="B21" s="53"/>
      <c r="C21" s="307" t="s">
        <v>278</v>
      </c>
      <c r="D21" s="317" t="s">
        <v>279</v>
      </c>
      <c r="E21" s="788" t="s">
        <v>369</v>
      </c>
      <c r="F21" s="228" t="s">
        <v>351</v>
      </c>
    </row>
    <row r="22" spans="2:6" ht="12.75" customHeight="1">
      <c r="B22" s="53"/>
      <c r="C22" s="236" t="s">
        <v>365</v>
      </c>
      <c r="D22" s="237" t="s">
        <v>367</v>
      </c>
      <c r="E22" s="788"/>
      <c r="F22" s="228"/>
    </row>
    <row r="23" spans="2:6" ht="12.75" customHeight="1">
      <c r="B23" s="54"/>
      <c r="C23" s="238" t="s">
        <v>366</v>
      </c>
      <c r="D23" s="239" t="s">
        <v>368</v>
      </c>
      <c r="E23" s="789"/>
      <c r="F23" s="147"/>
    </row>
    <row r="24" spans="2:6" ht="12.75" customHeight="1">
      <c r="B24" s="225">
        <v>1997</v>
      </c>
      <c r="C24" s="385">
        <v>30200</v>
      </c>
      <c r="D24" s="386">
        <v>19400</v>
      </c>
      <c r="E24" s="387">
        <v>27800</v>
      </c>
      <c r="F24" s="388">
        <f aca="true" t="shared" si="1" ref="F24:F33">SUM(C24:E24)</f>
        <v>77400</v>
      </c>
    </row>
    <row r="25" spans="2:6" ht="12.75" customHeight="1">
      <c r="B25" s="226">
        <v>1998</v>
      </c>
      <c r="C25" s="379">
        <v>30230</v>
      </c>
      <c r="D25" s="380">
        <v>20601</v>
      </c>
      <c r="E25" s="381">
        <v>33168</v>
      </c>
      <c r="F25" s="389">
        <f t="shared" si="1"/>
        <v>83999</v>
      </c>
    </row>
    <row r="26" spans="2:6" ht="12.75" customHeight="1">
      <c r="B26" s="226">
        <v>1999</v>
      </c>
      <c r="C26" s="379">
        <v>33188</v>
      </c>
      <c r="D26" s="380">
        <v>20678</v>
      </c>
      <c r="E26" s="381">
        <v>33412</v>
      </c>
      <c r="F26" s="389">
        <f t="shared" si="1"/>
        <v>87278</v>
      </c>
    </row>
    <row r="27" spans="2:6" ht="12.75" customHeight="1">
      <c r="B27" s="226">
        <v>2000</v>
      </c>
      <c r="C27" s="379">
        <v>40923</v>
      </c>
      <c r="D27" s="380">
        <v>24390</v>
      </c>
      <c r="E27" s="381">
        <v>31962</v>
      </c>
      <c r="F27" s="389">
        <f t="shared" si="1"/>
        <v>97275</v>
      </c>
    </row>
    <row r="28" spans="2:6" ht="12.75" customHeight="1">
      <c r="B28" s="226">
        <v>2001</v>
      </c>
      <c r="C28" s="379">
        <v>41847</v>
      </c>
      <c r="D28" s="380">
        <v>25201</v>
      </c>
      <c r="E28" s="381">
        <v>34096</v>
      </c>
      <c r="F28" s="389">
        <f t="shared" si="1"/>
        <v>101144</v>
      </c>
    </row>
    <row r="29" spans="2:6" ht="12.75" customHeight="1">
      <c r="B29" s="226">
        <v>2002</v>
      </c>
      <c r="C29" s="379">
        <v>41812</v>
      </c>
      <c r="D29" s="380">
        <v>28544</v>
      </c>
      <c r="E29" s="381">
        <v>37654</v>
      </c>
      <c r="F29" s="389">
        <f t="shared" si="1"/>
        <v>108010</v>
      </c>
    </row>
    <row r="30" spans="2:6" ht="12.75" customHeight="1">
      <c r="B30" s="226">
        <v>2003</v>
      </c>
      <c r="C30" s="379">
        <v>44165</v>
      </c>
      <c r="D30" s="380">
        <v>29201</v>
      </c>
      <c r="E30" s="381">
        <v>41267</v>
      </c>
      <c r="F30" s="389">
        <f t="shared" si="1"/>
        <v>114633</v>
      </c>
    </row>
    <row r="31" spans="2:6" ht="12.75" customHeight="1">
      <c r="B31" s="226">
        <v>2004</v>
      </c>
      <c r="C31" s="379">
        <v>45041</v>
      </c>
      <c r="D31" s="380">
        <v>30923</v>
      </c>
      <c r="E31" s="381">
        <v>41196</v>
      </c>
      <c r="F31" s="389">
        <f t="shared" si="1"/>
        <v>117160</v>
      </c>
    </row>
    <row r="32" spans="2:6" ht="12.75" customHeight="1">
      <c r="B32" s="226">
        <v>2005</v>
      </c>
      <c r="C32" s="379">
        <v>47142</v>
      </c>
      <c r="D32" s="380">
        <v>31896</v>
      </c>
      <c r="E32" s="381">
        <v>42465</v>
      </c>
      <c r="F32" s="389">
        <f t="shared" si="1"/>
        <v>121503</v>
      </c>
    </row>
    <row r="33" spans="2:6" ht="12.75" customHeight="1">
      <c r="B33" s="227">
        <v>2006</v>
      </c>
      <c r="C33" s="382">
        <v>47172</v>
      </c>
      <c r="D33" s="383">
        <v>32180</v>
      </c>
      <c r="E33" s="384">
        <v>43228</v>
      </c>
      <c r="F33" s="390">
        <f t="shared" si="1"/>
        <v>122580</v>
      </c>
    </row>
    <row r="34" spans="2:7" ht="15" customHeight="1">
      <c r="B34" s="702" t="s">
        <v>441</v>
      </c>
      <c r="C34" s="702"/>
      <c r="D34" s="702"/>
      <c r="E34" s="702"/>
      <c r="F34" s="702"/>
      <c r="G34" s="262"/>
    </row>
    <row r="35" spans="2:6" ht="12.75" customHeight="1">
      <c r="B35" s="1"/>
      <c r="C35" s="1"/>
      <c r="D35" s="1"/>
      <c r="E35" s="1"/>
      <c r="F35" s="1"/>
    </row>
    <row r="36" ht="22.5" customHeight="1"/>
    <row r="37" spans="2:22" ht="16.5" customHeight="1">
      <c r="B37" s="55"/>
      <c r="C37" s="55"/>
      <c r="D37" s="55"/>
      <c r="E37" s="55"/>
      <c r="F37" s="55"/>
      <c r="G37" s="55"/>
      <c r="H37" s="55"/>
      <c r="I37" s="55"/>
      <c r="J37" s="55"/>
      <c r="K37" s="55"/>
      <c r="L37" s="55"/>
      <c r="M37" s="55"/>
      <c r="N37" s="55"/>
      <c r="O37" s="55"/>
      <c r="P37" s="55"/>
      <c r="Q37" s="55"/>
      <c r="R37" s="55"/>
      <c r="S37" s="55"/>
      <c r="T37" s="55"/>
      <c r="U37" s="55"/>
      <c r="V37" s="55"/>
    </row>
    <row r="38" spans="2:22" ht="19.5" customHeight="1">
      <c r="B38" s="55"/>
      <c r="C38" s="55"/>
      <c r="D38" s="55"/>
      <c r="E38" s="55"/>
      <c r="F38" s="55"/>
      <c r="G38" s="55"/>
      <c r="H38" s="55"/>
      <c r="I38" s="55"/>
      <c r="J38" s="55"/>
      <c r="K38" s="55"/>
      <c r="L38" s="55"/>
      <c r="M38" s="55"/>
      <c r="N38" s="55"/>
      <c r="O38" s="55"/>
      <c r="P38" s="55"/>
      <c r="Q38" s="55"/>
      <c r="R38" s="55"/>
      <c r="S38" s="55"/>
      <c r="T38" s="55"/>
      <c r="U38" s="55"/>
      <c r="V38" s="55"/>
    </row>
    <row r="39" spans="2:22" ht="12" customHeight="1">
      <c r="B39" s="55"/>
      <c r="C39" s="55"/>
      <c r="D39" s="55"/>
      <c r="E39" s="55"/>
      <c r="F39" s="55"/>
      <c r="G39" s="55"/>
      <c r="H39" s="55"/>
      <c r="I39" s="55"/>
      <c r="J39" s="55"/>
      <c r="K39" s="55"/>
      <c r="L39" s="55"/>
      <c r="M39" s="55"/>
      <c r="N39" s="55"/>
      <c r="O39" s="55"/>
      <c r="P39" s="55"/>
      <c r="Q39" s="55"/>
      <c r="R39" s="55"/>
      <c r="S39" s="55"/>
      <c r="T39" s="55"/>
      <c r="U39" s="55"/>
      <c r="V39" s="55"/>
    </row>
    <row r="40" spans="2:22" ht="12" customHeight="1">
      <c r="B40" s="55"/>
      <c r="C40" s="55"/>
      <c r="D40" s="55"/>
      <c r="E40" s="55"/>
      <c r="F40" s="55"/>
      <c r="G40" s="55"/>
      <c r="H40" s="55"/>
      <c r="I40" s="55"/>
      <c r="J40" s="55"/>
      <c r="K40" s="55"/>
      <c r="L40" s="55"/>
      <c r="M40" s="55"/>
      <c r="N40" s="55"/>
      <c r="O40" s="55"/>
      <c r="P40" s="55"/>
      <c r="Q40" s="55"/>
      <c r="R40" s="55"/>
      <c r="S40" s="55"/>
      <c r="T40" s="55"/>
      <c r="U40" s="55"/>
      <c r="V40" s="55"/>
    </row>
    <row r="41" spans="2:22" ht="12" customHeight="1">
      <c r="B41" s="55"/>
      <c r="C41" s="55"/>
      <c r="D41" s="55"/>
      <c r="E41" s="55"/>
      <c r="F41" s="55"/>
      <c r="G41" s="55"/>
      <c r="H41" s="55"/>
      <c r="I41" s="55"/>
      <c r="J41" s="55"/>
      <c r="K41" s="55"/>
      <c r="L41" s="55"/>
      <c r="M41" s="55"/>
      <c r="N41" s="55"/>
      <c r="O41" s="55"/>
      <c r="P41" s="55"/>
      <c r="Q41" s="55"/>
      <c r="R41" s="55"/>
      <c r="S41" s="55"/>
      <c r="T41" s="55"/>
      <c r="U41" s="55"/>
      <c r="V41" s="55"/>
    </row>
    <row r="42" spans="2:22" ht="12" customHeight="1">
      <c r="B42" s="55"/>
      <c r="C42" s="55"/>
      <c r="D42" s="55"/>
      <c r="E42" s="55"/>
      <c r="F42" s="55"/>
      <c r="G42" s="55"/>
      <c r="H42" s="55"/>
      <c r="I42" s="55"/>
      <c r="J42" s="55"/>
      <c r="K42" s="55"/>
      <c r="L42" s="55"/>
      <c r="M42" s="55"/>
      <c r="N42" s="55"/>
      <c r="O42" s="55"/>
      <c r="P42" s="55"/>
      <c r="Q42" s="55"/>
      <c r="R42" s="55"/>
      <c r="S42" s="55"/>
      <c r="T42" s="55"/>
      <c r="U42" s="55"/>
      <c r="V42" s="55"/>
    </row>
    <row r="43" spans="2:22" ht="12" customHeight="1">
      <c r="B43" s="55"/>
      <c r="C43" s="55"/>
      <c r="D43" s="55"/>
      <c r="E43" s="55"/>
      <c r="F43" s="55"/>
      <c r="G43" s="55"/>
      <c r="H43" s="55"/>
      <c r="I43" s="55"/>
      <c r="J43" s="55"/>
      <c r="K43" s="55"/>
      <c r="L43" s="55"/>
      <c r="M43" s="55"/>
      <c r="N43" s="55"/>
      <c r="O43" s="55"/>
      <c r="P43" s="55"/>
      <c r="Q43" s="55"/>
      <c r="R43" s="55"/>
      <c r="S43" s="55"/>
      <c r="T43" s="55"/>
      <c r="U43" s="55"/>
      <c r="V43" s="55"/>
    </row>
    <row r="44" spans="2:22" ht="12" customHeight="1">
      <c r="B44" s="55"/>
      <c r="C44" s="55"/>
      <c r="D44" s="55"/>
      <c r="E44" s="55"/>
      <c r="F44" s="55"/>
      <c r="G44" s="55"/>
      <c r="H44" s="55"/>
      <c r="I44" s="55"/>
      <c r="J44" s="55"/>
      <c r="K44" s="55"/>
      <c r="L44" s="55"/>
      <c r="M44" s="55"/>
      <c r="N44" s="55"/>
      <c r="O44" s="55"/>
      <c r="P44" s="55"/>
      <c r="Q44" s="55"/>
      <c r="R44" s="55"/>
      <c r="S44" s="55"/>
      <c r="T44" s="55"/>
      <c r="U44" s="55"/>
      <c r="V44" s="55"/>
    </row>
    <row r="45" spans="2:22" ht="12" customHeight="1">
      <c r="B45" s="55"/>
      <c r="C45" s="55"/>
      <c r="D45" s="55"/>
      <c r="E45" s="55"/>
      <c r="F45" s="55"/>
      <c r="G45" s="55"/>
      <c r="H45" s="55"/>
      <c r="I45" s="55"/>
      <c r="J45" s="55"/>
      <c r="K45" s="55"/>
      <c r="L45" s="55"/>
      <c r="M45" s="55"/>
      <c r="N45" s="55"/>
      <c r="O45" s="55"/>
      <c r="P45" s="55"/>
      <c r="Q45" s="55"/>
      <c r="R45" s="55"/>
      <c r="S45" s="55"/>
      <c r="T45" s="55"/>
      <c r="U45" s="55"/>
      <c r="V45" s="55"/>
    </row>
    <row r="46" spans="2:22" ht="12" customHeight="1">
      <c r="B46" s="55"/>
      <c r="C46" s="55"/>
      <c r="D46" s="55"/>
      <c r="E46" s="55"/>
      <c r="F46" s="55"/>
      <c r="G46" s="55"/>
      <c r="H46" s="55"/>
      <c r="I46" s="55"/>
      <c r="J46" s="55"/>
      <c r="K46" s="55"/>
      <c r="L46" s="55"/>
      <c r="M46" s="55"/>
      <c r="N46" s="55"/>
      <c r="O46" s="55"/>
      <c r="P46" s="55"/>
      <c r="Q46" s="55"/>
      <c r="R46" s="55"/>
      <c r="S46" s="55"/>
      <c r="T46" s="55"/>
      <c r="U46" s="55"/>
      <c r="V46" s="55"/>
    </row>
    <row r="47" spans="2:22" ht="12" customHeight="1">
      <c r="B47" s="55"/>
      <c r="C47" s="55"/>
      <c r="D47" s="55"/>
      <c r="E47" s="55"/>
      <c r="F47" s="55"/>
      <c r="G47" s="55"/>
      <c r="H47" s="55"/>
      <c r="I47" s="55"/>
      <c r="J47" s="55"/>
      <c r="K47" s="55"/>
      <c r="L47" s="55"/>
      <c r="M47" s="55"/>
      <c r="N47" s="55"/>
      <c r="O47" s="55"/>
      <c r="P47" s="55"/>
      <c r="Q47" s="55"/>
      <c r="R47" s="55"/>
      <c r="S47" s="55"/>
      <c r="T47" s="55"/>
      <c r="U47" s="55"/>
      <c r="V47" s="55"/>
    </row>
    <row r="48" spans="2:22" ht="12" customHeight="1">
      <c r="B48" s="55"/>
      <c r="C48" s="55"/>
      <c r="D48" s="55"/>
      <c r="E48" s="55"/>
      <c r="F48" s="55"/>
      <c r="G48" s="55"/>
      <c r="H48" s="55"/>
      <c r="I48" s="55"/>
      <c r="J48" s="55"/>
      <c r="K48" s="55"/>
      <c r="L48" s="55"/>
      <c r="M48" s="55"/>
      <c r="N48" s="55"/>
      <c r="O48" s="55"/>
      <c r="P48" s="55"/>
      <c r="Q48" s="55"/>
      <c r="R48" s="55"/>
      <c r="S48" s="55"/>
      <c r="T48" s="55"/>
      <c r="U48" s="55"/>
      <c r="V48" s="55"/>
    </row>
    <row r="49" spans="2:22" ht="12" customHeight="1">
      <c r="B49" s="55"/>
      <c r="C49" s="55"/>
      <c r="D49" s="55"/>
      <c r="E49" s="55"/>
      <c r="F49" s="55"/>
      <c r="G49" s="55"/>
      <c r="H49" s="55"/>
      <c r="I49" s="55"/>
      <c r="J49" s="55"/>
      <c r="K49" s="55"/>
      <c r="L49" s="55"/>
      <c r="M49" s="55"/>
      <c r="N49" s="55"/>
      <c r="O49" s="55"/>
      <c r="P49" s="55"/>
      <c r="Q49" s="55"/>
      <c r="R49" s="55"/>
      <c r="S49" s="55"/>
      <c r="T49" s="55"/>
      <c r="U49" s="55"/>
      <c r="V49" s="55"/>
    </row>
    <row r="50" spans="2:22" ht="12" customHeight="1">
      <c r="B50" s="55"/>
      <c r="C50" s="55"/>
      <c r="D50" s="55"/>
      <c r="E50" s="55"/>
      <c r="F50" s="55"/>
      <c r="G50" s="55"/>
      <c r="H50" s="55"/>
      <c r="I50" s="55"/>
      <c r="J50" s="55"/>
      <c r="K50" s="55"/>
      <c r="L50" s="55"/>
      <c r="M50" s="55"/>
      <c r="N50" s="55"/>
      <c r="O50" s="55"/>
      <c r="P50" s="55"/>
      <c r="Q50" s="55"/>
      <c r="R50" s="55"/>
      <c r="S50" s="55"/>
      <c r="T50" s="55"/>
      <c r="U50" s="55"/>
      <c r="V50" s="55"/>
    </row>
    <row r="51" spans="2:22" ht="12" customHeight="1">
      <c r="B51" s="55"/>
      <c r="C51" s="55"/>
      <c r="D51" s="55"/>
      <c r="E51" s="55"/>
      <c r="F51" s="55"/>
      <c r="G51" s="55"/>
      <c r="H51" s="55"/>
      <c r="I51" s="55"/>
      <c r="J51" s="55"/>
      <c r="K51" s="55"/>
      <c r="L51" s="55"/>
      <c r="M51" s="55"/>
      <c r="N51" s="55"/>
      <c r="O51" s="55"/>
      <c r="P51" s="55"/>
      <c r="Q51" s="55"/>
      <c r="R51" s="55"/>
      <c r="S51" s="55"/>
      <c r="T51" s="55"/>
      <c r="U51" s="55"/>
      <c r="V51" s="55"/>
    </row>
    <row r="52" spans="2:22" ht="12" customHeight="1">
      <c r="B52" s="55"/>
      <c r="C52" s="55"/>
      <c r="D52" s="55"/>
      <c r="E52" s="55"/>
      <c r="F52" s="55"/>
      <c r="G52" s="55"/>
      <c r="H52" s="55"/>
      <c r="I52" s="55"/>
      <c r="J52" s="55"/>
      <c r="K52" s="55"/>
      <c r="L52" s="55"/>
      <c r="M52" s="55"/>
      <c r="N52" s="55"/>
      <c r="O52" s="55"/>
      <c r="P52" s="55"/>
      <c r="Q52" s="55"/>
      <c r="R52" s="55"/>
      <c r="S52" s="55"/>
      <c r="T52" s="55"/>
      <c r="U52" s="55"/>
      <c r="V52" s="55"/>
    </row>
    <row r="53" spans="2:22" ht="12" customHeight="1">
      <c r="B53" s="55"/>
      <c r="C53" s="55"/>
      <c r="D53" s="55"/>
      <c r="E53" s="55"/>
      <c r="F53" s="55"/>
      <c r="G53" s="55"/>
      <c r="H53" s="55"/>
      <c r="I53" s="55"/>
      <c r="J53" s="55"/>
      <c r="K53" s="55"/>
      <c r="L53" s="55"/>
      <c r="M53" s="55"/>
      <c r="N53" s="55"/>
      <c r="O53" s="55"/>
      <c r="P53" s="55"/>
      <c r="Q53" s="55"/>
      <c r="R53" s="55"/>
      <c r="S53" s="55"/>
      <c r="T53" s="55"/>
      <c r="U53" s="55"/>
      <c r="V53" s="55"/>
    </row>
    <row r="54" spans="2:22" ht="12" customHeight="1">
      <c r="B54" s="55"/>
      <c r="C54" s="55"/>
      <c r="D54" s="55"/>
      <c r="E54" s="55"/>
      <c r="F54" s="55"/>
      <c r="G54" s="55"/>
      <c r="H54" s="55"/>
      <c r="I54" s="55"/>
      <c r="J54" s="55"/>
      <c r="K54" s="55"/>
      <c r="L54" s="55"/>
      <c r="M54" s="55"/>
      <c r="N54" s="55"/>
      <c r="O54" s="55"/>
      <c r="P54" s="55"/>
      <c r="Q54" s="55"/>
      <c r="R54" s="55"/>
      <c r="S54" s="55"/>
      <c r="T54" s="55"/>
      <c r="U54" s="55"/>
      <c r="V54" s="55"/>
    </row>
    <row r="55" spans="2:22" ht="12" customHeight="1">
      <c r="B55" s="55"/>
      <c r="C55" s="55"/>
      <c r="D55" s="55"/>
      <c r="E55" s="55"/>
      <c r="F55" s="55"/>
      <c r="G55" s="55"/>
      <c r="H55" s="55"/>
      <c r="I55" s="55"/>
      <c r="J55" s="55"/>
      <c r="K55" s="55"/>
      <c r="L55" s="55"/>
      <c r="M55" s="55"/>
      <c r="N55" s="55"/>
      <c r="O55" s="55"/>
      <c r="P55" s="55"/>
      <c r="Q55" s="55"/>
      <c r="R55" s="55"/>
      <c r="S55" s="55"/>
      <c r="T55" s="55"/>
      <c r="U55" s="55"/>
      <c r="V55" s="55"/>
    </row>
    <row r="56" spans="2:22" ht="12" customHeight="1">
      <c r="B56" s="55"/>
      <c r="C56" s="55"/>
      <c r="D56" s="55"/>
      <c r="E56" s="55"/>
      <c r="F56" s="55"/>
      <c r="G56" s="55"/>
      <c r="H56" s="55"/>
      <c r="I56" s="55"/>
      <c r="J56" s="55"/>
      <c r="K56" s="55"/>
      <c r="L56" s="55"/>
      <c r="M56" s="55"/>
      <c r="N56" s="55"/>
      <c r="O56" s="55"/>
      <c r="P56" s="55"/>
      <c r="Q56" s="55"/>
      <c r="R56" s="55"/>
      <c r="S56" s="55"/>
      <c r="T56" s="55"/>
      <c r="U56" s="55"/>
      <c r="V56" s="55"/>
    </row>
    <row r="57" spans="2:22" ht="12" customHeight="1">
      <c r="B57" s="55"/>
      <c r="C57" s="55"/>
      <c r="D57" s="55"/>
      <c r="E57" s="55"/>
      <c r="F57" s="55"/>
      <c r="G57" s="55"/>
      <c r="H57" s="55"/>
      <c r="I57" s="55"/>
      <c r="J57" s="55"/>
      <c r="K57" s="55"/>
      <c r="L57" s="55"/>
      <c r="M57" s="55"/>
      <c r="N57" s="55"/>
      <c r="O57" s="55"/>
      <c r="P57" s="55"/>
      <c r="Q57" s="55"/>
      <c r="R57" s="55"/>
      <c r="S57" s="55"/>
      <c r="T57" s="55"/>
      <c r="U57" s="55"/>
      <c r="V57" s="55"/>
    </row>
    <row r="58" spans="2:22" ht="12" customHeight="1">
      <c r="B58" s="55"/>
      <c r="C58" s="55"/>
      <c r="D58" s="55"/>
      <c r="E58" s="55"/>
      <c r="F58" s="55"/>
      <c r="G58" s="55"/>
      <c r="H58" s="55"/>
      <c r="I58" s="55"/>
      <c r="J58" s="55"/>
      <c r="K58" s="55"/>
      <c r="L58" s="55"/>
      <c r="M58" s="55"/>
      <c r="N58" s="55"/>
      <c r="O58" s="55"/>
      <c r="P58" s="55"/>
      <c r="Q58" s="55"/>
      <c r="R58" s="55"/>
      <c r="S58" s="55"/>
      <c r="T58" s="55"/>
      <c r="U58" s="55"/>
      <c r="V58" s="55"/>
    </row>
    <row r="59" spans="2:22" ht="12" customHeight="1">
      <c r="B59" s="55"/>
      <c r="C59" s="55"/>
      <c r="D59" s="55"/>
      <c r="E59" s="55"/>
      <c r="F59" s="55"/>
      <c r="G59" s="55"/>
      <c r="H59" s="55"/>
      <c r="I59" s="55"/>
      <c r="J59" s="55"/>
      <c r="K59" s="55"/>
      <c r="L59" s="55"/>
      <c r="M59" s="55"/>
      <c r="N59" s="55"/>
      <c r="O59" s="55"/>
      <c r="P59" s="55"/>
      <c r="Q59" s="55"/>
      <c r="R59" s="55"/>
      <c r="S59" s="55"/>
      <c r="T59" s="55"/>
      <c r="U59" s="55"/>
      <c r="V59" s="55"/>
    </row>
    <row r="60" spans="2:22" ht="12" customHeight="1">
      <c r="B60" s="55"/>
      <c r="C60" s="55"/>
      <c r="D60" s="55"/>
      <c r="E60" s="55"/>
      <c r="F60" s="55"/>
      <c r="G60" s="55"/>
      <c r="H60" s="55"/>
      <c r="I60" s="55"/>
      <c r="J60" s="55"/>
      <c r="K60" s="55"/>
      <c r="L60" s="55"/>
      <c r="M60" s="55"/>
      <c r="N60" s="55"/>
      <c r="O60" s="55"/>
      <c r="P60" s="55"/>
      <c r="Q60" s="55"/>
      <c r="R60" s="55"/>
      <c r="S60" s="55"/>
      <c r="T60" s="55"/>
      <c r="U60" s="55"/>
      <c r="V60" s="55"/>
    </row>
    <row r="61" spans="2:22" ht="12" customHeight="1">
      <c r="B61" s="55"/>
      <c r="C61" s="55"/>
      <c r="D61" s="55"/>
      <c r="E61" s="55"/>
      <c r="F61" s="55"/>
      <c r="G61" s="55"/>
      <c r="H61" s="55"/>
      <c r="I61" s="55"/>
      <c r="J61" s="55"/>
      <c r="K61" s="55"/>
      <c r="L61" s="55"/>
      <c r="M61" s="55"/>
      <c r="N61" s="55"/>
      <c r="O61" s="55"/>
      <c r="P61" s="55"/>
      <c r="Q61" s="55"/>
      <c r="R61" s="55"/>
      <c r="S61" s="55"/>
      <c r="T61" s="55"/>
      <c r="U61" s="55"/>
      <c r="V61" s="55"/>
    </row>
    <row r="62" spans="2:22" ht="12" customHeight="1">
      <c r="B62" s="55"/>
      <c r="C62" s="55"/>
      <c r="D62" s="55"/>
      <c r="E62" s="55"/>
      <c r="F62" s="55"/>
      <c r="G62" s="55"/>
      <c r="H62" s="55"/>
      <c r="I62" s="55"/>
      <c r="J62" s="55"/>
      <c r="K62" s="55"/>
      <c r="L62" s="55"/>
      <c r="M62" s="55"/>
      <c r="N62" s="55"/>
      <c r="O62" s="55"/>
      <c r="P62" s="55"/>
      <c r="Q62" s="55"/>
      <c r="R62" s="55"/>
      <c r="S62" s="55"/>
      <c r="T62" s="55"/>
      <c r="U62" s="55"/>
      <c r="V62" s="55"/>
    </row>
    <row r="63" spans="2:22" ht="12" customHeight="1">
      <c r="B63" s="55"/>
      <c r="C63" s="55"/>
      <c r="D63" s="55"/>
      <c r="E63" s="55"/>
      <c r="F63" s="55"/>
      <c r="G63" s="55"/>
      <c r="H63" s="55"/>
      <c r="I63" s="55"/>
      <c r="J63" s="55"/>
      <c r="K63" s="55"/>
      <c r="L63" s="55"/>
      <c r="M63" s="55"/>
      <c r="N63" s="55"/>
      <c r="O63" s="55"/>
      <c r="P63" s="55"/>
      <c r="Q63" s="55"/>
      <c r="R63" s="55"/>
      <c r="S63" s="55"/>
      <c r="T63" s="55"/>
      <c r="U63" s="55"/>
      <c r="V63" s="55"/>
    </row>
    <row r="64" spans="2:22" ht="12.75">
      <c r="B64" s="55"/>
      <c r="C64" s="55"/>
      <c r="D64" s="55"/>
      <c r="E64" s="55"/>
      <c r="F64" s="55"/>
      <c r="G64" s="55"/>
      <c r="H64" s="55"/>
      <c r="I64" s="55"/>
      <c r="J64" s="55"/>
      <c r="K64" s="55"/>
      <c r="L64" s="55"/>
      <c r="M64" s="55"/>
      <c r="N64" s="55"/>
      <c r="O64" s="55"/>
      <c r="P64" s="55"/>
      <c r="Q64" s="55"/>
      <c r="R64" s="55"/>
      <c r="S64" s="55"/>
      <c r="T64" s="55"/>
      <c r="U64" s="55"/>
      <c r="V64" s="55"/>
    </row>
    <row r="65" spans="2:22" ht="12.75">
      <c r="B65" s="55"/>
      <c r="C65" s="55"/>
      <c r="D65" s="55"/>
      <c r="E65" s="55"/>
      <c r="F65" s="55"/>
      <c r="G65" s="55"/>
      <c r="H65" s="55"/>
      <c r="I65" s="55"/>
      <c r="J65" s="55"/>
      <c r="K65" s="55"/>
      <c r="L65" s="55"/>
      <c r="M65" s="55"/>
      <c r="N65" s="55"/>
      <c r="O65" s="55"/>
      <c r="P65" s="55"/>
      <c r="Q65" s="55"/>
      <c r="R65" s="55"/>
      <c r="S65" s="55"/>
      <c r="T65" s="55"/>
      <c r="U65" s="55"/>
      <c r="V65" s="55"/>
    </row>
    <row r="66" spans="2:22" ht="12.75">
      <c r="B66" s="55"/>
      <c r="C66" s="55"/>
      <c r="D66" s="55"/>
      <c r="E66" s="55"/>
      <c r="F66" s="55"/>
      <c r="G66" s="55"/>
      <c r="H66" s="55"/>
      <c r="I66" s="55"/>
      <c r="J66" s="55"/>
      <c r="K66" s="55"/>
      <c r="L66" s="55"/>
      <c r="M66" s="55"/>
      <c r="N66" s="55"/>
      <c r="O66" s="55"/>
      <c r="P66" s="55"/>
      <c r="Q66" s="55"/>
      <c r="R66" s="55"/>
      <c r="S66" s="55"/>
      <c r="T66" s="55"/>
      <c r="U66" s="55"/>
      <c r="V66" s="55"/>
    </row>
    <row r="67" spans="2:22" ht="12.75">
      <c r="B67" s="55"/>
      <c r="C67" s="55"/>
      <c r="D67" s="55"/>
      <c r="E67" s="55"/>
      <c r="F67" s="55"/>
      <c r="G67" s="55"/>
      <c r="H67" s="55"/>
      <c r="I67" s="55"/>
      <c r="J67" s="55"/>
      <c r="K67" s="55"/>
      <c r="L67" s="55"/>
      <c r="M67" s="55"/>
      <c r="N67" s="55"/>
      <c r="O67" s="55"/>
      <c r="P67" s="55"/>
      <c r="Q67" s="55"/>
      <c r="R67" s="55"/>
      <c r="S67" s="55"/>
      <c r="T67" s="55"/>
      <c r="U67" s="55"/>
      <c r="V67" s="55"/>
    </row>
    <row r="68" spans="2:22" ht="12.75">
      <c r="B68" s="55"/>
      <c r="C68" s="55"/>
      <c r="D68" s="55"/>
      <c r="E68" s="55"/>
      <c r="F68" s="55"/>
      <c r="G68" s="55"/>
      <c r="H68" s="55"/>
      <c r="I68" s="55"/>
      <c r="J68" s="55"/>
      <c r="K68" s="55"/>
      <c r="L68" s="55"/>
      <c r="M68" s="55"/>
      <c r="N68" s="55"/>
      <c r="O68" s="55"/>
      <c r="P68" s="55"/>
      <c r="Q68" s="55"/>
      <c r="R68" s="55"/>
      <c r="S68" s="55"/>
      <c r="T68" s="55"/>
      <c r="U68" s="55"/>
      <c r="V68" s="55"/>
    </row>
    <row r="69" spans="2:22" ht="12.75">
      <c r="B69" s="55"/>
      <c r="C69" s="55"/>
      <c r="D69" s="55"/>
      <c r="E69" s="55"/>
      <c r="F69" s="55"/>
      <c r="G69" s="55"/>
      <c r="H69" s="55"/>
      <c r="I69" s="55"/>
      <c r="J69" s="55"/>
      <c r="K69" s="55"/>
      <c r="L69" s="55"/>
      <c r="M69" s="55"/>
      <c r="N69" s="55"/>
      <c r="O69" s="55"/>
      <c r="P69" s="55"/>
      <c r="Q69" s="55"/>
      <c r="R69" s="55"/>
      <c r="S69" s="55"/>
      <c r="T69" s="55"/>
      <c r="U69" s="55"/>
      <c r="V69" s="55"/>
    </row>
    <row r="70" spans="2:22" ht="12.75">
      <c r="B70" s="55"/>
      <c r="C70" s="55"/>
      <c r="D70" s="55"/>
      <c r="E70" s="55"/>
      <c r="F70" s="55"/>
      <c r="G70" s="55"/>
      <c r="H70" s="55"/>
      <c r="I70" s="55"/>
      <c r="J70" s="55"/>
      <c r="K70" s="55"/>
      <c r="L70" s="55"/>
      <c r="M70" s="55"/>
      <c r="N70" s="55"/>
      <c r="O70" s="55"/>
      <c r="P70" s="55"/>
      <c r="Q70" s="55"/>
      <c r="R70" s="55"/>
      <c r="S70" s="55"/>
      <c r="T70" s="55"/>
      <c r="U70" s="55"/>
      <c r="V70" s="55"/>
    </row>
    <row r="71" spans="2:22" ht="12.75">
      <c r="B71" s="55"/>
      <c r="C71" s="55"/>
      <c r="D71" s="55"/>
      <c r="E71" s="55"/>
      <c r="F71" s="55"/>
      <c r="G71" s="55"/>
      <c r="H71" s="55"/>
      <c r="I71" s="55"/>
      <c r="J71" s="55"/>
      <c r="K71" s="55"/>
      <c r="L71" s="55"/>
      <c r="M71" s="55"/>
      <c r="N71" s="55"/>
      <c r="O71" s="55"/>
      <c r="P71" s="55"/>
      <c r="Q71" s="55"/>
      <c r="R71" s="55"/>
      <c r="S71" s="55"/>
      <c r="T71" s="55"/>
      <c r="U71" s="55"/>
      <c r="V71" s="55"/>
    </row>
    <row r="72" spans="2:22" ht="12.75">
      <c r="B72" s="55"/>
      <c r="C72" s="55"/>
      <c r="D72" s="55"/>
      <c r="E72" s="55"/>
      <c r="F72" s="55"/>
      <c r="G72" s="55"/>
      <c r="H72" s="55"/>
      <c r="I72" s="55"/>
      <c r="J72" s="55"/>
      <c r="K72" s="55"/>
      <c r="L72" s="55"/>
      <c r="M72" s="55"/>
      <c r="N72" s="55"/>
      <c r="O72" s="55"/>
      <c r="P72" s="55"/>
      <c r="Q72" s="55"/>
      <c r="R72" s="55"/>
      <c r="S72" s="55"/>
      <c r="T72" s="55"/>
      <c r="U72" s="55"/>
      <c r="V72" s="55"/>
    </row>
    <row r="73" spans="2:22" ht="12.75">
      <c r="B73" s="55"/>
      <c r="C73" s="55"/>
      <c r="D73" s="55"/>
      <c r="E73" s="55"/>
      <c r="F73" s="55"/>
      <c r="G73" s="55"/>
      <c r="H73" s="55"/>
      <c r="I73" s="55"/>
      <c r="J73" s="55"/>
      <c r="K73" s="55"/>
      <c r="L73" s="55"/>
      <c r="M73" s="55"/>
      <c r="N73" s="55"/>
      <c r="O73" s="55"/>
      <c r="P73" s="55"/>
      <c r="Q73" s="55"/>
      <c r="R73" s="55"/>
      <c r="S73" s="55"/>
      <c r="T73" s="55"/>
      <c r="U73" s="55"/>
      <c r="V73" s="55"/>
    </row>
    <row r="74" spans="2:22" ht="12.75">
      <c r="B74" s="55"/>
      <c r="C74" s="55"/>
      <c r="D74" s="55"/>
      <c r="E74" s="55"/>
      <c r="F74" s="55"/>
      <c r="G74" s="55"/>
      <c r="H74" s="55"/>
      <c r="I74" s="55"/>
      <c r="J74" s="55"/>
      <c r="K74" s="55"/>
      <c r="L74" s="55"/>
      <c r="M74" s="55"/>
      <c r="N74" s="55"/>
      <c r="O74" s="55"/>
      <c r="P74" s="55"/>
      <c r="Q74" s="55"/>
      <c r="R74" s="55"/>
      <c r="S74" s="55"/>
      <c r="T74" s="55"/>
      <c r="U74" s="55"/>
      <c r="V74" s="55"/>
    </row>
    <row r="75" spans="2:22" ht="12.75">
      <c r="B75" s="55"/>
      <c r="C75" s="55"/>
      <c r="D75" s="55"/>
      <c r="E75" s="55"/>
      <c r="F75" s="55"/>
      <c r="G75" s="55"/>
      <c r="H75" s="55"/>
      <c r="I75" s="55"/>
      <c r="J75" s="55"/>
      <c r="K75" s="55"/>
      <c r="L75" s="55"/>
      <c r="M75" s="55"/>
      <c r="N75" s="55"/>
      <c r="O75" s="55"/>
      <c r="P75" s="55"/>
      <c r="Q75" s="55"/>
      <c r="R75" s="55"/>
      <c r="S75" s="55"/>
      <c r="T75" s="55"/>
      <c r="U75" s="55"/>
      <c r="V75" s="55"/>
    </row>
    <row r="76" spans="2:22" ht="12.75">
      <c r="B76" s="55"/>
      <c r="C76" s="55"/>
      <c r="D76" s="55"/>
      <c r="E76" s="55"/>
      <c r="F76" s="55"/>
      <c r="G76" s="55"/>
      <c r="H76" s="55"/>
      <c r="I76" s="55"/>
      <c r="J76" s="55"/>
      <c r="K76" s="55"/>
      <c r="L76" s="55"/>
      <c r="M76" s="55"/>
      <c r="N76" s="55"/>
      <c r="O76" s="55"/>
      <c r="P76" s="55"/>
      <c r="Q76" s="55"/>
      <c r="R76" s="55"/>
      <c r="S76" s="55"/>
      <c r="T76" s="55"/>
      <c r="U76" s="55"/>
      <c r="V76" s="55"/>
    </row>
    <row r="77" spans="2:22" ht="12.75">
      <c r="B77" s="55"/>
      <c r="C77" s="55"/>
      <c r="D77" s="55"/>
      <c r="E77" s="55"/>
      <c r="F77" s="55"/>
      <c r="G77" s="55"/>
      <c r="H77" s="55"/>
      <c r="I77" s="55"/>
      <c r="J77" s="55"/>
      <c r="K77" s="55"/>
      <c r="L77" s="55"/>
      <c r="M77" s="55"/>
      <c r="N77" s="55"/>
      <c r="O77" s="55"/>
      <c r="P77" s="55"/>
      <c r="Q77" s="55"/>
      <c r="R77" s="55"/>
      <c r="S77" s="55"/>
      <c r="T77" s="55"/>
      <c r="U77" s="55"/>
      <c r="V77" s="55"/>
    </row>
    <row r="78" spans="2:22" ht="12.75">
      <c r="B78" s="55"/>
      <c r="C78" s="55"/>
      <c r="D78" s="55"/>
      <c r="E78" s="55"/>
      <c r="F78" s="55"/>
      <c r="G78" s="55"/>
      <c r="H78" s="55"/>
      <c r="I78" s="55"/>
      <c r="J78" s="55"/>
      <c r="K78" s="55"/>
      <c r="L78" s="55"/>
      <c r="M78" s="55"/>
      <c r="N78" s="55"/>
      <c r="O78" s="55"/>
      <c r="P78" s="55"/>
      <c r="Q78" s="55"/>
      <c r="R78" s="55"/>
      <c r="S78" s="55"/>
      <c r="T78" s="55"/>
      <c r="U78" s="55"/>
      <c r="V78" s="55"/>
    </row>
    <row r="79" spans="2:22" ht="12.75">
      <c r="B79" s="55"/>
      <c r="C79" s="55"/>
      <c r="D79" s="55"/>
      <c r="E79" s="55"/>
      <c r="F79" s="55"/>
      <c r="G79" s="55"/>
      <c r="H79" s="55"/>
      <c r="I79" s="55"/>
      <c r="J79" s="55"/>
      <c r="K79" s="55"/>
      <c r="L79" s="55"/>
      <c r="M79" s="55"/>
      <c r="N79" s="55"/>
      <c r="O79" s="55"/>
      <c r="P79" s="55"/>
      <c r="Q79" s="55"/>
      <c r="R79" s="55"/>
      <c r="S79" s="55"/>
      <c r="T79" s="55"/>
      <c r="U79" s="55"/>
      <c r="V79" s="55"/>
    </row>
    <row r="80" spans="2:22" ht="12.75">
      <c r="B80" s="55"/>
      <c r="C80" s="55"/>
      <c r="D80" s="55"/>
      <c r="E80" s="55"/>
      <c r="F80" s="55"/>
      <c r="G80" s="55"/>
      <c r="H80" s="55"/>
      <c r="I80" s="55"/>
      <c r="J80" s="55"/>
      <c r="K80" s="55"/>
      <c r="L80" s="55"/>
      <c r="M80" s="55"/>
      <c r="N80" s="55"/>
      <c r="O80" s="55"/>
      <c r="P80" s="55"/>
      <c r="Q80" s="55"/>
      <c r="R80" s="55"/>
      <c r="S80" s="55"/>
      <c r="T80" s="55"/>
      <c r="U80" s="55"/>
      <c r="V80" s="55"/>
    </row>
    <row r="81" spans="2:22" ht="12.75">
      <c r="B81" s="55"/>
      <c r="C81" s="55"/>
      <c r="D81" s="55"/>
      <c r="E81" s="55"/>
      <c r="F81" s="55"/>
      <c r="G81" s="55"/>
      <c r="H81" s="55"/>
      <c r="I81" s="55"/>
      <c r="J81" s="55"/>
      <c r="K81" s="55"/>
      <c r="L81" s="55"/>
      <c r="M81" s="55"/>
      <c r="N81" s="55"/>
      <c r="O81" s="55"/>
      <c r="P81" s="55"/>
      <c r="Q81" s="55"/>
      <c r="R81" s="55"/>
      <c r="S81" s="55"/>
      <c r="T81" s="55"/>
      <c r="U81" s="55"/>
      <c r="V81" s="55"/>
    </row>
    <row r="82" spans="2:22" ht="12.75">
      <c r="B82" s="55"/>
      <c r="C82" s="55"/>
      <c r="D82" s="55"/>
      <c r="E82" s="55"/>
      <c r="F82" s="55"/>
      <c r="G82" s="55"/>
      <c r="H82" s="55"/>
      <c r="I82" s="55"/>
      <c r="J82" s="55"/>
      <c r="K82" s="55"/>
      <c r="L82" s="55"/>
      <c r="M82" s="55"/>
      <c r="N82" s="55"/>
      <c r="O82" s="55"/>
      <c r="P82" s="55"/>
      <c r="Q82" s="55"/>
      <c r="R82" s="55"/>
      <c r="S82" s="55"/>
      <c r="T82" s="55"/>
      <c r="U82" s="55"/>
      <c r="V82" s="55"/>
    </row>
    <row r="83" spans="2:22" ht="12.75">
      <c r="B83" s="55"/>
      <c r="C83" s="55"/>
      <c r="D83" s="55"/>
      <c r="E83" s="55"/>
      <c r="F83" s="55"/>
      <c r="G83" s="55"/>
      <c r="H83" s="55"/>
      <c r="I83" s="55"/>
      <c r="J83" s="55"/>
      <c r="K83" s="55"/>
      <c r="L83" s="55"/>
      <c r="M83" s="55"/>
      <c r="N83" s="55"/>
      <c r="O83" s="55"/>
      <c r="P83" s="55"/>
      <c r="Q83" s="55"/>
      <c r="R83" s="55"/>
      <c r="S83" s="55"/>
      <c r="T83" s="55"/>
      <c r="U83" s="55"/>
      <c r="V83" s="55"/>
    </row>
    <row r="84" spans="2:22" ht="12.75">
      <c r="B84" s="55"/>
      <c r="C84" s="55"/>
      <c r="D84" s="55"/>
      <c r="E84" s="55"/>
      <c r="F84" s="55"/>
      <c r="G84" s="55"/>
      <c r="H84" s="55"/>
      <c r="I84" s="55"/>
      <c r="J84" s="55"/>
      <c r="K84" s="55"/>
      <c r="L84" s="55"/>
      <c r="M84" s="55"/>
      <c r="N84" s="55"/>
      <c r="O84" s="55"/>
      <c r="P84" s="55"/>
      <c r="Q84" s="55"/>
      <c r="R84" s="55"/>
      <c r="S84" s="55"/>
      <c r="T84" s="55"/>
      <c r="U84" s="55"/>
      <c r="V84" s="55"/>
    </row>
    <row r="85" spans="2:22" ht="12.75">
      <c r="B85" s="55"/>
      <c r="C85" s="55"/>
      <c r="D85" s="55"/>
      <c r="E85" s="55"/>
      <c r="F85" s="55"/>
      <c r="G85" s="55"/>
      <c r="H85" s="55"/>
      <c r="I85" s="55"/>
      <c r="J85" s="55"/>
      <c r="K85" s="55"/>
      <c r="L85" s="55"/>
      <c r="M85" s="55"/>
      <c r="N85" s="55"/>
      <c r="O85" s="55"/>
      <c r="P85" s="55"/>
      <c r="Q85" s="55"/>
      <c r="R85" s="55"/>
      <c r="S85" s="55"/>
      <c r="T85" s="55"/>
      <c r="U85" s="55"/>
      <c r="V85" s="55"/>
    </row>
    <row r="86" spans="2:22" ht="12.75">
      <c r="B86" s="55"/>
      <c r="C86" s="55"/>
      <c r="D86" s="55"/>
      <c r="E86" s="55"/>
      <c r="F86" s="55"/>
      <c r="G86" s="55"/>
      <c r="H86" s="55"/>
      <c r="I86" s="55"/>
      <c r="J86" s="55"/>
      <c r="K86" s="55"/>
      <c r="L86" s="55"/>
      <c r="M86" s="55"/>
      <c r="N86" s="55"/>
      <c r="O86" s="55"/>
      <c r="P86" s="55"/>
      <c r="Q86" s="55"/>
      <c r="R86" s="55"/>
      <c r="S86" s="55"/>
      <c r="T86" s="55"/>
      <c r="U86" s="55"/>
      <c r="V86" s="55"/>
    </row>
    <row r="87" spans="2:22" ht="12.75">
      <c r="B87" s="55"/>
      <c r="C87" s="55"/>
      <c r="D87" s="55"/>
      <c r="E87" s="55"/>
      <c r="F87" s="55"/>
      <c r="G87" s="55"/>
      <c r="H87" s="55"/>
      <c r="I87" s="55"/>
      <c r="J87" s="55"/>
      <c r="K87" s="55"/>
      <c r="L87" s="55"/>
      <c r="M87" s="55"/>
      <c r="N87" s="55"/>
      <c r="O87" s="55"/>
      <c r="P87" s="55"/>
      <c r="Q87" s="55"/>
      <c r="R87" s="55"/>
      <c r="S87" s="55"/>
      <c r="T87" s="55"/>
      <c r="U87" s="55"/>
      <c r="V87" s="55"/>
    </row>
    <row r="88" spans="2:22" ht="12.75">
      <c r="B88" s="55"/>
      <c r="C88" s="55"/>
      <c r="D88" s="55"/>
      <c r="E88" s="55"/>
      <c r="F88" s="55"/>
      <c r="G88" s="55"/>
      <c r="H88" s="55"/>
      <c r="I88" s="55"/>
      <c r="J88" s="55"/>
      <c r="K88" s="55"/>
      <c r="L88" s="55"/>
      <c r="M88" s="55"/>
      <c r="N88" s="55"/>
      <c r="O88" s="55"/>
      <c r="P88" s="55"/>
      <c r="Q88" s="55"/>
      <c r="R88" s="55"/>
      <c r="S88" s="55"/>
      <c r="T88" s="55"/>
      <c r="U88" s="55"/>
      <c r="V88" s="55"/>
    </row>
    <row r="89" spans="2:22" ht="12.75">
      <c r="B89" s="55"/>
      <c r="C89" s="55"/>
      <c r="D89" s="55"/>
      <c r="E89" s="55"/>
      <c r="F89" s="55"/>
      <c r="G89" s="55"/>
      <c r="H89" s="55"/>
      <c r="I89" s="55"/>
      <c r="J89" s="55"/>
      <c r="K89" s="55"/>
      <c r="L89" s="55"/>
      <c r="M89" s="55"/>
      <c r="N89" s="55"/>
      <c r="O89" s="55"/>
      <c r="P89" s="55"/>
      <c r="Q89" s="55"/>
      <c r="R89" s="55"/>
      <c r="S89" s="55"/>
      <c r="T89" s="55"/>
      <c r="U89" s="55"/>
      <c r="V89" s="55"/>
    </row>
    <row r="90" spans="2:22" ht="12.75">
      <c r="B90" s="55"/>
      <c r="C90" s="55"/>
      <c r="D90" s="55"/>
      <c r="E90" s="55"/>
      <c r="F90" s="55"/>
      <c r="G90" s="55"/>
      <c r="H90" s="55"/>
      <c r="I90" s="55"/>
      <c r="J90" s="55"/>
      <c r="K90" s="55"/>
      <c r="L90" s="55"/>
      <c r="M90" s="55"/>
      <c r="N90" s="55"/>
      <c r="O90" s="55"/>
      <c r="P90" s="55"/>
      <c r="Q90" s="55"/>
      <c r="R90" s="55"/>
      <c r="S90" s="55"/>
      <c r="T90" s="55"/>
      <c r="U90" s="55"/>
      <c r="V90" s="55"/>
    </row>
    <row r="91" spans="2:22" ht="12.75">
      <c r="B91" s="55"/>
      <c r="C91" s="55"/>
      <c r="D91" s="55"/>
      <c r="E91" s="55"/>
      <c r="F91" s="55"/>
      <c r="G91" s="55"/>
      <c r="H91" s="55"/>
      <c r="I91" s="55"/>
      <c r="J91" s="55"/>
      <c r="K91" s="55"/>
      <c r="L91" s="55"/>
      <c r="M91" s="55"/>
      <c r="N91" s="55"/>
      <c r="O91" s="55"/>
      <c r="P91" s="55"/>
      <c r="Q91" s="55"/>
      <c r="R91" s="55"/>
      <c r="S91" s="55"/>
      <c r="T91" s="55"/>
      <c r="U91" s="55"/>
      <c r="V91" s="55"/>
    </row>
    <row r="92" spans="2:22" ht="12.75">
      <c r="B92" s="55"/>
      <c r="C92" s="55"/>
      <c r="D92" s="55"/>
      <c r="E92" s="55"/>
      <c r="F92" s="55"/>
      <c r="G92" s="55"/>
      <c r="H92" s="55"/>
      <c r="I92" s="55"/>
      <c r="J92" s="55"/>
      <c r="K92" s="55"/>
      <c r="L92" s="55"/>
      <c r="M92" s="55"/>
      <c r="N92" s="55"/>
      <c r="O92" s="55"/>
      <c r="P92" s="55"/>
      <c r="Q92" s="55"/>
      <c r="R92" s="55"/>
      <c r="S92" s="55"/>
      <c r="T92" s="55"/>
      <c r="U92" s="55"/>
      <c r="V92" s="55"/>
    </row>
    <row r="93" spans="2:22" ht="12.75">
      <c r="B93" s="55"/>
      <c r="C93" s="55"/>
      <c r="D93" s="55"/>
      <c r="E93" s="55"/>
      <c r="F93" s="55"/>
      <c r="G93" s="55"/>
      <c r="H93" s="55"/>
      <c r="I93" s="55"/>
      <c r="J93" s="55"/>
      <c r="K93" s="55"/>
      <c r="L93" s="55"/>
      <c r="M93" s="55"/>
      <c r="N93" s="55"/>
      <c r="O93" s="55"/>
      <c r="P93" s="55"/>
      <c r="Q93" s="55"/>
      <c r="R93" s="55"/>
      <c r="S93" s="55"/>
      <c r="T93" s="55"/>
      <c r="U93" s="55"/>
      <c r="V93" s="55"/>
    </row>
    <row r="94" spans="2:22" ht="12.75">
      <c r="B94" s="55"/>
      <c r="C94" s="55"/>
      <c r="D94" s="55"/>
      <c r="E94" s="55"/>
      <c r="F94" s="55"/>
      <c r="G94" s="55"/>
      <c r="H94" s="55"/>
      <c r="I94" s="55"/>
      <c r="J94" s="55"/>
      <c r="K94" s="55"/>
      <c r="L94" s="55"/>
      <c r="M94" s="55"/>
      <c r="N94" s="55"/>
      <c r="O94" s="55"/>
      <c r="P94" s="55"/>
      <c r="Q94" s="55"/>
      <c r="R94" s="55"/>
      <c r="S94" s="55"/>
      <c r="T94" s="55"/>
      <c r="U94" s="55"/>
      <c r="V94" s="55"/>
    </row>
    <row r="95" spans="2:22" ht="12.75">
      <c r="B95" s="55"/>
      <c r="C95" s="55"/>
      <c r="D95" s="55"/>
      <c r="E95" s="55"/>
      <c r="F95" s="55"/>
      <c r="G95" s="55"/>
      <c r="H95" s="55"/>
      <c r="I95" s="55"/>
      <c r="J95" s="55"/>
      <c r="K95" s="55"/>
      <c r="L95" s="55"/>
      <c r="M95" s="55"/>
      <c r="N95" s="55"/>
      <c r="O95" s="55"/>
      <c r="P95" s="55"/>
      <c r="Q95" s="55"/>
      <c r="R95" s="55"/>
      <c r="S95" s="55"/>
      <c r="T95" s="55"/>
      <c r="U95" s="55"/>
      <c r="V95" s="55"/>
    </row>
    <row r="96" spans="2:22" ht="12.75">
      <c r="B96" s="55"/>
      <c r="C96" s="55"/>
      <c r="D96" s="55"/>
      <c r="E96" s="55"/>
      <c r="F96" s="55"/>
      <c r="G96" s="55"/>
      <c r="H96" s="55"/>
      <c r="I96" s="55"/>
      <c r="J96" s="55"/>
      <c r="K96" s="55"/>
      <c r="L96" s="55"/>
      <c r="M96" s="55"/>
      <c r="N96" s="55"/>
      <c r="O96" s="55"/>
      <c r="P96" s="55"/>
      <c r="Q96" s="55"/>
      <c r="R96" s="55"/>
      <c r="S96" s="55"/>
      <c r="T96" s="55"/>
      <c r="U96" s="55"/>
      <c r="V96" s="55"/>
    </row>
    <row r="97" spans="2:22" ht="12.75">
      <c r="B97" s="55"/>
      <c r="C97" s="55"/>
      <c r="D97" s="55"/>
      <c r="E97" s="55"/>
      <c r="F97" s="55"/>
      <c r="G97" s="55"/>
      <c r="H97" s="55"/>
      <c r="I97" s="55"/>
      <c r="J97" s="55"/>
      <c r="K97" s="55"/>
      <c r="L97" s="55"/>
      <c r="M97" s="55"/>
      <c r="N97" s="55"/>
      <c r="O97" s="55"/>
      <c r="P97" s="55"/>
      <c r="Q97" s="55"/>
      <c r="R97" s="55"/>
      <c r="S97" s="55"/>
      <c r="T97" s="55"/>
      <c r="U97" s="55"/>
      <c r="V97" s="55"/>
    </row>
    <row r="98" spans="2:22" ht="12.75">
      <c r="B98" s="55"/>
      <c r="C98" s="55"/>
      <c r="D98" s="55"/>
      <c r="E98" s="55"/>
      <c r="F98" s="55"/>
      <c r="G98" s="55"/>
      <c r="H98" s="55"/>
      <c r="I98" s="55"/>
      <c r="J98" s="55"/>
      <c r="K98" s="55"/>
      <c r="L98" s="55"/>
      <c r="M98" s="55"/>
      <c r="N98" s="55"/>
      <c r="O98" s="55"/>
      <c r="P98" s="55"/>
      <c r="Q98" s="55"/>
      <c r="R98" s="55"/>
      <c r="S98" s="55"/>
      <c r="T98" s="55"/>
      <c r="U98" s="55"/>
      <c r="V98" s="55"/>
    </row>
    <row r="99" spans="2:22" ht="12.75">
      <c r="B99" s="55"/>
      <c r="C99" s="55"/>
      <c r="D99" s="55"/>
      <c r="E99" s="55"/>
      <c r="F99" s="55"/>
      <c r="G99" s="55"/>
      <c r="H99" s="55"/>
      <c r="I99" s="55"/>
      <c r="J99" s="55"/>
      <c r="K99" s="55"/>
      <c r="L99" s="55"/>
      <c r="M99" s="55"/>
      <c r="N99" s="55"/>
      <c r="O99" s="55"/>
      <c r="P99" s="55"/>
      <c r="Q99" s="55"/>
      <c r="R99" s="55"/>
      <c r="S99" s="55"/>
      <c r="T99" s="55"/>
      <c r="U99" s="55"/>
      <c r="V99" s="55"/>
    </row>
    <row r="100" spans="2:22" ht="12.75">
      <c r="B100" s="55"/>
      <c r="C100" s="55"/>
      <c r="D100" s="55"/>
      <c r="E100" s="55"/>
      <c r="F100" s="55"/>
      <c r="G100" s="55"/>
      <c r="H100" s="55"/>
      <c r="I100" s="55"/>
      <c r="J100" s="55"/>
      <c r="K100" s="55"/>
      <c r="L100" s="55"/>
      <c r="M100" s="55"/>
      <c r="N100" s="55"/>
      <c r="O100" s="55"/>
      <c r="P100" s="55"/>
      <c r="Q100" s="55"/>
      <c r="R100" s="55"/>
      <c r="S100" s="55"/>
      <c r="T100" s="55"/>
      <c r="U100" s="55"/>
      <c r="V100" s="55"/>
    </row>
  </sheetData>
  <mergeCells count="8">
    <mergeCell ref="B2:F2"/>
    <mergeCell ref="B34:F34"/>
    <mergeCell ref="E21:E23"/>
    <mergeCell ref="E5:E7"/>
    <mergeCell ref="C3:F3"/>
    <mergeCell ref="C4:F4"/>
    <mergeCell ref="C19:F19"/>
    <mergeCell ref="C20:F2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54"/>
  <dimension ref="A1:H49"/>
  <sheetViews>
    <sheetView workbookViewId="0" topLeftCell="A1">
      <selection activeCell="A1" sqref="A1"/>
    </sheetView>
  </sheetViews>
  <sheetFormatPr defaultColWidth="9.140625" defaultRowHeight="12.75"/>
  <cols>
    <col min="1" max="1" width="4.28125" style="0" customWidth="1"/>
    <col min="2" max="2" width="8.28125" style="0" customWidth="1"/>
    <col min="3" max="7" width="10.7109375" style="0" customWidth="1"/>
    <col min="8" max="8" width="5.140625" style="0" customWidth="1"/>
  </cols>
  <sheetData>
    <row r="1" spans="1:8" ht="14.25" customHeight="1">
      <c r="A1" s="1"/>
      <c r="B1" s="32"/>
      <c r="C1" s="664"/>
      <c r="D1" s="664"/>
      <c r="E1" s="33"/>
      <c r="F1" s="14"/>
      <c r="H1" s="12" t="s">
        <v>531</v>
      </c>
    </row>
    <row r="2" spans="2:7" ht="30" customHeight="1">
      <c r="B2" s="665" t="s">
        <v>524</v>
      </c>
      <c r="C2" s="665"/>
      <c r="D2" s="665"/>
      <c r="E2" s="665"/>
      <c r="F2" s="665"/>
      <c r="G2" s="665"/>
    </row>
    <row r="3" spans="2:7" ht="19.5" customHeight="1">
      <c r="B3" s="242"/>
      <c r="C3" s="754" t="s">
        <v>427</v>
      </c>
      <c r="D3" s="726"/>
      <c r="E3" s="726"/>
      <c r="F3" s="726"/>
      <c r="G3" s="755"/>
    </row>
    <row r="4" spans="2:7" ht="12.75" customHeight="1">
      <c r="B4" s="241"/>
      <c r="C4" s="781" t="s">
        <v>219</v>
      </c>
      <c r="D4" s="782"/>
      <c r="E4" s="782"/>
      <c r="F4" s="782"/>
      <c r="G4" s="783"/>
    </row>
    <row r="5" spans="2:7" ht="12.75" customHeight="1">
      <c r="B5" s="241"/>
      <c r="C5" s="778" t="s">
        <v>272</v>
      </c>
      <c r="D5" s="730"/>
      <c r="E5" s="730"/>
      <c r="F5" s="730"/>
      <c r="G5" s="733"/>
    </row>
    <row r="6" spans="2:7" ht="12.75" customHeight="1">
      <c r="B6" s="49"/>
      <c r="C6" s="796" t="s">
        <v>275</v>
      </c>
      <c r="D6" s="797"/>
      <c r="E6" s="255" t="s">
        <v>327</v>
      </c>
      <c r="F6" s="256" t="s">
        <v>328</v>
      </c>
      <c r="G6" s="257" t="s">
        <v>351</v>
      </c>
    </row>
    <row r="7" spans="2:7" ht="12.75" customHeight="1">
      <c r="B7" s="24"/>
      <c r="C7" s="779" t="s">
        <v>273</v>
      </c>
      <c r="D7" s="800" t="s">
        <v>276</v>
      </c>
      <c r="E7" s="802" t="s">
        <v>274</v>
      </c>
      <c r="F7" s="780" t="s">
        <v>478</v>
      </c>
      <c r="G7" s="131"/>
    </row>
    <row r="8" spans="2:7" ht="12.75" customHeight="1">
      <c r="B8" s="24"/>
      <c r="C8" s="799"/>
      <c r="D8" s="801"/>
      <c r="E8" s="803"/>
      <c r="F8" s="804"/>
      <c r="G8" s="303"/>
    </row>
    <row r="9" spans="2:7" ht="12.75" customHeight="1">
      <c r="B9" s="223">
        <v>1985</v>
      </c>
      <c r="C9" s="361">
        <v>11.2</v>
      </c>
      <c r="D9" s="362">
        <v>2.8</v>
      </c>
      <c r="E9" s="362">
        <v>4.7</v>
      </c>
      <c r="F9" s="363">
        <v>7.5</v>
      </c>
      <c r="G9" s="62">
        <f aca="true" t="shared" si="0" ref="G9:G24">SUM(C9:F9)</f>
        <v>26.2</v>
      </c>
    </row>
    <row r="10" spans="2:7" ht="12.75" customHeight="1">
      <c r="B10" s="218">
        <v>1990</v>
      </c>
      <c r="C10" s="361">
        <v>13.6</v>
      </c>
      <c r="D10" s="362">
        <v>4.3</v>
      </c>
      <c r="E10" s="362">
        <v>5.5</v>
      </c>
      <c r="F10" s="363">
        <v>7.2</v>
      </c>
      <c r="G10" s="62">
        <f t="shared" si="0"/>
        <v>30.599999999999998</v>
      </c>
    </row>
    <row r="11" spans="2:7" ht="12.75" customHeight="1">
      <c r="B11" s="218">
        <v>1994</v>
      </c>
      <c r="C11" s="361">
        <v>13.2</v>
      </c>
      <c r="D11" s="362">
        <v>4.7</v>
      </c>
      <c r="E11" s="362">
        <v>8.3</v>
      </c>
      <c r="F11" s="363">
        <v>7.7</v>
      </c>
      <c r="G11" s="62">
        <f t="shared" si="0"/>
        <v>33.9</v>
      </c>
    </row>
    <row r="12" spans="2:7" ht="12.75" customHeight="1">
      <c r="B12" s="218">
        <v>1995</v>
      </c>
      <c r="C12" s="361">
        <v>13.6</v>
      </c>
      <c r="D12" s="362">
        <v>4.4</v>
      </c>
      <c r="E12" s="362">
        <v>8.4</v>
      </c>
      <c r="F12" s="363">
        <v>8</v>
      </c>
      <c r="G12" s="62">
        <f t="shared" si="0"/>
        <v>34.4</v>
      </c>
    </row>
    <row r="13" spans="2:7" ht="12.75" customHeight="1">
      <c r="B13" s="218">
        <v>1996</v>
      </c>
      <c r="C13" s="361">
        <v>11.7</v>
      </c>
      <c r="D13" s="362">
        <v>4</v>
      </c>
      <c r="E13" s="362">
        <v>7.9</v>
      </c>
      <c r="F13" s="363">
        <v>9.7</v>
      </c>
      <c r="G13" s="62">
        <f t="shared" si="0"/>
        <v>33.3</v>
      </c>
    </row>
    <row r="14" spans="2:7" ht="12.75" customHeight="1">
      <c r="B14" s="218">
        <v>1997</v>
      </c>
      <c r="C14" s="361">
        <v>13.7</v>
      </c>
      <c r="D14" s="362">
        <v>4.3</v>
      </c>
      <c r="E14" s="362">
        <v>7.8</v>
      </c>
      <c r="F14" s="363">
        <v>10.1</v>
      </c>
      <c r="G14" s="62">
        <f t="shared" si="0"/>
        <v>35.9</v>
      </c>
    </row>
    <row r="15" spans="2:7" ht="12.75" customHeight="1">
      <c r="B15" s="218">
        <v>1998</v>
      </c>
      <c r="C15" s="361">
        <v>15</v>
      </c>
      <c r="D15" s="362">
        <v>4.3</v>
      </c>
      <c r="E15" s="362">
        <v>8.6</v>
      </c>
      <c r="F15" s="363">
        <v>9.3</v>
      </c>
      <c r="G15" s="62">
        <f t="shared" si="0"/>
        <v>37.2</v>
      </c>
    </row>
    <row r="16" spans="2:7" ht="12.75" customHeight="1">
      <c r="B16" s="218">
        <v>1999</v>
      </c>
      <c r="C16" s="361">
        <v>14.9</v>
      </c>
      <c r="D16" s="362">
        <v>3.5</v>
      </c>
      <c r="E16" s="362">
        <v>8.3</v>
      </c>
      <c r="F16" s="363">
        <v>9.2</v>
      </c>
      <c r="G16" s="62">
        <f t="shared" si="0"/>
        <v>35.9</v>
      </c>
    </row>
    <row r="17" spans="2:7" ht="12.75" customHeight="1">
      <c r="B17" s="218">
        <v>2000</v>
      </c>
      <c r="C17" s="361">
        <v>16.8</v>
      </c>
      <c r="D17" s="362">
        <v>3.8</v>
      </c>
      <c r="E17" s="362">
        <v>8.7</v>
      </c>
      <c r="F17" s="363">
        <v>9.4</v>
      </c>
      <c r="G17" s="62">
        <f t="shared" si="0"/>
        <v>38.7</v>
      </c>
    </row>
    <row r="18" spans="2:7" ht="12.75" customHeight="1">
      <c r="B18" s="218">
        <v>2001</v>
      </c>
      <c r="C18" s="361">
        <v>15.8</v>
      </c>
      <c r="D18" s="362">
        <v>4.8</v>
      </c>
      <c r="E18" s="362">
        <v>10.7</v>
      </c>
      <c r="F18" s="363">
        <v>8.6</v>
      </c>
      <c r="G18" s="62">
        <f t="shared" si="0"/>
        <v>39.9</v>
      </c>
    </row>
    <row r="19" spans="2:7" ht="12.75" customHeight="1">
      <c r="B19" s="218">
        <v>2002</v>
      </c>
      <c r="C19" s="361">
        <v>14.2</v>
      </c>
      <c r="D19" s="362">
        <v>4.8</v>
      </c>
      <c r="E19" s="362">
        <v>10.5</v>
      </c>
      <c r="F19" s="363">
        <v>8.6</v>
      </c>
      <c r="G19" s="62">
        <f t="shared" si="0"/>
        <v>38.1</v>
      </c>
    </row>
    <row r="20" spans="2:7" ht="12.75" customHeight="1">
      <c r="B20" s="218">
        <v>2003</v>
      </c>
      <c r="C20" s="361">
        <v>14.3</v>
      </c>
      <c r="D20" s="362">
        <v>5.6</v>
      </c>
      <c r="E20" s="362">
        <v>10.7</v>
      </c>
      <c r="F20" s="363">
        <v>7.8</v>
      </c>
      <c r="G20" s="62">
        <f t="shared" si="0"/>
        <v>38.4</v>
      </c>
    </row>
    <row r="21" spans="2:7" ht="12.75" customHeight="1">
      <c r="B21" s="218">
        <v>2004</v>
      </c>
      <c r="C21" s="361">
        <v>16.1</v>
      </c>
      <c r="D21" s="362">
        <v>6.8</v>
      </c>
      <c r="E21" s="362">
        <v>10.7</v>
      </c>
      <c r="F21" s="363">
        <v>6.9</v>
      </c>
      <c r="G21" s="62">
        <f t="shared" si="0"/>
        <v>40.5</v>
      </c>
    </row>
    <row r="22" spans="2:7" ht="12.75" customHeight="1">
      <c r="B22" s="218">
        <v>2005</v>
      </c>
      <c r="C22" s="361">
        <v>15.6</v>
      </c>
      <c r="D22" s="362">
        <v>8.1</v>
      </c>
      <c r="E22" s="362">
        <v>10</v>
      </c>
      <c r="F22" s="363">
        <v>5.9</v>
      </c>
      <c r="G22" s="62">
        <f t="shared" si="0"/>
        <v>39.6</v>
      </c>
    </row>
    <row r="23" spans="2:7" ht="12.75" customHeight="1">
      <c r="B23" s="218">
        <v>2006</v>
      </c>
      <c r="C23" s="361">
        <v>16.2</v>
      </c>
      <c r="D23" s="362">
        <v>9</v>
      </c>
      <c r="E23" s="362">
        <v>11.6</v>
      </c>
      <c r="F23" s="363">
        <v>6.1</v>
      </c>
      <c r="G23" s="62">
        <f t="shared" si="0"/>
        <v>42.9</v>
      </c>
    </row>
    <row r="24" spans="2:7" ht="12.75" customHeight="1">
      <c r="B24" s="219">
        <v>2007</v>
      </c>
      <c r="C24" s="366">
        <v>15.5</v>
      </c>
      <c r="D24" s="367">
        <v>9.7</v>
      </c>
      <c r="E24" s="367">
        <v>13.3</v>
      </c>
      <c r="F24" s="368">
        <v>6.6</v>
      </c>
      <c r="G24" s="63">
        <f t="shared" si="0"/>
        <v>45.1</v>
      </c>
    </row>
    <row r="25" spans="2:7" ht="19.5" customHeight="1">
      <c r="B25" s="571"/>
      <c r="C25" s="798" t="s">
        <v>608</v>
      </c>
      <c r="D25" s="729"/>
      <c r="E25" s="729"/>
      <c r="F25" s="729"/>
      <c r="G25" s="732"/>
    </row>
    <row r="26" spans="2:7" ht="12.75" customHeight="1">
      <c r="B26" s="643" t="s">
        <v>477</v>
      </c>
      <c r="C26" s="573">
        <f>(POWER((C13/C9),1/11)-1)</f>
        <v>0.00397835303844718</v>
      </c>
      <c r="D26" s="573">
        <f>(POWER((D13/D9),1/11)-1)</f>
        <v>0.032956413242881455</v>
      </c>
      <c r="E26" s="573">
        <f>(POWER((E13/E9),1/11)-1)</f>
        <v>0.048341208674474334</v>
      </c>
      <c r="F26" s="573">
        <f>(POWER((F13/F9),1/11)-1)</f>
        <v>0.023659443725344342</v>
      </c>
      <c r="G26" s="574">
        <f>(POWER((G13/G9),1/11)-1)</f>
        <v>0.02203916905133929</v>
      </c>
    </row>
    <row r="27" spans="2:7" ht="12.75" customHeight="1">
      <c r="B27" s="644" t="s">
        <v>476</v>
      </c>
      <c r="C27" s="575">
        <f>(POWER((C23/C13),1/10)-1)</f>
        <v>0.033077529462111066</v>
      </c>
      <c r="D27" s="575">
        <f>(POWER((D23/D13),1/10)-1)</f>
        <v>0.08447177119769855</v>
      </c>
      <c r="E27" s="575">
        <f>(POWER((E23/E13),1/10)-1)</f>
        <v>0.039161599660775925</v>
      </c>
      <c r="F27" s="575">
        <f>(POWER((F23/F13),1/10)-1)</f>
        <v>-0.04532442803062564</v>
      </c>
      <c r="G27" s="576">
        <f>(POWER((G23/G13),1/10)-1)</f>
        <v>0.02565501025992134</v>
      </c>
    </row>
    <row r="28" spans="2:7" ht="12.75" customHeight="1">
      <c r="B28" s="645" t="s">
        <v>475</v>
      </c>
      <c r="C28" s="396">
        <f>(C24/C23-1)</f>
        <v>-0.043209876543209846</v>
      </c>
      <c r="D28" s="396">
        <f>(D24/D23-1)</f>
        <v>0.07777777777777772</v>
      </c>
      <c r="E28" s="396">
        <f>(E24/E23-1)</f>
        <v>0.14655172413793105</v>
      </c>
      <c r="F28" s="396">
        <f>(F24/F23-1)</f>
        <v>0.08196721311475419</v>
      </c>
      <c r="G28" s="572">
        <f>(G24/G23-1)</f>
        <v>0.05128205128205132</v>
      </c>
    </row>
    <row r="29" spans="2:8" ht="12.75" customHeight="1">
      <c r="B29" s="702" t="s">
        <v>469</v>
      </c>
      <c r="C29" s="702"/>
      <c r="D29" s="702"/>
      <c r="E29" s="702"/>
      <c r="F29" s="702"/>
      <c r="G29" s="702"/>
      <c r="H29" s="702"/>
    </row>
    <row r="30" spans="2:7" ht="18" customHeight="1">
      <c r="B30" s="14"/>
      <c r="C30" s="14"/>
      <c r="D30" s="14"/>
      <c r="E30" s="14"/>
      <c r="F30" s="14"/>
      <c r="G30" s="14"/>
    </row>
    <row r="31" spans="2:7" ht="19.5" customHeight="1">
      <c r="B31" s="300"/>
      <c r="C31" s="754" t="s">
        <v>194</v>
      </c>
      <c r="D31" s="726"/>
      <c r="E31" s="726"/>
      <c r="F31" s="755"/>
      <c r="G31" s="14"/>
    </row>
    <row r="32" spans="2:7" ht="12.75" customHeight="1">
      <c r="B32" s="301"/>
      <c r="C32" s="781" t="s">
        <v>195</v>
      </c>
      <c r="D32" s="782"/>
      <c r="E32" s="782"/>
      <c r="F32" s="783"/>
      <c r="G32" s="14"/>
    </row>
    <row r="33" spans="2:6" ht="12.75" customHeight="1">
      <c r="B33" s="302"/>
      <c r="C33" s="781" t="s">
        <v>272</v>
      </c>
      <c r="D33" s="782"/>
      <c r="E33" s="782"/>
      <c r="F33" s="783"/>
    </row>
    <row r="34" spans="2:6" ht="12.75">
      <c r="B34" s="297"/>
      <c r="C34" s="299" t="s">
        <v>278</v>
      </c>
      <c r="D34" s="292" t="s">
        <v>279</v>
      </c>
      <c r="E34" s="806" t="s">
        <v>290</v>
      </c>
      <c r="F34" s="768" t="s">
        <v>370</v>
      </c>
    </row>
    <row r="35" spans="2:6" ht="12.75">
      <c r="B35" s="297"/>
      <c r="C35" s="808" t="s">
        <v>280</v>
      </c>
      <c r="D35" s="775" t="s">
        <v>281</v>
      </c>
      <c r="E35" s="806"/>
      <c r="F35" s="768"/>
    </row>
    <row r="36" spans="2:6" ht="12.75">
      <c r="B36" s="298"/>
      <c r="C36" s="809"/>
      <c r="D36" s="777"/>
      <c r="E36" s="807"/>
      <c r="F36" s="805"/>
    </row>
    <row r="37" spans="2:6" ht="12.75">
      <c r="B37" s="226">
        <v>1995</v>
      </c>
      <c r="C37" s="69"/>
      <c r="D37" s="70"/>
      <c r="E37" s="267">
        <v>3.553</v>
      </c>
      <c r="F37" s="70"/>
    </row>
    <row r="38" spans="2:6" ht="12.75">
      <c r="B38" s="226">
        <v>1996</v>
      </c>
      <c r="C38" s="69"/>
      <c r="D38" s="70"/>
      <c r="E38" s="267">
        <v>3.995</v>
      </c>
      <c r="F38" s="70"/>
    </row>
    <row r="39" spans="2:6" ht="12.75">
      <c r="B39" s="226">
        <v>1997</v>
      </c>
      <c r="C39" s="267">
        <v>2</v>
      </c>
      <c r="D39" s="269">
        <v>2.8</v>
      </c>
      <c r="E39" s="267">
        <v>4.795</v>
      </c>
      <c r="F39" s="70"/>
    </row>
    <row r="40" spans="2:6" ht="12.75">
      <c r="B40" s="226">
        <v>1998</v>
      </c>
      <c r="C40" s="267">
        <v>1.934</v>
      </c>
      <c r="D40" s="269">
        <v>2.5</v>
      </c>
      <c r="E40" s="267">
        <v>4.442</v>
      </c>
      <c r="F40" s="70"/>
    </row>
    <row r="41" spans="2:6" ht="12.75">
      <c r="B41" s="226">
        <v>1999</v>
      </c>
      <c r="C41" s="267">
        <v>1.6</v>
      </c>
      <c r="D41" s="269">
        <v>2.6</v>
      </c>
      <c r="E41" s="267">
        <v>4.241</v>
      </c>
      <c r="F41" s="269">
        <v>2.793</v>
      </c>
    </row>
    <row r="42" spans="2:6" ht="12.75">
      <c r="B42" s="226">
        <v>2000</v>
      </c>
      <c r="C42" s="267">
        <v>1.8</v>
      </c>
      <c r="D42" s="269">
        <v>2.8</v>
      </c>
      <c r="E42" s="267">
        <v>4.583</v>
      </c>
      <c r="F42" s="269">
        <v>2.995</v>
      </c>
    </row>
    <row r="43" spans="2:6" ht="12.75">
      <c r="B43" s="226">
        <v>2001</v>
      </c>
      <c r="C43" s="267">
        <v>1.8</v>
      </c>
      <c r="D43" s="269">
        <v>2.4</v>
      </c>
      <c r="E43" s="267">
        <v>4.188</v>
      </c>
      <c r="F43" s="269">
        <v>2.739</v>
      </c>
    </row>
    <row r="44" spans="2:6" ht="12.75">
      <c r="B44" s="226">
        <v>2002</v>
      </c>
      <c r="C44" s="267">
        <v>1.739</v>
      </c>
      <c r="D44" s="269">
        <v>2.413</v>
      </c>
      <c r="E44" s="267">
        <v>4.161</v>
      </c>
      <c r="F44" s="269">
        <v>3.033</v>
      </c>
    </row>
    <row r="45" spans="2:6" ht="12.75">
      <c r="B45" s="226">
        <v>2003</v>
      </c>
      <c r="C45" s="69"/>
      <c r="D45" s="70"/>
      <c r="E45" s="267">
        <v>4.284</v>
      </c>
      <c r="F45" s="269">
        <v>2.841</v>
      </c>
    </row>
    <row r="46" spans="2:6" ht="12.75">
      <c r="B46" s="226">
        <v>2004</v>
      </c>
      <c r="C46" s="69"/>
      <c r="D46" s="70"/>
      <c r="E46" s="267">
        <v>4.563</v>
      </c>
      <c r="F46" s="269">
        <v>3.05</v>
      </c>
    </row>
    <row r="47" spans="2:6" ht="12.75">
      <c r="B47" s="226">
        <v>2005</v>
      </c>
      <c r="C47" s="69"/>
      <c r="D47" s="70"/>
      <c r="E47" s="267">
        <v>4.503</v>
      </c>
      <c r="F47" s="269">
        <v>3.074</v>
      </c>
    </row>
    <row r="48" spans="2:6" ht="12.75">
      <c r="B48" s="227">
        <v>2006</v>
      </c>
      <c r="C48" s="71"/>
      <c r="D48" s="72"/>
      <c r="E48" s="268">
        <v>4.471</v>
      </c>
      <c r="F48" s="570">
        <v>3.366</v>
      </c>
    </row>
    <row r="49" spans="2:7" ht="15" customHeight="1">
      <c r="B49" s="735" t="s">
        <v>441</v>
      </c>
      <c r="C49" s="735"/>
      <c r="D49" s="735"/>
      <c r="E49" s="735"/>
      <c r="F49" s="735"/>
      <c r="G49" s="262"/>
    </row>
  </sheetData>
  <mergeCells count="20">
    <mergeCell ref="B49:F49"/>
    <mergeCell ref="F7:F8"/>
    <mergeCell ref="C1:D1"/>
    <mergeCell ref="B2:G2"/>
    <mergeCell ref="F34:F36"/>
    <mergeCell ref="E34:E36"/>
    <mergeCell ref="C35:C36"/>
    <mergeCell ref="D35:D36"/>
    <mergeCell ref="C3:G3"/>
    <mergeCell ref="C4:G4"/>
    <mergeCell ref="B29:H29"/>
    <mergeCell ref="C6:D6"/>
    <mergeCell ref="C33:F33"/>
    <mergeCell ref="C5:G5"/>
    <mergeCell ref="C25:G25"/>
    <mergeCell ref="C31:F31"/>
    <mergeCell ref="C32:F32"/>
    <mergeCell ref="C7:C8"/>
    <mergeCell ref="D7:D8"/>
    <mergeCell ref="E7:E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D36"/>
  <sheetViews>
    <sheetView workbookViewId="0" topLeftCell="A1">
      <selection activeCell="A1" sqref="A1"/>
    </sheetView>
  </sheetViews>
  <sheetFormatPr defaultColWidth="9.140625" defaultRowHeight="12.75"/>
  <cols>
    <col min="1" max="1" width="0.71875" style="0" customWidth="1"/>
    <col min="2" max="2" width="11.7109375" style="0" customWidth="1"/>
    <col min="3" max="29" width="7.7109375" style="0" customWidth="1"/>
    <col min="30" max="30" width="11.8515625" style="0" customWidth="1"/>
  </cols>
  <sheetData>
    <row r="1" ht="14.25" customHeight="1">
      <c r="AD1" s="12" t="s">
        <v>343</v>
      </c>
    </row>
    <row r="2" spans="2:30" ht="19.5" customHeight="1">
      <c r="B2" s="720" t="s">
        <v>517</v>
      </c>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row>
    <row r="3" spans="2:30" ht="19.5" customHeight="1">
      <c r="B3" s="721" t="s">
        <v>518</v>
      </c>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row>
    <row r="4" spans="2:30" ht="12.75">
      <c r="B4" s="722">
        <v>2007</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row>
    <row r="5" spans="3:29" ht="13.5" customHeight="1">
      <c r="C5" s="244" t="s">
        <v>401</v>
      </c>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6"/>
    </row>
    <row r="6" spans="2:30" ht="24" customHeight="1">
      <c r="B6" s="243" t="s">
        <v>373</v>
      </c>
      <c r="C6" s="527" t="s">
        <v>374</v>
      </c>
      <c r="D6" s="528" t="s">
        <v>375</v>
      </c>
      <c r="E6" s="528" t="s">
        <v>376</v>
      </c>
      <c r="F6" s="528" t="s">
        <v>377</v>
      </c>
      <c r="G6" s="528" t="s">
        <v>378</v>
      </c>
      <c r="H6" s="528" t="s">
        <v>379</v>
      </c>
      <c r="I6" s="528" t="s">
        <v>380</v>
      </c>
      <c r="J6" s="528" t="s">
        <v>381</v>
      </c>
      <c r="K6" s="528" t="s">
        <v>382</v>
      </c>
      <c r="L6" s="528" t="s">
        <v>328</v>
      </c>
      <c r="M6" s="528" t="s">
        <v>383</v>
      </c>
      <c r="N6" s="528" t="s">
        <v>384</v>
      </c>
      <c r="O6" s="528" t="s">
        <v>385</v>
      </c>
      <c r="P6" s="528" t="s">
        <v>386</v>
      </c>
      <c r="Q6" s="528" t="s">
        <v>387</v>
      </c>
      <c r="R6" s="528" t="s">
        <v>388</v>
      </c>
      <c r="S6" s="528" t="s">
        <v>389</v>
      </c>
      <c r="T6" s="528" t="s">
        <v>390</v>
      </c>
      <c r="U6" s="528" t="s">
        <v>327</v>
      </c>
      <c r="V6" s="528" t="s">
        <v>391</v>
      </c>
      <c r="W6" s="528" t="s">
        <v>392</v>
      </c>
      <c r="X6" s="528" t="s">
        <v>393</v>
      </c>
      <c r="Y6" s="528" t="s">
        <v>394</v>
      </c>
      <c r="Z6" s="528" t="s">
        <v>395</v>
      </c>
      <c r="AA6" s="528" t="s">
        <v>396</v>
      </c>
      <c r="AB6" s="528" t="s">
        <v>397</v>
      </c>
      <c r="AC6" s="529" t="s">
        <v>398</v>
      </c>
      <c r="AD6" s="10"/>
    </row>
    <row r="7" spans="2:30" ht="15" customHeight="1">
      <c r="B7" s="525" t="s">
        <v>374</v>
      </c>
      <c r="C7" s="533">
        <v>59.966</v>
      </c>
      <c r="D7" s="534">
        <v>113.377</v>
      </c>
      <c r="E7" s="534">
        <v>276.183</v>
      </c>
      <c r="F7" s="534">
        <v>452.294</v>
      </c>
      <c r="G7" s="534">
        <v>1362.763</v>
      </c>
      <c r="H7" s="534">
        <v>31.572</v>
      </c>
      <c r="I7" s="534">
        <v>393.749</v>
      </c>
      <c r="J7" s="534">
        <v>764.804</v>
      </c>
      <c r="K7" s="534">
        <v>3445.377</v>
      </c>
      <c r="L7" s="534">
        <v>1111.241</v>
      </c>
      <c r="M7" s="534">
        <v>2334.218</v>
      </c>
      <c r="N7" s="534">
        <v>50.774</v>
      </c>
      <c r="O7" s="534">
        <v>49.452</v>
      </c>
      <c r="P7" s="534">
        <v>49.485</v>
      </c>
      <c r="Q7" s="534">
        <v>0.438</v>
      </c>
      <c r="R7" s="534">
        <v>291.104</v>
      </c>
      <c r="S7" s="534">
        <v>78.74</v>
      </c>
      <c r="T7" s="534">
        <v>231.148</v>
      </c>
      <c r="U7" s="534">
        <v>468.998</v>
      </c>
      <c r="V7" s="534">
        <v>329.846</v>
      </c>
      <c r="W7" s="534">
        <v>714.734</v>
      </c>
      <c r="X7" s="534">
        <v>139.658</v>
      </c>
      <c r="Y7" s="534">
        <v>91.862</v>
      </c>
      <c r="Z7" s="534">
        <v>2.201</v>
      </c>
      <c r="AA7" s="534">
        <v>225.017</v>
      </c>
      <c r="AB7" s="534">
        <v>399.726</v>
      </c>
      <c r="AC7" s="534">
        <v>1626.94</v>
      </c>
      <c r="AD7" s="530" t="s">
        <v>374</v>
      </c>
    </row>
    <row r="8" spans="2:30" ht="15" customHeight="1">
      <c r="B8" s="525" t="s">
        <v>375</v>
      </c>
      <c r="C8" s="535">
        <v>111.339</v>
      </c>
      <c r="D8" s="533">
        <v>98.57</v>
      </c>
      <c r="E8" s="535">
        <v>307.476</v>
      </c>
      <c r="F8" s="535">
        <v>167.866</v>
      </c>
      <c r="G8" s="535">
        <v>1273.831</v>
      </c>
      <c r="H8" s="535">
        <v>9.909</v>
      </c>
      <c r="I8" s="535">
        <v>97.036</v>
      </c>
      <c r="J8" s="535">
        <v>117.52</v>
      </c>
      <c r="K8" s="535">
        <v>154.08</v>
      </c>
      <c r="L8" s="535">
        <v>201.785</v>
      </c>
      <c r="M8" s="535">
        <v>347.141</v>
      </c>
      <c r="N8" s="535">
        <v>75.428</v>
      </c>
      <c r="O8" s="535">
        <v>5.159</v>
      </c>
      <c r="P8" s="535">
        <v>6.148</v>
      </c>
      <c r="Q8" s="535">
        <v>8.142</v>
      </c>
      <c r="R8" s="535">
        <v>125.144</v>
      </c>
      <c r="S8" s="535">
        <v>13.57</v>
      </c>
      <c r="T8" s="535">
        <v>128.567</v>
      </c>
      <c r="U8" s="535">
        <v>337.664</v>
      </c>
      <c r="V8" s="535">
        <v>117.574</v>
      </c>
      <c r="W8" s="535">
        <v>7.974</v>
      </c>
      <c r="X8" s="535">
        <v>29.891</v>
      </c>
      <c r="Y8" s="535">
        <v>6.742</v>
      </c>
      <c r="Z8" s="535">
        <v>88.653</v>
      </c>
      <c r="AA8" s="535">
        <v>119.218</v>
      </c>
      <c r="AB8" s="535">
        <v>176.083</v>
      </c>
      <c r="AC8" s="535">
        <v>893.635</v>
      </c>
      <c r="AD8" s="531" t="s">
        <v>375</v>
      </c>
    </row>
    <row r="9" spans="2:30" ht="15" customHeight="1">
      <c r="B9" s="525" t="s">
        <v>376</v>
      </c>
      <c r="C9" s="534">
        <v>274.89</v>
      </c>
      <c r="D9" s="534">
        <v>298.539</v>
      </c>
      <c r="E9" s="533">
        <v>268.015</v>
      </c>
      <c r="F9" s="534">
        <v>255.487</v>
      </c>
      <c r="G9" s="534">
        <v>1125.747</v>
      </c>
      <c r="H9" s="534">
        <v>99.323</v>
      </c>
      <c r="I9" s="534">
        <v>278.241</v>
      </c>
      <c r="J9" s="534">
        <v>718.004</v>
      </c>
      <c r="K9" s="534">
        <v>747.06</v>
      </c>
      <c r="L9" s="534">
        <v>796.404</v>
      </c>
      <c r="M9" s="534">
        <v>898.39</v>
      </c>
      <c r="N9" s="534">
        <v>81.795</v>
      </c>
      <c r="O9" s="534">
        <v>92.143</v>
      </c>
      <c r="P9" s="534">
        <v>100.886</v>
      </c>
      <c r="Q9" s="534">
        <v>0.148</v>
      </c>
      <c r="R9" s="534">
        <v>182.75</v>
      </c>
      <c r="S9" s="534">
        <v>7.817</v>
      </c>
      <c r="T9" s="534">
        <v>398.769</v>
      </c>
      <c r="U9" s="534">
        <v>185.903</v>
      </c>
      <c r="V9" s="534">
        <v>155.547</v>
      </c>
      <c r="W9" s="534">
        <v>47.906</v>
      </c>
      <c r="X9" s="534">
        <v>128.145</v>
      </c>
      <c r="Y9" s="534">
        <v>36.586</v>
      </c>
      <c r="Z9" s="534">
        <v>250.147</v>
      </c>
      <c r="AA9" s="534">
        <v>135.06</v>
      </c>
      <c r="AB9" s="534">
        <v>122.721</v>
      </c>
      <c r="AC9" s="534">
        <v>2067.06</v>
      </c>
      <c r="AD9" s="531" t="s">
        <v>376</v>
      </c>
    </row>
    <row r="10" spans="2:30" ht="15" customHeight="1">
      <c r="B10" s="525" t="s">
        <v>377</v>
      </c>
      <c r="C10" s="535">
        <v>450.09</v>
      </c>
      <c r="D10" s="535">
        <v>169.56</v>
      </c>
      <c r="E10" s="535">
        <v>253.621</v>
      </c>
      <c r="F10" s="533">
        <v>1950.874</v>
      </c>
      <c r="G10" s="535">
        <v>2115.343</v>
      </c>
      <c r="H10" s="535">
        <v>144.19</v>
      </c>
      <c r="I10" s="535">
        <v>228.281</v>
      </c>
      <c r="J10" s="535">
        <v>663.63</v>
      </c>
      <c r="K10" s="535">
        <v>1976.573</v>
      </c>
      <c r="L10" s="535">
        <v>1226.795</v>
      </c>
      <c r="M10" s="535">
        <v>892.78</v>
      </c>
      <c r="N10" s="535">
        <v>67.397</v>
      </c>
      <c r="O10" s="535">
        <v>167.593</v>
      </c>
      <c r="P10" s="535">
        <v>230.613</v>
      </c>
      <c r="Q10" s="535">
        <v>72.597</v>
      </c>
      <c r="R10" s="535">
        <v>189.2</v>
      </c>
      <c r="S10" s="535">
        <v>45.255</v>
      </c>
      <c r="T10" s="535">
        <v>1040.416</v>
      </c>
      <c r="U10" s="535">
        <v>386.467</v>
      </c>
      <c r="V10" s="535">
        <v>391.933</v>
      </c>
      <c r="W10" s="535">
        <v>197.854</v>
      </c>
      <c r="X10" s="535">
        <v>25.317</v>
      </c>
      <c r="Y10" s="535">
        <v>20.173</v>
      </c>
      <c r="Z10" s="535">
        <v>20.323</v>
      </c>
      <c r="AA10" s="535">
        <v>751.418</v>
      </c>
      <c r="AB10" s="535">
        <v>1782.952</v>
      </c>
      <c r="AC10" s="535">
        <v>2346.95</v>
      </c>
      <c r="AD10" s="531" t="s">
        <v>377</v>
      </c>
    </row>
    <row r="11" spans="2:30" ht="15" customHeight="1">
      <c r="B11" s="525" t="s">
        <v>378</v>
      </c>
      <c r="C11" s="534">
        <v>1354.96</v>
      </c>
      <c r="D11" s="534">
        <v>1252.412</v>
      </c>
      <c r="E11" s="534">
        <v>1106.469</v>
      </c>
      <c r="F11" s="534">
        <v>2112.052</v>
      </c>
      <c r="G11" s="533">
        <v>24377.874</v>
      </c>
      <c r="H11" s="534">
        <v>182.894</v>
      </c>
      <c r="I11" s="534">
        <v>1514.606</v>
      </c>
      <c r="J11" s="534">
        <v>4934.884</v>
      </c>
      <c r="K11" s="534">
        <v>21914.323</v>
      </c>
      <c r="L11" s="534">
        <v>7253.775</v>
      </c>
      <c r="M11" s="534">
        <v>10943.917</v>
      </c>
      <c r="N11" s="534">
        <v>335.155</v>
      </c>
      <c r="O11" s="534">
        <v>484.784</v>
      </c>
      <c r="P11" s="534">
        <v>259.39</v>
      </c>
      <c r="Q11" s="534">
        <v>194.597</v>
      </c>
      <c r="R11" s="534">
        <v>1504.617</v>
      </c>
      <c r="S11" s="534">
        <v>424.258</v>
      </c>
      <c r="T11" s="534">
        <v>2602.466</v>
      </c>
      <c r="U11" s="534">
        <v>5585.304</v>
      </c>
      <c r="V11" s="534">
        <v>2588.655</v>
      </c>
      <c r="W11" s="534">
        <v>2411.668</v>
      </c>
      <c r="X11" s="534">
        <v>892.22</v>
      </c>
      <c r="Y11" s="534">
        <v>204.62</v>
      </c>
      <c r="Z11" s="534">
        <v>162.871</v>
      </c>
      <c r="AA11" s="534">
        <v>1551.334</v>
      </c>
      <c r="AB11" s="534">
        <v>2394.863</v>
      </c>
      <c r="AC11" s="534">
        <v>11467.552</v>
      </c>
      <c r="AD11" s="531" t="s">
        <v>378</v>
      </c>
    </row>
    <row r="12" spans="2:30" ht="15" customHeight="1">
      <c r="B12" s="525" t="s">
        <v>379</v>
      </c>
      <c r="C12" s="535">
        <v>31.527</v>
      </c>
      <c r="D12" s="535">
        <v>9.996</v>
      </c>
      <c r="E12" s="535">
        <v>99.285</v>
      </c>
      <c r="F12" s="535">
        <v>144.604</v>
      </c>
      <c r="G12" s="535">
        <v>184.009</v>
      </c>
      <c r="H12" s="533">
        <v>20.01</v>
      </c>
      <c r="I12" s="535">
        <v>17.684</v>
      </c>
      <c r="J12" s="535">
        <v>47.806</v>
      </c>
      <c r="K12" s="535">
        <v>57.083</v>
      </c>
      <c r="L12" s="535">
        <v>22.531</v>
      </c>
      <c r="M12" s="535">
        <v>36.282</v>
      </c>
      <c r="N12" s="535">
        <v>0.015</v>
      </c>
      <c r="O12" s="535">
        <v>41.894</v>
      </c>
      <c r="P12" s="535">
        <v>53.226</v>
      </c>
      <c r="Q12" s="535"/>
      <c r="R12" s="535"/>
      <c r="S12" s="535">
        <v>0.503</v>
      </c>
      <c r="T12" s="535">
        <v>76.613</v>
      </c>
      <c r="U12" s="535">
        <v>20.931</v>
      </c>
      <c r="V12" s="535">
        <v>20.829</v>
      </c>
      <c r="W12" s="535">
        <v>4.555</v>
      </c>
      <c r="X12" s="535">
        <v>0.1</v>
      </c>
      <c r="Y12" s="535">
        <v>0.082</v>
      </c>
      <c r="Z12" s="535">
        <v>0.984</v>
      </c>
      <c r="AA12" s="535">
        <v>174.432</v>
      </c>
      <c r="AB12" s="535">
        <v>173.056</v>
      </c>
      <c r="AC12" s="535">
        <v>181.585</v>
      </c>
      <c r="AD12" s="531" t="s">
        <v>379</v>
      </c>
    </row>
    <row r="13" spans="2:30" ht="15" customHeight="1">
      <c r="B13" s="525" t="s">
        <v>380</v>
      </c>
      <c r="C13" s="534">
        <v>393.611</v>
      </c>
      <c r="D13" s="534">
        <v>113.538</v>
      </c>
      <c r="E13" s="534">
        <v>280.84</v>
      </c>
      <c r="F13" s="534">
        <v>230.04</v>
      </c>
      <c r="G13" s="534">
        <v>1523.554</v>
      </c>
      <c r="H13" s="534">
        <v>17.598</v>
      </c>
      <c r="I13" s="533">
        <v>888.073</v>
      </c>
      <c r="J13" s="534">
        <v>154.915</v>
      </c>
      <c r="K13" s="534">
        <v>3620.483</v>
      </c>
      <c r="L13" s="534">
        <v>1917.7</v>
      </c>
      <c r="M13" s="534">
        <v>1222.986</v>
      </c>
      <c r="N13" s="534">
        <v>60.209</v>
      </c>
      <c r="O13" s="534">
        <v>230.906</v>
      </c>
      <c r="P13" s="534">
        <v>204.811</v>
      </c>
      <c r="Q13" s="534">
        <v>13.331</v>
      </c>
      <c r="R13" s="534">
        <v>224.319</v>
      </c>
      <c r="S13" s="534">
        <v>58.951</v>
      </c>
      <c r="T13" s="534">
        <v>774.708</v>
      </c>
      <c r="U13" s="534">
        <v>198.023</v>
      </c>
      <c r="V13" s="534">
        <v>1357.714</v>
      </c>
      <c r="W13" s="534">
        <v>645.135</v>
      </c>
      <c r="X13" s="534">
        <v>5.556</v>
      </c>
      <c r="Y13" s="534">
        <v>3.512</v>
      </c>
      <c r="Z13" s="534">
        <v>129.258</v>
      </c>
      <c r="AA13" s="534">
        <v>104.883</v>
      </c>
      <c r="AB13" s="534">
        <v>207.617</v>
      </c>
      <c r="AC13" s="534">
        <v>12018.279</v>
      </c>
      <c r="AD13" s="531" t="s">
        <v>380</v>
      </c>
    </row>
    <row r="14" spans="2:30" ht="15" customHeight="1">
      <c r="B14" s="525" t="s">
        <v>381</v>
      </c>
      <c r="C14" s="535">
        <v>776.109</v>
      </c>
      <c r="D14" s="535">
        <v>117.568</v>
      </c>
      <c r="E14" s="535">
        <v>727.98</v>
      </c>
      <c r="F14" s="535">
        <v>665.302</v>
      </c>
      <c r="G14" s="535">
        <v>5050.242</v>
      </c>
      <c r="H14" s="535">
        <v>47.769</v>
      </c>
      <c r="I14" s="535">
        <v>154.217</v>
      </c>
      <c r="J14" s="533">
        <v>6684.655</v>
      </c>
      <c r="K14" s="535">
        <v>507.777</v>
      </c>
      <c r="L14" s="535">
        <v>1610.102</v>
      </c>
      <c r="M14" s="535">
        <v>2380.785</v>
      </c>
      <c r="N14" s="535">
        <v>1204.434</v>
      </c>
      <c r="O14" s="535">
        <v>48.411</v>
      </c>
      <c r="P14" s="535">
        <v>54.973</v>
      </c>
      <c r="Q14" s="535">
        <v>60.14</v>
      </c>
      <c r="R14" s="535">
        <v>314.079</v>
      </c>
      <c r="S14" s="535">
        <v>21.549</v>
      </c>
      <c r="T14" s="535">
        <v>1549.954</v>
      </c>
      <c r="U14" s="535">
        <v>931.203</v>
      </c>
      <c r="V14" s="535">
        <v>487.969</v>
      </c>
      <c r="W14" s="535">
        <v>6.453</v>
      </c>
      <c r="X14" s="535">
        <v>274.096</v>
      </c>
      <c r="Y14" s="535">
        <v>94.365</v>
      </c>
      <c r="Z14" s="535">
        <v>155.774</v>
      </c>
      <c r="AA14" s="535">
        <v>348.235</v>
      </c>
      <c r="AB14" s="535">
        <v>734.944</v>
      </c>
      <c r="AC14" s="535">
        <v>5450.995</v>
      </c>
      <c r="AD14" s="531" t="s">
        <v>381</v>
      </c>
    </row>
    <row r="15" spans="2:30" ht="15" customHeight="1">
      <c r="B15" s="525" t="s">
        <v>382</v>
      </c>
      <c r="C15" s="534">
        <v>3476.459</v>
      </c>
      <c r="D15" s="534">
        <v>158.482</v>
      </c>
      <c r="E15" s="534">
        <v>806.614</v>
      </c>
      <c r="F15" s="534">
        <v>2041.259</v>
      </c>
      <c r="G15" s="534">
        <v>22360.679</v>
      </c>
      <c r="H15" s="534">
        <v>56.553</v>
      </c>
      <c r="I15" s="534">
        <v>3564.018</v>
      </c>
      <c r="J15" s="534">
        <v>507.677</v>
      </c>
      <c r="K15" s="533">
        <v>44171.258</v>
      </c>
      <c r="L15" s="534">
        <v>8084.727</v>
      </c>
      <c r="M15" s="534">
        <v>10216.732</v>
      </c>
      <c r="N15" s="534"/>
      <c r="O15" s="534">
        <v>52.007</v>
      </c>
      <c r="P15" s="534">
        <v>38.129</v>
      </c>
      <c r="Q15" s="534">
        <v>237.142</v>
      </c>
      <c r="R15" s="534">
        <v>334.685</v>
      </c>
      <c r="S15" s="534">
        <v>54.992</v>
      </c>
      <c r="T15" s="534">
        <v>5061.108</v>
      </c>
      <c r="U15" s="534">
        <v>1154.437</v>
      </c>
      <c r="V15" s="534">
        <v>493.672</v>
      </c>
      <c r="W15" s="534">
        <v>2906.673</v>
      </c>
      <c r="X15" s="534">
        <v>603.563</v>
      </c>
      <c r="Y15" s="534">
        <v>21.176</v>
      </c>
      <c r="Z15" s="534">
        <v>61.061</v>
      </c>
      <c r="AA15" s="534">
        <v>1020.019</v>
      </c>
      <c r="AB15" s="534">
        <v>2022.628</v>
      </c>
      <c r="AC15" s="534">
        <v>35682.637</v>
      </c>
      <c r="AD15" s="531" t="s">
        <v>382</v>
      </c>
    </row>
    <row r="16" spans="2:30" ht="15" customHeight="1">
      <c r="B16" s="525" t="s">
        <v>328</v>
      </c>
      <c r="C16" s="535">
        <v>1057.251</v>
      </c>
      <c r="D16" s="535">
        <v>201.05</v>
      </c>
      <c r="E16" s="535">
        <v>771.528</v>
      </c>
      <c r="F16" s="535">
        <v>1185.712</v>
      </c>
      <c r="G16" s="535">
        <v>7366.527</v>
      </c>
      <c r="H16" s="535">
        <v>21.987</v>
      </c>
      <c r="I16" s="535">
        <v>1897.053</v>
      </c>
      <c r="J16" s="535">
        <v>1494.794</v>
      </c>
      <c r="K16" s="535">
        <v>8089.685</v>
      </c>
      <c r="L16" s="533">
        <v>27191.771</v>
      </c>
      <c r="M16" s="535">
        <v>7747.89</v>
      </c>
      <c r="N16" s="535">
        <v>123.604</v>
      </c>
      <c r="O16" s="535">
        <v>34.541</v>
      </c>
      <c r="P16" s="535">
        <v>25.863</v>
      </c>
      <c r="Q16" s="535">
        <v>146.906</v>
      </c>
      <c r="R16" s="535">
        <v>510.19</v>
      </c>
      <c r="S16" s="535">
        <v>139.04</v>
      </c>
      <c r="T16" s="535">
        <v>2326.707</v>
      </c>
      <c r="U16" s="535">
        <v>923.632</v>
      </c>
      <c r="V16" s="535">
        <v>756.972</v>
      </c>
      <c r="W16" s="535">
        <v>2113.249</v>
      </c>
      <c r="X16" s="535">
        <v>472.903</v>
      </c>
      <c r="Y16" s="535">
        <v>126.308</v>
      </c>
      <c r="Z16" s="535">
        <v>99.345</v>
      </c>
      <c r="AA16" s="535">
        <v>457.644</v>
      </c>
      <c r="AB16" s="535">
        <v>1151.737</v>
      </c>
      <c r="AC16" s="535">
        <v>11726.106</v>
      </c>
      <c r="AD16" s="531" t="s">
        <v>328</v>
      </c>
    </row>
    <row r="17" spans="2:30" ht="15" customHeight="1">
      <c r="B17" s="525" t="s">
        <v>383</v>
      </c>
      <c r="C17" s="534">
        <v>2335.704</v>
      </c>
      <c r="D17" s="534">
        <v>341.325</v>
      </c>
      <c r="E17" s="534">
        <v>917.182</v>
      </c>
      <c r="F17" s="534">
        <v>885.718</v>
      </c>
      <c r="G17" s="534">
        <v>10842.675</v>
      </c>
      <c r="H17" s="534">
        <v>36.142</v>
      </c>
      <c r="I17" s="534">
        <v>1222.997</v>
      </c>
      <c r="J17" s="534">
        <v>2342.259</v>
      </c>
      <c r="K17" s="534">
        <v>10375.235</v>
      </c>
      <c r="L17" s="534">
        <v>7870.808</v>
      </c>
      <c r="M17" s="533">
        <v>28669.965</v>
      </c>
      <c r="N17" s="534">
        <v>77.402</v>
      </c>
      <c r="O17" s="534">
        <v>83.88</v>
      </c>
      <c r="P17" s="534">
        <v>50.588</v>
      </c>
      <c r="Q17" s="534">
        <v>107.951</v>
      </c>
      <c r="R17" s="534">
        <v>585.877</v>
      </c>
      <c r="S17" s="534">
        <v>470.48</v>
      </c>
      <c r="T17" s="534">
        <v>2821.29</v>
      </c>
      <c r="U17" s="534">
        <v>966.707</v>
      </c>
      <c r="V17" s="534">
        <v>939.028</v>
      </c>
      <c r="W17" s="534">
        <v>967.13</v>
      </c>
      <c r="X17" s="534">
        <v>1600.679</v>
      </c>
      <c r="Y17" s="534">
        <v>6.433</v>
      </c>
      <c r="Z17" s="534">
        <v>215.166</v>
      </c>
      <c r="AA17" s="534">
        <v>404.297</v>
      </c>
      <c r="AB17" s="534">
        <v>675.124</v>
      </c>
      <c r="AC17" s="534">
        <v>11238.713</v>
      </c>
      <c r="AD17" s="531" t="s">
        <v>383</v>
      </c>
    </row>
    <row r="18" spans="2:30" ht="15" customHeight="1">
      <c r="B18" s="525" t="s">
        <v>384</v>
      </c>
      <c r="C18" s="535">
        <v>51.865</v>
      </c>
      <c r="D18" s="535">
        <v>75.926</v>
      </c>
      <c r="E18" s="535">
        <v>82.84</v>
      </c>
      <c r="F18" s="535">
        <v>69.711</v>
      </c>
      <c r="G18" s="535">
        <v>342.225</v>
      </c>
      <c r="H18" s="535">
        <v>0.022</v>
      </c>
      <c r="I18" s="535">
        <v>57.429</v>
      </c>
      <c r="J18" s="535">
        <v>1187.308</v>
      </c>
      <c r="K18" s="535">
        <v>2.61</v>
      </c>
      <c r="L18" s="535">
        <v>130.318</v>
      </c>
      <c r="M18" s="535">
        <v>78.16</v>
      </c>
      <c r="N18" s="533">
        <v>0.33</v>
      </c>
      <c r="O18" s="535">
        <v>4.987</v>
      </c>
      <c r="P18" s="535">
        <v>4.606</v>
      </c>
      <c r="Q18" s="535">
        <v>8.18</v>
      </c>
      <c r="R18" s="535">
        <v>59.923</v>
      </c>
      <c r="S18" s="535">
        <v>19.346</v>
      </c>
      <c r="T18" s="535">
        <v>104.821</v>
      </c>
      <c r="U18" s="535">
        <v>153.961</v>
      </c>
      <c r="V18" s="535">
        <v>52.674</v>
      </c>
      <c r="W18" s="535">
        <v>0.379</v>
      </c>
      <c r="X18" s="535">
        <v>72.092</v>
      </c>
      <c r="Y18" s="535">
        <v>1.459</v>
      </c>
      <c r="Z18" s="535">
        <v>6.402</v>
      </c>
      <c r="AA18" s="535">
        <v>41.944</v>
      </c>
      <c r="AB18" s="535">
        <v>227.916</v>
      </c>
      <c r="AC18" s="535">
        <v>2982.606</v>
      </c>
      <c r="AD18" s="531" t="s">
        <v>384</v>
      </c>
    </row>
    <row r="19" spans="2:30" ht="15" customHeight="1">
      <c r="B19" s="525" t="s">
        <v>385</v>
      </c>
      <c r="C19" s="534">
        <v>48.183</v>
      </c>
      <c r="D19" s="534">
        <v>5.217</v>
      </c>
      <c r="E19" s="534">
        <v>92.194</v>
      </c>
      <c r="F19" s="534">
        <v>170.636</v>
      </c>
      <c r="G19" s="534">
        <v>489.277</v>
      </c>
      <c r="H19" s="534">
        <v>42.802</v>
      </c>
      <c r="I19" s="534">
        <v>231.179</v>
      </c>
      <c r="J19" s="534">
        <v>48.838</v>
      </c>
      <c r="K19" s="534">
        <v>49.7</v>
      </c>
      <c r="L19" s="534">
        <v>34.736</v>
      </c>
      <c r="M19" s="534">
        <v>85.958</v>
      </c>
      <c r="N19" s="534">
        <v>5.316</v>
      </c>
      <c r="O19" s="533">
        <v>14.648</v>
      </c>
      <c r="P19" s="534">
        <v>28.653</v>
      </c>
      <c r="Q19" s="534">
        <v>0.008</v>
      </c>
      <c r="R19" s="534">
        <v>0.04</v>
      </c>
      <c r="S19" s="534">
        <v>0.959</v>
      </c>
      <c r="T19" s="534">
        <v>108.762</v>
      </c>
      <c r="U19" s="534">
        <v>65.816</v>
      </c>
      <c r="V19" s="534">
        <v>34.931</v>
      </c>
      <c r="W19" s="534">
        <v>1.415</v>
      </c>
      <c r="X19" s="534">
        <v>0.009</v>
      </c>
      <c r="Y19" s="534">
        <v>0.02</v>
      </c>
      <c r="Z19" s="534">
        <v>0.041</v>
      </c>
      <c r="AA19" s="534">
        <v>190.375</v>
      </c>
      <c r="AB19" s="534">
        <v>201.719</v>
      </c>
      <c r="AC19" s="534">
        <v>481.096</v>
      </c>
      <c r="AD19" s="531" t="s">
        <v>385</v>
      </c>
    </row>
    <row r="20" spans="2:30" ht="15" customHeight="1">
      <c r="B20" s="525" t="s">
        <v>386</v>
      </c>
      <c r="C20" s="535">
        <v>48.661</v>
      </c>
      <c r="D20" s="535">
        <v>6.16</v>
      </c>
      <c r="E20" s="535">
        <v>100.492</v>
      </c>
      <c r="F20" s="535">
        <v>230.611</v>
      </c>
      <c r="G20" s="535">
        <v>259.904</v>
      </c>
      <c r="H20" s="535">
        <v>53.221</v>
      </c>
      <c r="I20" s="535">
        <v>202.801</v>
      </c>
      <c r="J20" s="535">
        <v>55.399</v>
      </c>
      <c r="K20" s="535">
        <v>39.514</v>
      </c>
      <c r="L20" s="535">
        <v>26.569</v>
      </c>
      <c r="M20" s="535">
        <v>65.371</v>
      </c>
      <c r="N20" s="535">
        <v>4.498</v>
      </c>
      <c r="O20" s="535">
        <v>29.311</v>
      </c>
      <c r="P20" s="533">
        <v>0.368</v>
      </c>
      <c r="Q20" s="535">
        <v>0.006</v>
      </c>
      <c r="R20" s="535">
        <v>0.036</v>
      </c>
      <c r="S20" s="535">
        <v>3.572</v>
      </c>
      <c r="T20" s="535">
        <v>86.378</v>
      </c>
      <c r="U20" s="535">
        <v>36.833</v>
      </c>
      <c r="V20" s="535">
        <v>51.798</v>
      </c>
      <c r="W20" s="535">
        <v>0.096</v>
      </c>
      <c r="X20" s="535">
        <v>0.088</v>
      </c>
      <c r="Y20" s="535"/>
      <c r="Z20" s="535">
        <v>0.038</v>
      </c>
      <c r="AA20" s="535">
        <v>91.167</v>
      </c>
      <c r="AB20" s="535">
        <v>52.887</v>
      </c>
      <c r="AC20" s="535">
        <v>337.728</v>
      </c>
      <c r="AD20" s="531" t="s">
        <v>386</v>
      </c>
    </row>
    <row r="21" spans="2:30" ht="15" customHeight="1">
      <c r="B21" s="525" t="s">
        <v>399</v>
      </c>
      <c r="C21" s="534">
        <v>2.27</v>
      </c>
      <c r="D21" s="534">
        <v>8.179</v>
      </c>
      <c r="E21" s="534">
        <v>0.079</v>
      </c>
      <c r="F21" s="534">
        <v>72.789</v>
      </c>
      <c r="G21" s="534">
        <v>214.535</v>
      </c>
      <c r="H21" s="534">
        <v>0</v>
      </c>
      <c r="I21" s="534">
        <v>2.825</v>
      </c>
      <c r="J21" s="534">
        <v>60.385</v>
      </c>
      <c r="K21" s="534">
        <v>233.065</v>
      </c>
      <c r="L21" s="534">
        <v>149.874</v>
      </c>
      <c r="M21" s="534">
        <v>107.283</v>
      </c>
      <c r="N21" s="534">
        <v>8.107</v>
      </c>
      <c r="O21" s="534">
        <v>0</v>
      </c>
      <c r="P21" s="534">
        <v>0</v>
      </c>
      <c r="Q21" s="533">
        <v>0.117</v>
      </c>
      <c r="R21" s="534">
        <v>0.238</v>
      </c>
      <c r="S21" s="534">
        <v>4.702</v>
      </c>
      <c r="T21" s="534">
        <v>75.152</v>
      </c>
      <c r="U21" s="534">
        <v>49.561</v>
      </c>
      <c r="V21" s="534">
        <v>0.131</v>
      </c>
      <c r="W21" s="534">
        <v>120.785</v>
      </c>
      <c r="X21" s="534">
        <v>2.563</v>
      </c>
      <c r="Y21" s="534">
        <v>0.246</v>
      </c>
      <c r="Z21" s="534">
        <v>0.198</v>
      </c>
      <c r="AA21" s="534">
        <v>0.197</v>
      </c>
      <c r="AB21" s="534">
        <v>2.192</v>
      </c>
      <c r="AC21" s="534">
        <v>224.927</v>
      </c>
      <c r="AD21" s="531" t="s">
        <v>399</v>
      </c>
    </row>
    <row r="22" spans="2:30" ht="15" customHeight="1">
      <c r="B22" s="525" t="s">
        <v>388</v>
      </c>
      <c r="C22" s="535">
        <v>289.885</v>
      </c>
      <c r="D22" s="535">
        <v>121.099</v>
      </c>
      <c r="E22" s="535">
        <v>170.532</v>
      </c>
      <c r="F22" s="535">
        <v>190.923</v>
      </c>
      <c r="G22" s="535">
        <v>1453.033</v>
      </c>
      <c r="H22" s="535">
        <v>0</v>
      </c>
      <c r="I22" s="535">
        <v>177.851</v>
      </c>
      <c r="J22" s="535">
        <v>298.045</v>
      </c>
      <c r="K22" s="535">
        <v>304.127</v>
      </c>
      <c r="L22" s="535">
        <v>526.867</v>
      </c>
      <c r="M22" s="535">
        <v>574.55</v>
      </c>
      <c r="N22" s="535">
        <v>59.575</v>
      </c>
      <c r="O22" s="535">
        <v>0</v>
      </c>
      <c r="P22" s="535">
        <v>0.002</v>
      </c>
      <c r="Q22" s="535">
        <v>0.239</v>
      </c>
      <c r="R22" s="533">
        <v>0.227</v>
      </c>
      <c r="S22" s="535">
        <v>18.043</v>
      </c>
      <c r="T22" s="535">
        <v>415.582</v>
      </c>
      <c r="U22" s="535">
        <v>80.994</v>
      </c>
      <c r="V22" s="535">
        <v>128.645</v>
      </c>
      <c r="W22" s="535">
        <v>46.33</v>
      </c>
      <c r="X22" s="535">
        <v>294.447</v>
      </c>
      <c r="Y22" s="535">
        <v>21.891</v>
      </c>
      <c r="Z22" s="535">
        <v>0.148</v>
      </c>
      <c r="AA22" s="535">
        <v>190.689</v>
      </c>
      <c r="AB22" s="535">
        <v>268.118</v>
      </c>
      <c r="AC22" s="535">
        <v>915.363</v>
      </c>
      <c r="AD22" s="531" t="s">
        <v>388</v>
      </c>
    </row>
    <row r="23" spans="2:30" ht="15" customHeight="1">
      <c r="B23" s="525" t="s">
        <v>389</v>
      </c>
      <c r="C23" s="534">
        <v>78.324</v>
      </c>
      <c r="D23" s="534">
        <v>18.965</v>
      </c>
      <c r="E23" s="534">
        <v>7.912</v>
      </c>
      <c r="F23" s="534">
        <v>45.525</v>
      </c>
      <c r="G23" s="534">
        <v>424.719</v>
      </c>
      <c r="H23" s="534">
        <v>0.54</v>
      </c>
      <c r="I23" s="534">
        <v>58.687</v>
      </c>
      <c r="J23" s="534">
        <v>19.901</v>
      </c>
      <c r="K23" s="534">
        <v>53.71</v>
      </c>
      <c r="L23" s="534">
        <v>137.21</v>
      </c>
      <c r="M23" s="534">
        <v>467.345</v>
      </c>
      <c r="N23" s="534">
        <v>19.505</v>
      </c>
      <c r="O23" s="534">
        <v>0.891</v>
      </c>
      <c r="P23" s="534">
        <v>3.584</v>
      </c>
      <c r="Q23" s="534">
        <v>4.657</v>
      </c>
      <c r="R23" s="534">
        <v>18.07</v>
      </c>
      <c r="S23" s="533">
        <v>0</v>
      </c>
      <c r="T23" s="534">
        <v>70.746</v>
      </c>
      <c r="U23" s="534">
        <v>54.557</v>
      </c>
      <c r="V23" s="534">
        <v>6.771</v>
      </c>
      <c r="W23" s="534">
        <v>5.84</v>
      </c>
      <c r="X23" s="534">
        <v>8.948</v>
      </c>
      <c r="Y23" s="534">
        <v>5.483</v>
      </c>
      <c r="Z23" s="534">
        <v>0.152</v>
      </c>
      <c r="AA23" s="534">
        <v>18.553</v>
      </c>
      <c r="AB23" s="534">
        <v>49.737</v>
      </c>
      <c r="AC23" s="534">
        <v>1117.98</v>
      </c>
      <c r="AD23" s="531" t="s">
        <v>389</v>
      </c>
    </row>
    <row r="24" spans="2:30" ht="15" customHeight="1">
      <c r="B24" s="525" t="s">
        <v>400</v>
      </c>
      <c r="C24" s="535">
        <v>203.633</v>
      </c>
      <c r="D24" s="535">
        <v>126.482</v>
      </c>
      <c r="E24" s="535">
        <v>406.34</v>
      </c>
      <c r="F24" s="535">
        <v>1042.737</v>
      </c>
      <c r="G24" s="535">
        <v>2612.087</v>
      </c>
      <c r="H24" s="535">
        <v>76.307</v>
      </c>
      <c r="I24" s="535">
        <v>776.354</v>
      </c>
      <c r="J24" s="535">
        <v>1530.386</v>
      </c>
      <c r="K24" s="535">
        <v>5000.386</v>
      </c>
      <c r="L24" s="535">
        <v>2491.255</v>
      </c>
      <c r="M24" s="535">
        <v>2858.84</v>
      </c>
      <c r="N24" s="535">
        <v>104.587</v>
      </c>
      <c r="O24" s="535">
        <v>109.033</v>
      </c>
      <c r="P24" s="535">
        <v>83.572</v>
      </c>
      <c r="Q24" s="535">
        <v>75.854</v>
      </c>
      <c r="R24" s="535">
        <v>412.196</v>
      </c>
      <c r="S24" s="535">
        <v>72.483</v>
      </c>
      <c r="T24" s="533">
        <v>55.874</v>
      </c>
      <c r="U24" s="535">
        <v>543.766</v>
      </c>
      <c r="V24" s="535">
        <v>355.779</v>
      </c>
      <c r="W24" s="535">
        <v>987.416</v>
      </c>
      <c r="X24" s="535">
        <v>300.819</v>
      </c>
      <c r="Y24" s="535">
        <v>19.016</v>
      </c>
      <c r="Z24" s="535">
        <v>51.63</v>
      </c>
      <c r="AA24" s="535">
        <v>443.876</v>
      </c>
      <c r="AB24" s="535">
        <v>953.116</v>
      </c>
      <c r="AC24" s="535">
        <v>8367.592</v>
      </c>
      <c r="AD24" s="531" t="s">
        <v>400</v>
      </c>
    </row>
    <row r="25" spans="2:30" ht="15" customHeight="1">
      <c r="B25" s="525" t="s">
        <v>327</v>
      </c>
      <c r="C25" s="534">
        <v>465.286</v>
      </c>
      <c r="D25" s="534">
        <v>335.294</v>
      </c>
      <c r="E25" s="534">
        <v>183.906</v>
      </c>
      <c r="F25" s="534">
        <v>386.11</v>
      </c>
      <c r="G25" s="534">
        <v>5594.183</v>
      </c>
      <c r="H25" s="534">
        <v>20.723</v>
      </c>
      <c r="I25" s="534">
        <v>197.097</v>
      </c>
      <c r="J25" s="534">
        <v>927.454</v>
      </c>
      <c r="K25" s="534">
        <v>1136.085</v>
      </c>
      <c r="L25" s="534">
        <v>916.181</v>
      </c>
      <c r="M25" s="534">
        <v>974.989</v>
      </c>
      <c r="N25" s="534">
        <v>152.888</v>
      </c>
      <c r="O25" s="534">
        <v>65.067</v>
      </c>
      <c r="P25" s="534">
        <v>36.717</v>
      </c>
      <c r="Q25" s="534">
        <v>53.529</v>
      </c>
      <c r="R25" s="534">
        <v>82.015</v>
      </c>
      <c r="S25" s="534">
        <v>55.525</v>
      </c>
      <c r="T25" s="534">
        <v>540.949</v>
      </c>
      <c r="U25" s="533">
        <v>666.35</v>
      </c>
      <c r="V25" s="534">
        <v>257.333</v>
      </c>
      <c r="W25" s="534">
        <v>80.098</v>
      </c>
      <c r="X25" s="534">
        <v>417.001</v>
      </c>
      <c r="Y25" s="534">
        <v>79.046</v>
      </c>
      <c r="Z25" s="534">
        <v>33.842</v>
      </c>
      <c r="AA25" s="534">
        <v>190.983</v>
      </c>
      <c r="AB25" s="534">
        <v>321.426</v>
      </c>
      <c r="AC25" s="534">
        <v>1866.89</v>
      </c>
      <c r="AD25" s="531" t="s">
        <v>327</v>
      </c>
    </row>
    <row r="26" spans="2:30" ht="15" customHeight="1">
      <c r="B26" s="525" t="s">
        <v>391</v>
      </c>
      <c r="C26" s="535">
        <v>329.485</v>
      </c>
      <c r="D26" s="535">
        <v>110.183</v>
      </c>
      <c r="E26" s="535">
        <v>155.894</v>
      </c>
      <c r="F26" s="535">
        <v>391.293</v>
      </c>
      <c r="G26" s="535">
        <v>2611.185</v>
      </c>
      <c r="H26" s="535">
        <v>20.783</v>
      </c>
      <c r="I26" s="535">
        <v>1174.22</v>
      </c>
      <c r="J26" s="535">
        <v>453.243</v>
      </c>
      <c r="K26" s="535">
        <v>494.336</v>
      </c>
      <c r="L26" s="535">
        <v>755.698</v>
      </c>
      <c r="M26" s="535">
        <v>948.551</v>
      </c>
      <c r="N26" s="535">
        <v>53.555</v>
      </c>
      <c r="O26" s="535">
        <v>35.001</v>
      </c>
      <c r="P26" s="535">
        <v>51.879</v>
      </c>
      <c r="Q26" s="535">
        <v>0.204</v>
      </c>
      <c r="R26" s="535">
        <v>154.535</v>
      </c>
      <c r="S26" s="535">
        <v>6.847</v>
      </c>
      <c r="T26" s="535">
        <v>360.151</v>
      </c>
      <c r="U26" s="535">
        <v>258.922</v>
      </c>
      <c r="V26" s="533">
        <v>1086.915</v>
      </c>
      <c r="W26" s="535">
        <v>55.141</v>
      </c>
      <c r="X26" s="535">
        <v>58.632</v>
      </c>
      <c r="Y26" s="535">
        <v>10.867</v>
      </c>
      <c r="Z26" s="535">
        <v>1.091</v>
      </c>
      <c r="AA26" s="535">
        <v>160.441</v>
      </c>
      <c r="AB26" s="535">
        <v>467.157</v>
      </c>
      <c r="AC26" s="535">
        <v>3864.792</v>
      </c>
      <c r="AD26" s="531" t="s">
        <v>391</v>
      </c>
    </row>
    <row r="27" spans="2:30" ht="15" customHeight="1">
      <c r="B27" s="525" t="s">
        <v>392</v>
      </c>
      <c r="C27" s="534">
        <v>717.531</v>
      </c>
      <c r="D27" s="534">
        <v>7.953</v>
      </c>
      <c r="E27" s="534">
        <v>56.899</v>
      </c>
      <c r="F27" s="534">
        <v>195.565</v>
      </c>
      <c r="G27" s="534">
        <v>2449.503</v>
      </c>
      <c r="H27" s="534">
        <v>4.966</v>
      </c>
      <c r="I27" s="534">
        <v>645.488</v>
      </c>
      <c r="J27" s="534">
        <v>6.539</v>
      </c>
      <c r="K27" s="534">
        <v>2988.117</v>
      </c>
      <c r="L27" s="534">
        <v>2256.189</v>
      </c>
      <c r="M27" s="534">
        <v>1003.989</v>
      </c>
      <c r="N27" s="534">
        <v>0.364</v>
      </c>
      <c r="O27" s="534">
        <v>1.147</v>
      </c>
      <c r="P27" s="534">
        <v>0.037</v>
      </c>
      <c r="Q27" s="534">
        <v>138.606</v>
      </c>
      <c r="R27" s="534">
        <v>41.354</v>
      </c>
      <c r="S27" s="534">
        <v>5.924</v>
      </c>
      <c r="T27" s="534">
        <v>1043.663</v>
      </c>
      <c r="U27" s="534">
        <v>81.076</v>
      </c>
      <c r="V27" s="534">
        <v>58.305</v>
      </c>
      <c r="W27" s="533">
        <v>2953.024</v>
      </c>
      <c r="X27" s="534">
        <v>15.069</v>
      </c>
      <c r="Y27" s="534">
        <v>0.107</v>
      </c>
      <c r="Z27" s="534">
        <v>1.748</v>
      </c>
      <c r="AA27" s="534">
        <v>110.706</v>
      </c>
      <c r="AB27" s="534">
        <v>164.862</v>
      </c>
      <c r="AC27" s="534">
        <v>5288.802</v>
      </c>
      <c r="AD27" s="531" t="s">
        <v>392</v>
      </c>
    </row>
    <row r="28" spans="2:30" ht="15" customHeight="1">
      <c r="B28" s="525" t="s">
        <v>393</v>
      </c>
      <c r="C28" s="535">
        <v>120.576</v>
      </c>
      <c r="D28" s="535">
        <v>31.842</v>
      </c>
      <c r="E28" s="535">
        <v>128.214</v>
      </c>
      <c r="F28" s="535">
        <v>21.468</v>
      </c>
      <c r="G28" s="535">
        <v>847.309</v>
      </c>
      <c r="H28" s="535">
        <v>0.004</v>
      </c>
      <c r="I28" s="535">
        <v>5.59</v>
      </c>
      <c r="J28" s="535">
        <v>276.184</v>
      </c>
      <c r="K28" s="535">
        <v>563.676</v>
      </c>
      <c r="L28" s="535">
        <v>436.483</v>
      </c>
      <c r="M28" s="535">
        <v>1493.645</v>
      </c>
      <c r="N28" s="535">
        <v>72.194</v>
      </c>
      <c r="O28" s="535"/>
      <c r="P28" s="535">
        <v>0.129</v>
      </c>
      <c r="Q28" s="535">
        <v>0.379</v>
      </c>
      <c r="R28" s="535">
        <v>220.446</v>
      </c>
      <c r="S28" s="535">
        <v>5.305</v>
      </c>
      <c r="T28" s="535">
        <v>296.994</v>
      </c>
      <c r="U28" s="535">
        <v>369.582</v>
      </c>
      <c r="V28" s="535">
        <v>63.392</v>
      </c>
      <c r="W28" s="535">
        <v>12.325</v>
      </c>
      <c r="X28" s="533">
        <v>543.841</v>
      </c>
      <c r="Y28" s="535">
        <v>0.587</v>
      </c>
      <c r="Z28" s="535">
        <v>8.252</v>
      </c>
      <c r="AA28" s="535">
        <v>21.331</v>
      </c>
      <c r="AB28" s="535">
        <v>0.585</v>
      </c>
      <c r="AC28" s="535">
        <v>325.038</v>
      </c>
      <c r="AD28" s="531" t="s">
        <v>393</v>
      </c>
    </row>
    <row r="29" spans="2:30" ht="15" customHeight="1">
      <c r="B29" s="525" t="s">
        <v>394</v>
      </c>
      <c r="C29" s="534">
        <v>91.685</v>
      </c>
      <c r="D29" s="534">
        <v>6.792</v>
      </c>
      <c r="E29" s="534">
        <v>36.878</v>
      </c>
      <c r="F29" s="534">
        <v>20.312</v>
      </c>
      <c r="G29" s="534">
        <v>205.304</v>
      </c>
      <c r="H29" s="534">
        <v>0.082</v>
      </c>
      <c r="I29" s="534">
        <v>3.515</v>
      </c>
      <c r="J29" s="534">
        <v>93.731</v>
      </c>
      <c r="K29" s="534">
        <v>19.949</v>
      </c>
      <c r="L29" s="534">
        <v>127.131</v>
      </c>
      <c r="M29" s="534">
        <v>5.992</v>
      </c>
      <c r="N29" s="534">
        <v>1.434</v>
      </c>
      <c r="O29" s="534"/>
      <c r="P29" s="534">
        <v>0</v>
      </c>
      <c r="Q29" s="534">
        <v>0.246</v>
      </c>
      <c r="R29" s="534">
        <v>20.996</v>
      </c>
      <c r="S29" s="534">
        <v>5.507</v>
      </c>
      <c r="T29" s="534">
        <v>18.777</v>
      </c>
      <c r="U29" s="534">
        <v>78.86</v>
      </c>
      <c r="V29" s="534">
        <v>11.159</v>
      </c>
      <c r="W29" s="534">
        <v>0.095</v>
      </c>
      <c r="X29" s="534">
        <v>1.165</v>
      </c>
      <c r="Y29" s="533">
        <v>0.165</v>
      </c>
      <c r="Z29" s="534">
        <v>0.022</v>
      </c>
      <c r="AA29" s="534">
        <v>26.117</v>
      </c>
      <c r="AB29" s="534">
        <v>0.096</v>
      </c>
      <c r="AC29" s="534">
        <v>165.264</v>
      </c>
      <c r="AD29" s="531" t="s">
        <v>394</v>
      </c>
    </row>
    <row r="30" spans="2:30" ht="15" customHeight="1">
      <c r="B30" s="525" t="s">
        <v>395</v>
      </c>
      <c r="C30" s="535">
        <v>2.032</v>
      </c>
      <c r="D30" s="535">
        <v>75.388</v>
      </c>
      <c r="E30" s="535">
        <v>230.963</v>
      </c>
      <c r="F30" s="535">
        <v>19.832</v>
      </c>
      <c r="G30" s="535">
        <v>158.629</v>
      </c>
      <c r="H30" s="535"/>
      <c r="I30" s="535">
        <v>128.246</v>
      </c>
      <c r="J30" s="535">
        <v>151.312</v>
      </c>
      <c r="K30" s="535">
        <v>61.511</v>
      </c>
      <c r="L30" s="535">
        <v>129.677</v>
      </c>
      <c r="M30" s="535">
        <v>196.983</v>
      </c>
      <c r="N30" s="535">
        <v>5.476</v>
      </c>
      <c r="O30" s="535">
        <v>0.007</v>
      </c>
      <c r="P30" s="535">
        <v>0.006</v>
      </c>
      <c r="Q30" s="535">
        <v>0.005</v>
      </c>
      <c r="R30" s="535">
        <v>0.378</v>
      </c>
      <c r="S30" s="535">
        <v>0.336</v>
      </c>
      <c r="T30" s="535">
        <v>51.937</v>
      </c>
      <c r="U30" s="535">
        <v>34.032</v>
      </c>
      <c r="V30" s="535">
        <v>0.457</v>
      </c>
      <c r="W30" s="535">
        <v>1.504</v>
      </c>
      <c r="X30" s="535">
        <v>8.552</v>
      </c>
      <c r="Y30" s="535">
        <v>0.035</v>
      </c>
      <c r="Z30" s="533">
        <v>175.089</v>
      </c>
      <c r="AA30" s="535">
        <v>0.1</v>
      </c>
      <c r="AB30" s="535">
        <v>16.441</v>
      </c>
      <c r="AC30" s="535">
        <v>485.299</v>
      </c>
      <c r="AD30" s="531" t="s">
        <v>395</v>
      </c>
    </row>
    <row r="31" spans="2:30" ht="15" customHeight="1">
      <c r="B31" s="525" t="s">
        <v>396</v>
      </c>
      <c r="C31" s="534">
        <v>226.31</v>
      </c>
      <c r="D31" s="534">
        <v>118.454</v>
      </c>
      <c r="E31" s="534">
        <v>134.113</v>
      </c>
      <c r="F31" s="534">
        <v>745.487</v>
      </c>
      <c r="G31" s="534">
        <v>1554.269</v>
      </c>
      <c r="H31" s="534">
        <v>177.07</v>
      </c>
      <c r="I31" s="534">
        <v>103.979</v>
      </c>
      <c r="J31" s="534">
        <v>339.881</v>
      </c>
      <c r="K31" s="534">
        <v>1022.703</v>
      </c>
      <c r="L31" s="534">
        <v>458.13</v>
      </c>
      <c r="M31" s="534">
        <v>403.106</v>
      </c>
      <c r="N31" s="534">
        <v>41.296</v>
      </c>
      <c r="O31" s="534">
        <v>189.588</v>
      </c>
      <c r="P31" s="534">
        <v>90.528</v>
      </c>
      <c r="Q31" s="534">
        <v>0.24</v>
      </c>
      <c r="R31" s="534">
        <v>192.03</v>
      </c>
      <c r="S31" s="534">
        <v>18.653</v>
      </c>
      <c r="T31" s="534">
        <v>440.337</v>
      </c>
      <c r="U31" s="534">
        <v>191.178</v>
      </c>
      <c r="V31" s="534">
        <v>159.923</v>
      </c>
      <c r="W31" s="534">
        <v>107.328</v>
      </c>
      <c r="X31" s="534">
        <v>16.98</v>
      </c>
      <c r="Y31" s="534">
        <v>25.683</v>
      </c>
      <c r="Z31" s="534">
        <v>0.101</v>
      </c>
      <c r="AA31" s="533">
        <v>2887.499</v>
      </c>
      <c r="AB31" s="534">
        <v>1301.02</v>
      </c>
      <c r="AC31" s="534">
        <v>935.954</v>
      </c>
      <c r="AD31" s="531" t="s">
        <v>396</v>
      </c>
    </row>
    <row r="32" spans="2:30" ht="15" customHeight="1">
      <c r="B32" s="525" t="s">
        <v>397</v>
      </c>
      <c r="C32" s="535">
        <v>398.264</v>
      </c>
      <c r="D32" s="535">
        <v>165.029</v>
      </c>
      <c r="E32" s="535">
        <v>123.191</v>
      </c>
      <c r="F32" s="535">
        <v>1654.636</v>
      </c>
      <c r="G32" s="535">
        <v>2388.616</v>
      </c>
      <c r="H32" s="535">
        <v>178.066</v>
      </c>
      <c r="I32" s="535">
        <v>205.604</v>
      </c>
      <c r="J32" s="535">
        <v>722.937</v>
      </c>
      <c r="K32" s="535">
        <v>1977.906</v>
      </c>
      <c r="L32" s="535">
        <v>1170.058</v>
      </c>
      <c r="M32" s="535">
        <v>668.074</v>
      </c>
      <c r="N32" s="535">
        <v>231.682</v>
      </c>
      <c r="O32" s="535">
        <v>201.696</v>
      </c>
      <c r="P32" s="535">
        <v>52.629</v>
      </c>
      <c r="Q32" s="535">
        <v>1.923</v>
      </c>
      <c r="R32" s="535">
        <v>230.436</v>
      </c>
      <c r="S32" s="535">
        <v>50.48</v>
      </c>
      <c r="T32" s="535">
        <v>953.708</v>
      </c>
      <c r="U32" s="535">
        <v>319.647</v>
      </c>
      <c r="V32" s="535">
        <v>479.982</v>
      </c>
      <c r="W32" s="535">
        <v>164.336</v>
      </c>
      <c r="X32" s="535">
        <v>1.098</v>
      </c>
      <c r="Y32" s="535">
        <v>0.101</v>
      </c>
      <c r="Z32" s="535">
        <v>16.5</v>
      </c>
      <c r="AA32" s="535">
        <v>1314.941</v>
      </c>
      <c r="AB32" s="533">
        <v>6893.162</v>
      </c>
      <c r="AC32" s="535">
        <v>2267.071</v>
      </c>
      <c r="AD32" s="531" t="s">
        <v>397</v>
      </c>
    </row>
    <row r="33" spans="2:30" ht="15" customHeight="1">
      <c r="B33" s="526" t="s">
        <v>398</v>
      </c>
      <c r="C33" s="536">
        <v>1624.523</v>
      </c>
      <c r="D33" s="537">
        <v>952.628</v>
      </c>
      <c r="E33" s="537">
        <v>2069.688</v>
      </c>
      <c r="F33" s="537">
        <v>2353.481</v>
      </c>
      <c r="G33" s="537">
        <v>11599.19</v>
      </c>
      <c r="H33" s="537">
        <v>179.377</v>
      </c>
      <c r="I33" s="537">
        <v>12204.226</v>
      </c>
      <c r="J33" s="537">
        <v>5456.815</v>
      </c>
      <c r="K33" s="537">
        <v>35529.943</v>
      </c>
      <c r="L33" s="537">
        <v>12346.032</v>
      </c>
      <c r="M33" s="537">
        <v>11206.666</v>
      </c>
      <c r="N33" s="537">
        <v>2968.669</v>
      </c>
      <c r="O33" s="537">
        <v>479.098</v>
      </c>
      <c r="P33" s="537">
        <v>339.907</v>
      </c>
      <c r="Q33" s="537">
        <v>251.252</v>
      </c>
      <c r="R33" s="537">
        <v>960.245</v>
      </c>
      <c r="S33" s="537">
        <v>1148.032</v>
      </c>
      <c r="T33" s="537">
        <v>8347.598</v>
      </c>
      <c r="U33" s="537">
        <v>1876.705</v>
      </c>
      <c r="V33" s="537">
        <v>4351.816</v>
      </c>
      <c r="W33" s="537">
        <v>5257.299</v>
      </c>
      <c r="X33" s="537">
        <v>333.255</v>
      </c>
      <c r="Y33" s="537">
        <v>165.403</v>
      </c>
      <c r="Z33" s="537">
        <v>529.44</v>
      </c>
      <c r="AA33" s="537">
        <v>944.401</v>
      </c>
      <c r="AB33" s="537">
        <v>2268.137</v>
      </c>
      <c r="AC33" s="538">
        <v>26105.52</v>
      </c>
      <c r="AD33" s="532" t="s">
        <v>398</v>
      </c>
    </row>
    <row r="34" ht="8.25" customHeight="1"/>
    <row r="35" ht="12.75">
      <c r="B35" s="6" t="s">
        <v>402</v>
      </c>
    </row>
    <row r="36" spans="2:3" ht="12.75">
      <c r="B36" s="130" t="s">
        <v>404</v>
      </c>
      <c r="C36" t="s">
        <v>403</v>
      </c>
    </row>
  </sheetData>
  <mergeCells count="3">
    <mergeCell ref="B2:AD2"/>
    <mergeCell ref="B3:AD3"/>
    <mergeCell ref="B4:AD4"/>
  </mergeCells>
  <printOptions horizontalCentered="1" verticalCentered="1"/>
  <pageMargins left="0.4724409448818898" right="0.4724409448818898" top="0.3937007874015748" bottom="0.3937007874015748" header="0" footer="0"/>
  <pageSetup horizontalDpi="600" verticalDpi="600" orientation="landscape" paperSize="9" r:id="rId1"/>
  <colBreaks count="1" manualBreakCount="1">
    <brk id="16" max="65535" man="1"/>
  </colBreaks>
</worksheet>
</file>

<file path=xl/worksheets/sheet20.xml><?xml version="1.0" encoding="utf-8"?>
<worksheet xmlns="http://schemas.openxmlformats.org/spreadsheetml/2006/main" xmlns:r="http://schemas.openxmlformats.org/officeDocument/2006/relationships">
  <dimension ref="B1:I26"/>
  <sheetViews>
    <sheetView workbookViewId="0" topLeftCell="A1">
      <selection activeCell="A1" sqref="A1"/>
    </sheetView>
  </sheetViews>
  <sheetFormatPr defaultColWidth="9.140625" defaultRowHeight="12.75"/>
  <cols>
    <col min="1" max="1" width="2.00390625" style="0" customWidth="1"/>
    <col min="2" max="2" width="5.28125" style="0" customWidth="1"/>
    <col min="3" max="8" width="8.7109375" style="0" customWidth="1"/>
    <col min="9" max="9" width="7.28125" style="0" customWidth="1"/>
  </cols>
  <sheetData>
    <row r="1" ht="15.75">
      <c r="H1" s="48" t="s">
        <v>487</v>
      </c>
    </row>
    <row r="2" spans="2:8" ht="15" customHeight="1">
      <c r="B2" s="705" t="s">
        <v>486</v>
      </c>
      <c r="C2" s="705"/>
      <c r="D2" s="705"/>
      <c r="E2" s="705"/>
      <c r="F2" s="705"/>
      <c r="G2" s="705"/>
      <c r="H2" s="705"/>
    </row>
    <row r="3" spans="2:8" ht="15" customHeight="1">
      <c r="B3" s="810" t="s">
        <v>196</v>
      </c>
      <c r="C3" s="810"/>
      <c r="D3" s="810"/>
      <c r="E3" s="810"/>
      <c r="F3" s="810"/>
      <c r="G3" s="810"/>
      <c r="H3" s="810"/>
    </row>
    <row r="4" spans="2:8" ht="15" customHeight="1">
      <c r="B4" s="486"/>
      <c r="C4" s="486"/>
      <c r="D4" s="486"/>
      <c r="E4" s="486"/>
      <c r="F4" s="486"/>
      <c r="G4" s="486"/>
      <c r="H4" s="486"/>
    </row>
    <row r="5" spans="3:8" ht="12.75">
      <c r="C5" s="813" t="s">
        <v>213</v>
      </c>
      <c r="D5" s="818"/>
      <c r="E5" s="818"/>
      <c r="F5" s="814"/>
      <c r="G5" s="813" t="s">
        <v>214</v>
      </c>
      <c r="H5" s="814"/>
    </row>
    <row r="6" spans="3:8" ht="12.75" customHeight="1">
      <c r="C6" s="766" t="s">
        <v>215</v>
      </c>
      <c r="D6" s="767"/>
      <c r="E6" s="815"/>
      <c r="F6" s="156" t="s">
        <v>468</v>
      </c>
      <c r="G6" s="307" t="s">
        <v>466</v>
      </c>
      <c r="H6" s="816" t="s">
        <v>221</v>
      </c>
    </row>
    <row r="7" spans="3:8" ht="12.75" customHeight="1">
      <c r="C7" s="405"/>
      <c r="D7" s="406"/>
      <c r="E7" s="327"/>
      <c r="F7" s="156" t="s">
        <v>467</v>
      </c>
      <c r="G7" s="307" t="s">
        <v>467</v>
      </c>
      <c r="H7" s="816"/>
    </row>
    <row r="8" spans="3:8" ht="12.75" customHeight="1">
      <c r="C8" s="774" t="s">
        <v>216</v>
      </c>
      <c r="D8" s="817"/>
      <c r="E8" s="270" t="s">
        <v>221</v>
      </c>
      <c r="F8" s="240" t="s">
        <v>359</v>
      </c>
      <c r="G8" s="307"/>
      <c r="H8" s="816"/>
    </row>
    <row r="9" spans="3:8" ht="12.75">
      <c r="C9" s="157" t="s">
        <v>360</v>
      </c>
      <c r="D9" s="193" t="s">
        <v>361</v>
      </c>
      <c r="E9" s="158"/>
      <c r="F9" s="156"/>
      <c r="G9" s="307"/>
      <c r="H9" s="816"/>
    </row>
    <row r="10" spans="3:8" ht="12.75">
      <c r="C10" s="159">
        <v>1000</v>
      </c>
      <c r="D10" s="199">
        <v>1000</v>
      </c>
      <c r="E10" s="160">
        <v>1000</v>
      </c>
      <c r="F10" s="146" t="s">
        <v>329</v>
      </c>
      <c r="G10" s="159" t="s">
        <v>329</v>
      </c>
      <c r="H10" s="146" t="s">
        <v>1</v>
      </c>
    </row>
    <row r="11" spans="2:8" ht="12.75">
      <c r="B11" s="223">
        <v>1995</v>
      </c>
      <c r="C11" s="280">
        <v>1223</v>
      </c>
      <c r="D11" s="283">
        <v>23</v>
      </c>
      <c r="E11" s="280">
        <v>391</v>
      </c>
      <c r="F11" s="569">
        <v>4.2</v>
      </c>
      <c r="G11" s="274">
        <v>2.92</v>
      </c>
      <c r="H11" s="277">
        <v>1411</v>
      </c>
    </row>
    <row r="12" spans="2:8" ht="12.75">
      <c r="B12" s="218">
        <v>1996</v>
      </c>
      <c r="C12" s="281">
        <v>2077</v>
      </c>
      <c r="D12" s="284">
        <v>58</v>
      </c>
      <c r="E12" s="281">
        <v>519</v>
      </c>
      <c r="F12" s="273">
        <v>7.9</v>
      </c>
      <c r="G12" s="275">
        <v>4.866</v>
      </c>
      <c r="H12" s="278">
        <v>2361</v>
      </c>
    </row>
    <row r="13" spans="2:8" ht="12.75">
      <c r="B13" s="218">
        <v>1997</v>
      </c>
      <c r="C13" s="281">
        <v>2329</v>
      </c>
      <c r="D13" s="284">
        <v>54</v>
      </c>
      <c r="E13" s="281">
        <v>268</v>
      </c>
      <c r="F13" s="273">
        <v>8.6</v>
      </c>
      <c r="G13" s="275">
        <v>6.004</v>
      </c>
      <c r="H13" s="278">
        <v>2925</v>
      </c>
    </row>
    <row r="14" spans="2:8" ht="12.75">
      <c r="B14" s="218">
        <v>1998</v>
      </c>
      <c r="C14" s="281">
        <v>3351</v>
      </c>
      <c r="D14" s="284">
        <v>97</v>
      </c>
      <c r="E14" s="281">
        <v>705</v>
      </c>
      <c r="F14" s="273">
        <v>12.2</v>
      </c>
      <c r="G14" s="275">
        <v>6.307</v>
      </c>
      <c r="H14" s="278">
        <v>3141</v>
      </c>
    </row>
    <row r="15" spans="2:8" ht="12.75">
      <c r="B15" s="218">
        <v>1999</v>
      </c>
      <c r="C15" s="281">
        <v>3260</v>
      </c>
      <c r="D15" s="284">
        <v>82</v>
      </c>
      <c r="E15" s="281">
        <v>839</v>
      </c>
      <c r="F15" s="272">
        <v>10.8</v>
      </c>
      <c r="G15" s="275">
        <v>6.593</v>
      </c>
      <c r="H15" s="278">
        <v>2865</v>
      </c>
    </row>
    <row r="16" spans="2:8" ht="12.75">
      <c r="B16" s="218">
        <v>2000</v>
      </c>
      <c r="C16" s="281">
        <v>2784.493</v>
      </c>
      <c r="D16" s="284">
        <v>79.46</v>
      </c>
      <c r="E16" s="281">
        <v>1133</v>
      </c>
      <c r="F16" s="271">
        <v>10.1</v>
      </c>
      <c r="G16" s="275">
        <v>7.13</v>
      </c>
      <c r="H16" s="278">
        <v>2947</v>
      </c>
    </row>
    <row r="17" spans="2:8" ht="12.75">
      <c r="B17" s="218">
        <v>2001</v>
      </c>
      <c r="C17" s="281">
        <v>2529.757</v>
      </c>
      <c r="D17" s="284">
        <v>75.502</v>
      </c>
      <c r="E17" s="281">
        <v>1198</v>
      </c>
      <c r="F17" s="271">
        <v>9.3</v>
      </c>
      <c r="G17" s="275">
        <v>6.947</v>
      </c>
      <c r="H17" s="278">
        <v>2447</v>
      </c>
    </row>
    <row r="18" spans="2:8" ht="12.75">
      <c r="B18" s="218">
        <v>2002</v>
      </c>
      <c r="C18" s="281">
        <v>2335.625</v>
      </c>
      <c r="D18" s="284">
        <v>71.911</v>
      </c>
      <c r="E18" s="281">
        <v>1231.1</v>
      </c>
      <c r="F18" s="271">
        <v>8.7</v>
      </c>
      <c r="G18" s="275">
        <v>6.603</v>
      </c>
      <c r="H18" s="278">
        <v>1464</v>
      </c>
    </row>
    <row r="19" spans="2:8" ht="12.75">
      <c r="B19" s="218">
        <v>2003</v>
      </c>
      <c r="C19" s="281">
        <v>2278.999</v>
      </c>
      <c r="D19" s="284">
        <v>71.942</v>
      </c>
      <c r="E19" s="281">
        <v>1284.875</v>
      </c>
      <c r="F19" s="271">
        <v>8.5</v>
      </c>
      <c r="G19" s="275">
        <v>6.314795</v>
      </c>
      <c r="H19" s="278">
        <v>1743.686</v>
      </c>
    </row>
    <row r="20" spans="2:8" ht="12.75">
      <c r="B20" s="218">
        <v>2004</v>
      </c>
      <c r="C20" s="281">
        <v>2101.323</v>
      </c>
      <c r="D20" s="284">
        <v>63.467</v>
      </c>
      <c r="E20" s="281">
        <v>1281.207</v>
      </c>
      <c r="F20" s="271">
        <v>7.8</v>
      </c>
      <c r="G20" s="275">
        <v>7.276675</v>
      </c>
      <c r="H20" s="278">
        <v>1899.175</v>
      </c>
    </row>
    <row r="21" spans="2:8" ht="12.75">
      <c r="B21" s="218">
        <v>2005</v>
      </c>
      <c r="C21" s="281">
        <v>2047.166</v>
      </c>
      <c r="D21" s="284">
        <v>77.267</v>
      </c>
      <c r="E21" s="281">
        <v>1308.786</v>
      </c>
      <c r="F21" s="271">
        <v>8.2</v>
      </c>
      <c r="G21" s="275">
        <v>7.454497</v>
      </c>
      <c r="H21" s="278">
        <v>1587.79</v>
      </c>
    </row>
    <row r="22" spans="2:8" ht="12.75">
      <c r="B22" s="218">
        <v>2006</v>
      </c>
      <c r="C22" s="281">
        <v>2021.543</v>
      </c>
      <c r="D22" s="284">
        <v>67.201</v>
      </c>
      <c r="E22" s="281">
        <v>1296.269</v>
      </c>
      <c r="F22" s="271">
        <v>7.7</v>
      </c>
      <c r="G22" s="275">
        <v>7.858337000000001</v>
      </c>
      <c r="H22" s="278">
        <v>1569.429</v>
      </c>
    </row>
    <row r="23" spans="2:8" ht="12.75">
      <c r="B23" s="219">
        <v>2007</v>
      </c>
      <c r="C23" s="282">
        <v>2141.573</v>
      </c>
      <c r="D23" s="285">
        <v>65.331</v>
      </c>
      <c r="E23" s="282">
        <v>1414.709</v>
      </c>
      <c r="F23" s="568">
        <v>7.9</v>
      </c>
      <c r="G23" s="276">
        <v>8.26098</v>
      </c>
      <c r="H23" s="279">
        <v>1213.647</v>
      </c>
    </row>
    <row r="24" spans="2:8" ht="15" customHeight="1">
      <c r="B24" s="6" t="s">
        <v>451</v>
      </c>
      <c r="C24" s="409"/>
      <c r="D24" s="410"/>
      <c r="E24" s="409"/>
      <c r="F24" s="362"/>
      <c r="G24" s="411"/>
      <c r="H24" s="409"/>
    </row>
    <row r="25" spans="2:8" ht="15" customHeight="1">
      <c r="B25" s="812" t="s">
        <v>450</v>
      </c>
      <c r="C25" s="812"/>
      <c r="D25" s="812"/>
      <c r="E25" s="812"/>
      <c r="F25" s="812"/>
      <c r="G25" s="812"/>
      <c r="H25" s="812"/>
    </row>
    <row r="26" spans="2:9" ht="24.75" customHeight="1">
      <c r="B26" s="811" t="s">
        <v>371</v>
      </c>
      <c r="C26" s="811"/>
      <c r="D26" s="811"/>
      <c r="E26" s="811"/>
      <c r="F26" s="811"/>
      <c r="G26" s="811"/>
      <c r="H26" s="811"/>
      <c r="I26" s="542"/>
    </row>
  </sheetData>
  <mergeCells count="9">
    <mergeCell ref="B3:H3"/>
    <mergeCell ref="B26:H26"/>
    <mergeCell ref="B25:H25"/>
    <mergeCell ref="B2:H2"/>
    <mergeCell ref="G5:H5"/>
    <mergeCell ref="C6:E6"/>
    <mergeCell ref="H6:H9"/>
    <mergeCell ref="C8:D8"/>
    <mergeCell ref="C5:F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46"/>
  <sheetViews>
    <sheetView workbookViewId="0" topLeftCell="A1">
      <selection activeCell="A1" sqref="A1"/>
    </sheetView>
  </sheetViews>
  <sheetFormatPr defaultColWidth="9.140625" defaultRowHeight="12.75"/>
  <cols>
    <col min="1" max="1" width="3.7109375" style="0" customWidth="1"/>
    <col min="2" max="2" width="3.421875" style="0" customWidth="1"/>
    <col min="3" max="3" width="0.85546875" style="0" customWidth="1"/>
    <col min="4" max="4" width="22.140625" style="0" customWidth="1"/>
    <col min="5" max="5" width="8.00390625" style="0" customWidth="1"/>
    <col min="6" max="6" width="6.7109375" style="0" customWidth="1"/>
    <col min="7" max="7" width="7.140625" style="0" customWidth="1"/>
    <col min="8" max="11" width="7.140625" style="0" hidden="1" customWidth="1"/>
    <col min="12" max="14" width="7.140625" style="0" customWidth="1"/>
    <col min="15" max="15" width="6.140625" style="0" customWidth="1"/>
    <col min="17" max="17" width="18.00390625" style="0" customWidth="1"/>
  </cols>
  <sheetData>
    <row r="1" spans="3:15" ht="14.25" customHeight="1">
      <c r="C1" s="1"/>
      <c r="D1" s="42"/>
      <c r="E1" s="42"/>
      <c r="F1" s="23"/>
      <c r="G1" s="23"/>
      <c r="H1" s="23"/>
      <c r="I1" s="23"/>
      <c r="J1" s="23"/>
      <c r="K1" s="23"/>
      <c r="L1" s="23"/>
      <c r="M1" s="23"/>
      <c r="N1" s="23"/>
      <c r="O1" s="12" t="s">
        <v>346</v>
      </c>
    </row>
    <row r="2" spans="3:15" ht="30" customHeight="1">
      <c r="C2" s="723" t="s">
        <v>3</v>
      </c>
      <c r="D2" s="723"/>
      <c r="E2" s="723"/>
      <c r="F2" s="723"/>
      <c r="G2" s="723"/>
      <c r="H2" s="723"/>
      <c r="I2" s="723"/>
      <c r="J2" s="723"/>
      <c r="K2" s="723"/>
      <c r="L2" s="723"/>
      <c r="M2" s="723"/>
      <c r="N2" s="723"/>
      <c r="O2" s="723"/>
    </row>
    <row r="3" spans="3:15" ht="15" customHeight="1">
      <c r="C3" s="724" t="s">
        <v>574</v>
      </c>
      <c r="D3" s="724"/>
      <c r="E3" s="724"/>
      <c r="F3" s="724"/>
      <c r="G3" s="724"/>
      <c r="H3" s="724"/>
      <c r="I3" s="724"/>
      <c r="J3" s="724"/>
      <c r="K3" s="724"/>
      <c r="L3" s="724"/>
      <c r="M3" s="724"/>
      <c r="N3" s="724"/>
      <c r="O3" s="724"/>
    </row>
    <row r="4" spans="3:15" ht="12" customHeight="1">
      <c r="C4" s="725" t="s">
        <v>512</v>
      </c>
      <c r="D4" s="725"/>
      <c r="E4" s="725"/>
      <c r="F4" s="725"/>
      <c r="G4" s="725"/>
      <c r="H4" s="725"/>
      <c r="I4" s="725"/>
      <c r="J4" s="725"/>
      <c r="K4" s="725"/>
      <c r="L4" s="725"/>
      <c r="M4" s="725"/>
      <c r="N4" s="725"/>
      <c r="O4" s="725"/>
    </row>
    <row r="5" spans="2:15" ht="12" customHeight="1">
      <c r="B5" s="696" t="s">
        <v>575</v>
      </c>
      <c r="C5" s="73"/>
      <c r="D5" s="726" t="s">
        <v>4</v>
      </c>
      <c r="E5" s="75"/>
      <c r="F5" s="729">
        <v>1990</v>
      </c>
      <c r="G5" s="729">
        <v>2000</v>
      </c>
      <c r="H5" s="448"/>
      <c r="I5" s="448"/>
      <c r="J5" s="448"/>
      <c r="K5" s="448"/>
      <c r="L5" s="729">
        <v>2005</v>
      </c>
      <c r="M5" s="729">
        <v>2006</v>
      </c>
      <c r="N5" s="732">
        <v>2007</v>
      </c>
      <c r="O5" s="142" t="s">
        <v>550</v>
      </c>
    </row>
    <row r="6" spans="2:15" ht="12" customHeight="1">
      <c r="B6" s="696"/>
      <c r="C6" s="74"/>
      <c r="D6" s="727"/>
      <c r="E6" s="76"/>
      <c r="F6" s="730"/>
      <c r="G6" s="730"/>
      <c r="H6" s="132">
        <v>2001</v>
      </c>
      <c r="I6" s="132">
        <v>2002</v>
      </c>
      <c r="J6" s="132">
        <v>2003</v>
      </c>
      <c r="K6" s="132">
        <v>2004</v>
      </c>
      <c r="L6" s="730"/>
      <c r="M6" s="730"/>
      <c r="N6" s="733"/>
      <c r="O6" s="322" t="s">
        <v>27</v>
      </c>
    </row>
    <row r="7" spans="2:15" ht="12" customHeight="1">
      <c r="B7" s="696"/>
      <c r="C7" s="434"/>
      <c r="D7" s="728"/>
      <c r="E7" s="77"/>
      <c r="F7" s="731"/>
      <c r="G7" s="731"/>
      <c r="H7" s="318"/>
      <c r="I7" s="318"/>
      <c r="J7" s="318"/>
      <c r="K7" s="318"/>
      <c r="L7" s="731"/>
      <c r="M7" s="731"/>
      <c r="N7" s="734"/>
      <c r="O7" s="78" t="s">
        <v>324</v>
      </c>
    </row>
    <row r="8" spans="1:21" s="9" customFormat="1" ht="12.75" customHeight="1">
      <c r="A8" s="249"/>
      <c r="B8" s="621">
        <v>1</v>
      </c>
      <c r="C8" s="58"/>
      <c r="D8" s="626" t="s">
        <v>600</v>
      </c>
      <c r="E8" s="627" t="s">
        <v>314</v>
      </c>
      <c r="F8" s="286">
        <v>36.78</v>
      </c>
      <c r="G8" s="286">
        <v>91.848</v>
      </c>
      <c r="H8" s="286">
        <v>95.8222</v>
      </c>
      <c r="I8" s="286">
        <v>98.508</v>
      </c>
      <c r="J8" s="286">
        <v>99.0738</v>
      </c>
      <c r="K8" s="286">
        <v>107.3135</v>
      </c>
      <c r="L8" s="286">
        <v>115.8791</v>
      </c>
      <c r="M8" s="430">
        <v>123.3427</v>
      </c>
      <c r="N8" s="319">
        <v>128.7208</v>
      </c>
      <c r="O8" s="221">
        <f aca="true" t="shared" si="0" ref="O8:O39">100*(N8/M8-1)</f>
        <v>4.360290475236894</v>
      </c>
      <c r="Q8"/>
      <c r="R8"/>
      <c r="S8"/>
      <c r="T8"/>
      <c r="U8"/>
    </row>
    <row r="9" spans="1:21" s="9" customFormat="1" ht="12.75" customHeight="1">
      <c r="A9" s="31"/>
      <c r="B9" s="621">
        <f aca="true" t="shared" si="1" ref="B9:B39">B8+1</f>
        <v>2</v>
      </c>
      <c r="C9" s="233"/>
      <c r="D9" s="230" t="s">
        <v>333</v>
      </c>
      <c r="E9" s="231" t="s">
        <v>312</v>
      </c>
      <c r="F9" s="287">
        <v>41.9667</v>
      </c>
      <c r="G9" s="287">
        <v>94.289</v>
      </c>
      <c r="H9" s="287">
        <v>91.4753</v>
      </c>
      <c r="I9" s="287">
        <v>93.643</v>
      </c>
      <c r="J9" s="287">
        <v>96.6168</v>
      </c>
      <c r="K9" s="287">
        <v>109.4709</v>
      </c>
      <c r="L9" s="287">
        <v>112.7944</v>
      </c>
      <c r="M9" s="431">
        <v>114.6749</v>
      </c>
      <c r="N9" s="320">
        <v>122.0906</v>
      </c>
      <c r="O9" s="232">
        <f t="shared" si="0"/>
        <v>6.466715907317111</v>
      </c>
      <c r="Q9"/>
      <c r="R9"/>
      <c r="S9"/>
      <c r="T9"/>
      <c r="U9"/>
    </row>
    <row r="10" spans="1:21" s="9" customFormat="1" ht="12.75" customHeight="1">
      <c r="A10" s="249"/>
      <c r="B10" s="621">
        <f t="shared" si="1"/>
        <v>3</v>
      </c>
      <c r="C10" s="58"/>
      <c r="D10" s="21" t="s">
        <v>5</v>
      </c>
      <c r="E10" s="57" t="s">
        <v>310</v>
      </c>
      <c r="F10" s="288">
        <v>66.965</v>
      </c>
      <c r="G10" s="288">
        <v>119.385</v>
      </c>
      <c r="H10" s="288">
        <v>104.0225</v>
      </c>
      <c r="I10" s="288">
        <v>99.123</v>
      </c>
      <c r="J10" s="288">
        <v>100.4257</v>
      </c>
      <c r="K10" s="288">
        <v>106.5007</v>
      </c>
      <c r="L10" s="288">
        <v>110.9388</v>
      </c>
      <c r="M10" s="432">
        <v>114.7</v>
      </c>
      <c r="N10" s="321">
        <v>113.1981</v>
      </c>
      <c r="O10" s="222">
        <f t="shared" si="0"/>
        <v>-1.3094158674803902</v>
      </c>
      <c r="Q10"/>
      <c r="R10"/>
      <c r="S10"/>
      <c r="T10"/>
      <c r="U10"/>
    </row>
    <row r="11" spans="1:21" s="9" customFormat="1" ht="12.75" customHeight="1">
      <c r="A11" s="31"/>
      <c r="B11" s="621">
        <f t="shared" si="1"/>
        <v>4</v>
      </c>
      <c r="C11" s="233"/>
      <c r="D11" s="230" t="s">
        <v>601</v>
      </c>
      <c r="E11" s="231" t="s">
        <v>309</v>
      </c>
      <c r="F11" s="287">
        <v>26.41</v>
      </c>
      <c r="G11" s="287">
        <v>60.331</v>
      </c>
      <c r="H11" s="287">
        <v>57.5437</v>
      </c>
      <c r="I11" s="287">
        <v>59.181</v>
      </c>
      <c r="J11" s="287">
        <v>56.5406</v>
      </c>
      <c r="K11" s="287">
        <v>63.1133</v>
      </c>
      <c r="L11" s="287">
        <v>68.3222</v>
      </c>
      <c r="M11" s="431">
        <v>71.7688</v>
      </c>
      <c r="N11" s="320">
        <v>74.4623</v>
      </c>
      <c r="O11" s="232">
        <f t="shared" si="0"/>
        <v>3.7530235979980064</v>
      </c>
      <c r="P11" s="628"/>
      <c r="Q11"/>
      <c r="R11"/>
      <c r="S11"/>
      <c r="T11"/>
      <c r="U11"/>
    </row>
    <row r="12" spans="1:21" s="9" customFormat="1" ht="12.75" customHeight="1">
      <c r="A12" s="31"/>
      <c r="B12" s="621">
        <f t="shared" si="1"/>
        <v>5</v>
      </c>
      <c r="C12" s="58"/>
      <c r="D12" s="21" t="s">
        <v>6</v>
      </c>
      <c r="E12" s="57" t="s">
        <v>313</v>
      </c>
      <c r="F12" s="288">
        <v>22.11</v>
      </c>
      <c r="G12" s="288">
        <v>40.043</v>
      </c>
      <c r="H12" s="288">
        <v>41.2984</v>
      </c>
      <c r="I12" s="288">
        <v>40.464</v>
      </c>
      <c r="J12" s="288">
        <v>41.9576</v>
      </c>
      <c r="K12" s="288">
        <v>45.7655</v>
      </c>
      <c r="L12" s="288">
        <v>48.9167</v>
      </c>
      <c r="M12" s="432">
        <v>52.6259</v>
      </c>
      <c r="N12" s="321">
        <v>54.5024</v>
      </c>
      <c r="O12" s="222">
        <f t="shared" si="0"/>
        <v>3.565734742778748</v>
      </c>
      <c r="Q12"/>
      <c r="R12"/>
      <c r="S12"/>
      <c r="T12"/>
      <c r="U12"/>
    </row>
    <row r="13" spans="1:21" s="9" customFormat="1" ht="12.75" customHeight="1">
      <c r="A13" s="250"/>
      <c r="B13" s="621">
        <f t="shared" si="1"/>
        <v>6</v>
      </c>
      <c r="C13" s="233"/>
      <c r="D13" s="230" t="s">
        <v>602</v>
      </c>
      <c r="E13" s="231" t="s">
        <v>315</v>
      </c>
      <c r="F13" s="287">
        <v>0.399</v>
      </c>
      <c r="G13" s="287">
        <v>4.989</v>
      </c>
      <c r="H13" s="287">
        <v>7.251</v>
      </c>
      <c r="I13" s="287">
        <v>14.73</v>
      </c>
      <c r="J13" s="287">
        <v>21.66</v>
      </c>
      <c r="K13" s="287">
        <v>25.84</v>
      </c>
      <c r="L13" s="287">
        <v>32.56</v>
      </c>
      <c r="M13" s="431">
        <v>39.801</v>
      </c>
      <c r="N13" s="320">
        <f>49.031/40.532*39.801</f>
        <v>48.146719406888394</v>
      </c>
      <c r="O13" s="232">
        <f t="shared" si="0"/>
        <v>20.968617388729903</v>
      </c>
      <c r="Q13"/>
      <c r="R13"/>
      <c r="S13"/>
      <c r="T13"/>
      <c r="U13"/>
    </row>
    <row r="14" spans="1:21" s="9" customFormat="1" ht="12.75" customHeight="1">
      <c r="A14" s="249"/>
      <c r="B14" s="621">
        <f t="shared" si="1"/>
        <v>7</v>
      </c>
      <c r="C14" s="58"/>
      <c r="D14" s="21" t="s">
        <v>334</v>
      </c>
      <c r="E14" s="57" t="s">
        <v>310</v>
      </c>
      <c r="F14" s="288" t="s">
        <v>326</v>
      </c>
      <c r="G14" s="288">
        <v>29.471</v>
      </c>
      <c r="H14" s="288">
        <v>28.41</v>
      </c>
      <c r="I14" s="288">
        <v>27.174</v>
      </c>
      <c r="J14" s="288">
        <v>26.9314</v>
      </c>
      <c r="K14" s="288">
        <v>30.2227</v>
      </c>
      <c r="L14" s="288">
        <v>32.1179</v>
      </c>
      <c r="M14" s="432">
        <v>35.2786</v>
      </c>
      <c r="N14" s="321">
        <v>40.5459</v>
      </c>
      <c r="O14" s="222">
        <f t="shared" si="0"/>
        <v>14.930581145510335</v>
      </c>
      <c r="Q14"/>
      <c r="R14"/>
      <c r="S14"/>
      <c r="T14"/>
      <c r="U14"/>
    </row>
    <row r="15" spans="1:21" s="9" customFormat="1" ht="12.75" customHeight="1">
      <c r="A15" s="249"/>
      <c r="B15" s="621">
        <f t="shared" si="1"/>
        <v>8</v>
      </c>
      <c r="C15" s="233"/>
      <c r="D15" s="230" t="s">
        <v>9</v>
      </c>
      <c r="E15" s="231" t="s">
        <v>312</v>
      </c>
      <c r="F15" s="287" t="s">
        <v>323</v>
      </c>
      <c r="G15" s="287">
        <v>7.813</v>
      </c>
      <c r="H15" s="287">
        <v>10.63</v>
      </c>
      <c r="I15" s="287">
        <v>12.726</v>
      </c>
      <c r="J15" s="287">
        <v>15.82223</v>
      </c>
      <c r="K15" s="287">
        <v>17.274</v>
      </c>
      <c r="L15" s="287">
        <v>20.53</v>
      </c>
      <c r="M15" s="431">
        <v>24.45</v>
      </c>
      <c r="N15" s="320">
        <f>24.027/15.228*24.45</f>
        <v>38.57763002364066</v>
      </c>
      <c r="O15" s="232">
        <f t="shared" si="0"/>
        <v>57.78171788810085</v>
      </c>
      <c r="Q15"/>
      <c r="R15"/>
      <c r="S15"/>
      <c r="T15"/>
      <c r="U15"/>
    </row>
    <row r="16" spans="1:21" s="9" customFormat="1" ht="12.75" customHeight="1">
      <c r="A16" s="31"/>
      <c r="B16" s="621">
        <f t="shared" si="1"/>
        <v>9</v>
      </c>
      <c r="C16" s="58"/>
      <c r="D16" s="21" t="s">
        <v>7</v>
      </c>
      <c r="E16" s="57" t="s">
        <v>316</v>
      </c>
      <c r="F16" s="288">
        <v>23.422</v>
      </c>
      <c r="G16" s="288">
        <v>40.846</v>
      </c>
      <c r="H16" s="288">
        <v>36.288</v>
      </c>
      <c r="I16" s="288">
        <v>29.618</v>
      </c>
      <c r="J16" s="288">
        <v>31.2542</v>
      </c>
      <c r="K16" s="288">
        <v>34.3663</v>
      </c>
      <c r="L16" s="288">
        <v>37.2363</v>
      </c>
      <c r="M16" s="432">
        <v>37.7363</v>
      </c>
      <c r="N16" s="321">
        <v>38.0787</v>
      </c>
      <c r="O16" s="222">
        <f t="shared" si="0"/>
        <v>0.9073491571775616</v>
      </c>
      <c r="Q16"/>
      <c r="R16"/>
      <c r="S16"/>
      <c r="T16"/>
      <c r="U16"/>
    </row>
    <row r="17" spans="1:21" s="9" customFormat="1" ht="12.75" customHeight="1">
      <c r="A17" s="31"/>
      <c r="B17" s="621">
        <f t="shared" si="1"/>
        <v>10</v>
      </c>
      <c r="C17" s="233"/>
      <c r="D17" s="230" t="s">
        <v>603</v>
      </c>
      <c r="E17" s="231" t="s">
        <v>310</v>
      </c>
      <c r="F17" s="287" t="s">
        <v>326</v>
      </c>
      <c r="G17" s="287">
        <v>4.73</v>
      </c>
      <c r="H17" s="287">
        <v>5.903</v>
      </c>
      <c r="I17" s="287">
        <v>9.218</v>
      </c>
      <c r="J17" s="287">
        <v>17.735</v>
      </c>
      <c r="K17" s="287">
        <v>21.566</v>
      </c>
      <c r="L17" s="287">
        <v>27.448</v>
      </c>
      <c r="M17" s="431">
        <v>31.621</v>
      </c>
      <c r="N17" s="320">
        <v>36.976</v>
      </c>
      <c r="O17" s="232">
        <f t="shared" si="0"/>
        <v>16.934948293855356</v>
      </c>
      <c r="Q17"/>
      <c r="R17"/>
      <c r="S17"/>
      <c r="T17"/>
      <c r="U17"/>
    </row>
    <row r="18" spans="1:21" s="9" customFormat="1" ht="12.75" customHeight="1">
      <c r="A18" s="31"/>
      <c r="B18" s="621">
        <f t="shared" si="1"/>
        <v>11</v>
      </c>
      <c r="C18" s="58"/>
      <c r="D18" s="21" t="s">
        <v>335</v>
      </c>
      <c r="E18" s="57" t="s">
        <v>306</v>
      </c>
      <c r="F18" s="288">
        <v>5.789</v>
      </c>
      <c r="G18" s="288">
        <v>17.396</v>
      </c>
      <c r="H18" s="288">
        <v>15.6793</v>
      </c>
      <c r="I18" s="288">
        <v>15.726</v>
      </c>
      <c r="J18" s="288">
        <v>15.0471</v>
      </c>
      <c r="K18" s="288">
        <v>17.3824</v>
      </c>
      <c r="L18" s="288">
        <v>20.452</v>
      </c>
      <c r="M18" s="432">
        <v>24.35</v>
      </c>
      <c r="N18" s="321">
        <v>28.9694</v>
      </c>
      <c r="O18" s="222">
        <f t="shared" si="0"/>
        <v>18.97084188911704</v>
      </c>
      <c r="Q18"/>
      <c r="R18"/>
      <c r="S18"/>
      <c r="T18"/>
      <c r="U18"/>
    </row>
    <row r="19" spans="1:21" s="9" customFormat="1" ht="12.75" customHeight="1">
      <c r="A19" s="31"/>
      <c r="B19" s="621">
        <f t="shared" si="1"/>
        <v>12</v>
      </c>
      <c r="C19" s="233"/>
      <c r="D19" s="230" t="s">
        <v>330</v>
      </c>
      <c r="E19" s="231" t="s">
        <v>513</v>
      </c>
      <c r="F19" s="287">
        <v>16.658</v>
      </c>
      <c r="G19" s="287">
        <v>22.922</v>
      </c>
      <c r="H19" s="287">
        <v>23.2959</v>
      </c>
      <c r="I19" s="287">
        <v>24.17</v>
      </c>
      <c r="J19" s="287">
        <v>23.0203</v>
      </c>
      <c r="K19" s="287">
        <v>24.0502</v>
      </c>
      <c r="L19" s="287">
        <v>27.7242</v>
      </c>
      <c r="M19" s="431">
        <v>27.4717</v>
      </c>
      <c r="N19" s="320">
        <v>27.3043</v>
      </c>
      <c r="O19" s="232">
        <f t="shared" si="0"/>
        <v>-0.6093543537531221</v>
      </c>
      <c r="Q19"/>
      <c r="R19"/>
      <c r="S19"/>
      <c r="T19"/>
      <c r="U19"/>
    </row>
    <row r="20" spans="1:21" s="9" customFormat="1" ht="12.75" customHeight="1">
      <c r="A20" s="31"/>
      <c r="B20" s="621">
        <f t="shared" si="1"/>
        <v>13</v>
      </c>
      <c r="C20" s="58"/>
      <c r="D20" s="21" t="s">
        <v>8</v>
      </c>
      <c r="E20" s="57" t="s">
        <v>293</v>
      </c>
      <c r="F20" s="288" t="s">
        <v>323</v>
      </c>
      <c r="G20" s="288">
        <v>3.481</v>
      </c>
      <c r="H20" s="288">
        <v>3.826</v>
      </c>
      <c r="I20" s="288">
        <v>21.787</v>
      </c>
      <c r="J20" s="288">
        <v>24.1699</v>
      </c>
      <c r="K20" s="288">
        <v>20.5988</v>
      </c>
      <c r="L20" s="288">
        <v>20.4711</v>
      </c>
      <c r="M20" s="432">
        <v>22.0754</v>
      </c>
      <c r="N20" s="321">
        <v>25.1056</v>
      </c>
      <c r="O20" s="222">
        <f t="shared" si="0"/>
        <v>13.726591590639359</v>
      </c>
      <c r="Q20"/>
      <c r="R20"/>
      <c r="S20"/>
      <c r="T20"/>
      <c r="U20"/>
    </row>
    <row r="21" spans="1:21" s="9" customFormat="1" ht="12.75" customHeight="1">
      <c r="A21" s="31"/>
      <c r="B21" s="621">
        <f t="shared" si="1"/>
        <v>14</v>
      </c>
      <c r="C21" s="233"/>
      <c r="D21" s="230" t="s">
        <v>336</v>
      </c>
      <c r="E21" s="231" t="s">
        <v>319</v>
      </c>
      <c r="F21" s="287">
        <v>6.85</v>
      </c>
      <c r="G21" s="287">
        <v>10.414</v>
      </c>
      <c r="H21" s="287">
        <v>10.3451</v>
      </c>
      <c r="I21" s="287">
        <v>11.257</v>
      </c>
      <c r="J21" s="287">
        <v>12.0115</v>
      </c>
      <c r="K21" s="287">
        <v>13.198</v>
      </c>
      <c r="L21" s="287">
        <v>14.536</v>
      </c>
      <c r="M21" s="431">
        <v>16.67</v>
      </c>
      <c r="N21" s="320">
        <v>19.2237</v>
      </c>
      <c r="O21" s="232">
        <f t="shared" si="0"/>
        <v>15.319136172765436</v>
      </c>
      <c r="Q21"/>
      <c r="R21"/>
      <c r="S21"/>
      <c r="T21"/>
      <c r="U21"/>
    </row>
    <row r="22" spans="1:21" s="9" customFormat="1" ht="12.75" customHeight="1">
      <c r="A22" s="31"/>
      <c r="B22" s="621">
        <f t="shared" si="1"/>
        <v>15</v>
      </c>
      <c r="C22" s="58"/>
      <c r="D22" s="21" t="s">
        <v>354</v>
      </c>
      <c r="E22" s="57" t="s">
        <v>318</v>
      </c>
      <c r="F22" s="288">
        <v>2.818</v>
      </c>
      <c r="G22" s="288">
        <v>8.799</v>
      </c>
      <c r="H22" s="288">
        <v>8.1404</v>
      </c>
      <c r="I22" s="288">
        <v>13.794</v>
      </c>
      <c r="J22" s="288">
        <v>14.5375</v>
      </c>
      <c r="K22" s="288">
        <v>17.5197</v>
      </c>
      <c r="L22" s="288">
        <v>18.8353</v>
      </c>
      <c r="M22" s="432">
        <v>19.9</v>
      </c>
      <c r="N22" s="321">
        <v>17.4079</v>
      </c>
      <c r="O22" s="222">
        <f t="shared" si="0"/>
        <v>-12.523115577889431</v>
      </c>
      <c r="Q22"/>
      <c r="R22"/>
      <c r="S22"/>
      <c r="T22"/>
      <c r="U22"/>
    </row>
    <row r="23" spans="1:21" s="9" customFormat="1" ht="12.75" customHeight="1">
      <c r="A23" s="31"/>
      <c r="B23" s="621">
        <f t="shared" si="1"/>
        <v>16</v>
      </c>
      <c r="C23" s="233"/>
      <c r="D23" s="230" t="s">
        <v>10</v>
      </c>
      <c r="E23" s="231" t="s">
        <v>320</v>
      </c>
      <c r="F23" s="287">
        <v>9.276</v>
      </c>
      <c r="G23" s="287">
        <v>7.467</v>
      </c>
      <c r="H23" s="287">
        <v>7.933</v>
      </c>
      <c r="I23" s="287">
        <v>8.462</v>
      </c>
      <c r="J23" s="287">
        <v>8.6533</v>
      </c>
      <c r="K23" s="287">
        <v>10.4761</v>
      </c>
      <c r="L23" s="287">
        <v>11.1743</v>
      </c>
      <c r="M23" s="431">
        <v>12.65</v>
      </c>
      <c r="N23" s="320">
        <v>15.5625</v>
      </c>
      <c r="O23" s="232">
        <f t="shared" si="0"/>
        <v>23.02371541501975</v>
      </c>
      <c r="Q23"/>
      <c r="R23"/>
      <c r="S23"/>
      <c r="T23"/>
      <c r="U23"/>
    </row>
    <row r="24" spans="1:21" s="9" customFormat="1" ht="12.75" customHeight="1">
      <c r="A24" s="31"/>
      <c r="B24" s="621">
        <f t="shared" si="1"/>
        <v>17</v>
      </c>
      <c r="C24" s="58"/>
      <c r="D24" s="21" t="s">
        <v>358</v>
      </c>
      <c r="E24" s="57" t="s">
        <v>313</v>
      </c>
      <c r="F24" s="288" t="s">
        <v>323</v>
      </c>
      <c r="G24" s="288">
        <v>9.656</v>
      </c>
      <c r="H24" s="288">
        <v>10.4194</v>
      </c>
      <c r="I24" s="288">
        <v>4.265</v>
      </c>
      <c r="J24" s="288">
        <v>4.5514</v>
      </c>
      <c r="K24" s="288">
        <v>5.1074</v>
      </c>
      <c r="L24" s="288">
        <v>6.1889</v>
      </c>
      <c r="M24" s="432">
        <v>8.325</v>
      </c>
      <c r="N24" s="321">
        <v>9.5433</v>
      </c>
      <c r="O24" s="222">
        <f t="shared" si="0"/>
        <v>14.634234234234246</v>
      </c>
      <c r="Q24"/>
      <c r="R24"/>
      <c r="S24"/>
      <c r="T24"/>
      <c r="U24"/>
    </row>
    <row r="25" spans="1:21" s="9" customFormat="1" ht="12.75" customHeight="1">
      <c r="A25" s="31"/>
      <c r="B25" s="621">
        <f t="shared" si="1"/>
        <v>18</v>
      </c>
      <c r="C25" s="233"/>
      <c r="D25" s="230" t="s">
        <v>339</v>
      </c>
      <c r="E25" s="231" t="s">
        <v>310</v>
      </c>
      <c r="F25" s="287">
        <v>1.984</v>
      </c>
      <c r="G25" s="287">
        <v>4.484</v>
      </c>
      <c r="H25" s="287">
        <v>4.958</v>
      </c>
      <c r="I25" s="287">
        <v>4.571</v>
      </c>
      <c r="J25" s="287">
        <v>4.3356</v>
      </c>
      <c r="K25" s="287">
        <v>5.3792</v>
      </c>
      <c r="L25" s="287">
        <v>5.5576</v>
      </c>
      <c r="M25" s="431">
        <v>8.68</v>
      </c>
      <c r="N25" s="320">
        <v>8.517</v>
      </c>
      <c r="O25" s="232">
        <f t="shared" si="0"/>
        <v>-1.8778801843318038</v>
      </c>
      <c r="Q25"/>
      <c r="R25"/>
      <c r="S25"/>
      <c r="T25"/>
      <c r="U25"/>
    </row>
    <row r="26" spans="1:21" s="9" customFormat="1" ht="12.75" customHeight="1">
      <c r="A26" s="249"/>
      <c r="B26" s="621">
        <f t="shared" si="1"/>
        <v>19</v>
      </c>
      <c r="C26" s="58"/>
      <c r="D26" s="21" t="s">
        <v>332</v>
      </c>
      <c r="E26" s="57" t="s">
        <v>302</v>
      </c>
      <c r="F26" s="288">
        <v>4.176</v>
      </c>
      <c r="G26" s="288">
        <v>5.714</v>
      </c>
      <c r="H26" s="288">
        <v>5.972</v>
      </c>
      <c r="I26" s="288">
        <v>5.166</v>
      </c>
      <c r="J26" s="288">
        <v>5.4338</v>
      </c>
      <c r="K26" s="288">
        <v>5.8607</v>
      </c>
      <c r="L26" s="288">
        <v>6.2229</v>
      </c>
      <c r="M26" s="432">
        <v>6.7197</v>
      </c>
      <c r="N26" s="321">
        <v>7.288</v>
      </c>
      <c r="O26" s="222">
        <f t="shared" si="0"/>
        <v>8.457222792684217</v>
      </c>
      <c r="Q26"/>
      <c r="R26"/>
      <c r="S26"/>
      <c r="T26"/>
      <c r="U26"/>
    </row>
    <row r="27" spans="1:21" s="9" customFormat="1" ht="12.75" customHeight="1">
      <c r="A27" s="31"/>
      <c r="B27" s="621">
        <f t="shared" si="1"/>
        <v>20</v>
      </c>
      <c r="C27" s="233"/>
      <c r="D27" s="230" t="s">
        <v>337</v>
      </c>
      <c r="E27" s="231" t="s">
        <v>308</v>
      </c>
      <c r="F27" s="287">
        <v>7.82</v>
      </c>
      <c r="G27" s="287">
        <v>8.884</v>
      </c>
      <c r="H27" s="287">
        <v>8.44</v>
      </c>
      <c r="I27" s="287">
        <v>7.548</v>
      </c>
      <c r="J27" s="287">
        <v>6.0836</v>
      </c>
      <c r="K27" s="287">
        <v>6.7884</v>
      </c>
      <c r="L27" s="287">
        <v>7.3398</v>
      </c>
      <c r="M27" s="431">
        <v>7.0418</v>
      </c>
      <c r="N27" s="320">
        <v>7.2308</v>
      </c>
      <c r="O27" s="232">
        <f t="shared" si="0"/>
        <v>2.6839728478514013</v>
      </c>
      <c r="Q27"/>
      <c r="R27"/>
      <c r="S27"/>
      <c r="T27"/>
      <c r="U27"/>
    </row>
    <row r="28" spans="1:21" s="9" customFormat="1" ht="12.75" customHeight="1">
      <c r="A28" s="249"/>
      <c r="B28" s="621">
        <f t="shared" si="1"/>
        <v>21</v>
      </c>
      <c r="C28" s="58"/>
      <c r="D28" s="21" t="s">
        <v>331</v>
      </c>
      <c r="E28" s="57" t="s">
        <v>311</v>
      </c>
      <c r="F28" s="288" t="s">
        <v>326</v>
      </c>
      <c r="G28" s="288">
        <v>2.347</v>
      </c>
      <c r="H28" s="288">
        <v>2.131</v>
      </c>
      <c r="I28" s="288">
        <v>2.606</v>
      </c>
      <c r="J28" s="288">
        <v>3.9583</v>
      </c>
      <c r="K28" s="288">
        <v>4.556</v>
      </c>
      <c r="L28" s="288">
        <v>4.5591</v>
      </c>
      <c r="M28" s="432">
        <v>4.8506</v>
      </c>
      <c r="N28" s="321">
        <v>7.0694</v>
      </c>
      <c r="O28" s="222">
        <f t="shared" si="0"/>
        <v>45.7427947058096</v>
      </c>
      <c r="Q28"/>
      <c r="R28"/>
      <c r="S28"/>
      <c r="T28"/>
      <c r="U28"/>
    </row>
    <row r="29" spans="1:21" s="9" customFormat="1" ht="12.75" customHeight="1">
      <c r="A29" s="31"/>
      <c r="B29" s="621">
        <f t="shared" si="1"/>
        <v>22</v>
      </c>
      <c r="C29" s="233"/>
      <c r="D29" s="230" t="s">
        <v>338</v>
      </c>
      <c r="E29" s="231" t="s">
        <v>296</v>
      </c>
      <c r="F29" s="287">
        <v>2.287</v>
      </c>
      <c r="G29" s="287">
        <v>3.623</v>
      </c>
      <c r="H29" s="287">
        <v>4.0042</v>
      </c>
      <c r="I29" s="287">
        <v>3.841</v>
      </c>
      <c r="J29" s="287">
        <v>4.7842</v>
      </c>
      <c r="K29" s="287">
        <v>5.7035</v>
      </c>
      <c r="L29" s="287">
        <v>6.3895</v>
      </c>
      <c r="M29" s="431">
        <v>6.385</v>
      </c>
      <c r="N29" s="320">
        <v>6.0146</v>
      </c>
      <c r="O29" s="232">
        <f t="shared" si="0"/>
        <v>-5.801096319498821</v>
      </c>
      <c r="Q29"/>
      <c r="R29"/>
      <c r="S29"/>
      <c r="T29"/>
      <c r="U29"/>
    </row>
    <row r="30" spans="1:21" s="9" customFormat="1" ht="12.75" customHeight="1">
      <c r="A30" s="31"/>
      <c r="B30" s="621">
        <f t="shared" si="1"/>
        <v>23</v>
      </c>
      <c r="C30" s="58"/>
      <c r="D30" s="21" t="s">
        <v>340</v>
      </c>
      <c r="E30" s="57" t="s">
        <v>298</v>
      </c>
      <c r="F30" s="288">
        <v>1.634</v>
      </c>
      <c r="G30" s="288">
        <v>3.556</v>
      </c>
      <c r="H30" s="288">
        <v>3.4937</v>
      </c>
      <c r="I30" s="288">
        <v>3.076</v>
      </c>
      <c r="J30" s="288">
        <v>3.3163</v>
      </c>
      <c r="K30" s="288">
        <v>3.5097</v>
      </c>
      <c r="L30" s="288">
        <v>3.7321</v>
      </c>
      <c r="M30" s="432">
        <v>4.14</v>
      </c>
      <c r="N30" s="321">
        <v>4.4863</v>
      </c>
      <c r="O30" s="222">
        <f t="shared" si="0"/>
        <v>8.364734299516918</v>
      </c>
      <c r="Q30"/>
      <c r="R30"/>
      <c r="S30"/>
      <c r="T30"/>
      <c r="U30"/>
    </row>
    <row r="31" spans="1:21" s="9" customFormat="1" ht="12.75" customHeight="1">
      <c r="A31" s="249"/>
      <c r="B31" s="621">
        <f t="shared" si="1"/>
        <v>24</v>
      </c>
      <c r="C31" s="233"/>
      <c r="D31" s="230" t="s">
        <v>11</v>
      </c>
      <c r="E31" s="231" t="s">
        <v>292</v>
      </c>
      <c r="F31" s="287">
        <v>1.794</v>
      </c>
      <c r="G31" s="287">
        <v>4.113</v>
      </c>
      <c r="H31" s="287">
        <v>3.9603</v>
      </c>
      <c r="I31" s="287">
        <v>3.188</v>
      </c>
      <c r="J31" s="287">
        <v>2.9998</v>
      </c>
      <c r="K31" s="287">
        <v>3.7022</v>
      </c>
      <c r="L31" s="287">
        <v>4.3073</v>
      </c>
      <c r="M31" s="431">
        <v>4.25</v>
      </c>
      <c r="N31" s="320">
        <v>4.2517</v>
      </c>
      <c r="O31" s="232">
        <f t="shared" si="0"/>
        <v>0.039999999999995595</v>
      </c>
      <c r="Q31"/>
      <c r="R31"/>
      <c r="S31"/>
      <c r="T31"/>
      <c r="U31"/>
    </row>
    <row r="32" spans="1:21" s="9" customFormat="1" ht="12.75" customHeight="1">
      <c r="A32" s="31"/>
      <c r="B32" s="621">
        <f t="shared" si="1"/>
        <v>25</v>
      </c>
      <c r="C32" s="58"/>
      <c r="D32" s="21" t="s">
        <v>507</v>
      </c>
      <c r="E32" s="57" t="s">
        <v>316</v>
      </c>
      <c r="F32" s="288"/>
      <c r="G32" s="288"/>
      <c r="H32" s="288"/>
      <c r="I32" s="288"/>
      <c r="J32" s="288"/>
      <c r="K32" s="288">
        <v>3.278</v>
      </c>
      <c r="L32" s="288">
        <v>3.153</v>
      </c>
      <c r="M32" s="432">
        <v>3.345</v>
      </c>
      <c r="N32" s="321">
        <v>4.0806</v>
      </c>
      <c r="O32" s="222">
        <f t="shared" si="0"/>
        <v>21.99103139013452</v>
      </c>
      <c r="Q32"/>
      <c r="R32"/>
      <c r="S32"/>
      <c r="T32"/>
      <c r="U32"/>
    </row>
    <row r="33" spans="1:21" s="9" customFormat="1" ht="12.75" customHeight="1">
      <c r="A33" s="31"/>
      <c r="B33" s="621">
        <f t="shared" si="1"/>
        <v>26</v>
      </c>
      <c r="C33" s="233"/>
      <c r="D33" s="230" t="s">
        <v>356</v>
      </c>
      <c r="E33" s="231" t="s">
        <v>295</v>
      </c>
      <c r="F33" s="287">
        <v>2.405</v>
      </c>
      <c r="G33" s="287">
        <v>2.787</v>
      </c>
      <c r="H33" s="287">
        <v>3.017</v>
      </c>
      <c r="I33" s="287">
        <v>3.275</v>
      </c>
      <c r="J33" s="287">
        <v>3.3521</v>
      </c>
      <c r="K33" s="287">
        <v>3.4213</v>
      </c>
      <c r="L33" s="287">
        <v>3.187</v>
      </c>
      <c r="M33" s="431">
        <v>3.267</v>
      </c>
      <c r="N33" s="320">
        <v>3.3757</v>
      </c>
      <c r="O33" s="232">
        <f t="shared" si="0"/>
        <v>3.327211509029704</v>
      </c>
      <c r="Q33"/>
      <c r="R33"/>
      <c r="S33"/>
      <c r="T33"/>
      <c r="U33"/>
    </row>
    <row r="34" spans="1:21" s="9" customFormat="1" ht="12.75" customHeight="1">
      <c r="A34" s="31"/>
      <c r="B34" s="621">
        <f t="shared" si="1"/>
        <v>27</v>
      </c>
      <c r="C34" s="58"/>
      <c r="D34" s="21" t="s">
        <v>353</v>
      </c>
      <c r="E34" s="57" t="s">
        <v>301</v>
      </c>
      <c r="F34" s="288">
        <v>1.808</v>
      </c>
      <c r="G34" s="288">
        <v>2.923</v>
      </c>
      <c r="H34" s="288">
        <v>2.866</v>
      </c>
      <c r="I34" s="288">
        <v>2.305</v>
      </c>
      <c r="J34" s="288">
        <v>2.1737</v>
      </c>
      <c r="K34" s="288">
        <v>2.5522</v>
      </c>
      <c r="L34" s="288">
        <v>2.2503</v>
      </c>
      <c r="M34" s="432">
        <v>2.3757</v>
      </c>
      <c r="N34" s="321">
        <v>2.2329</v>
      </c>
      <c r="O34" s="222">
        <f t="shared" si="0"/>
        <v>-6.010859957065295</v>
      </c>
      <c r="Q34"/>
      <c r="R34"/>
      <c r="S34"/>
      <c r="T34"/>
      <c r="U34"/>
    </row>
    <row r="35" spans="1:21" s="9" customFormat="1" ht="12.75" customHeight="1">
      <c r="A35" s="249"/>
      <c r="B35" s="621">
        <f t="shared" si="1"/>
        <v>28</v>
      </c>
      <c r="C35" s="233"/>
      <c r="D35" s="230" t="s">
        <v>341</v>
      </c>
      <c r="E35" s="231" t="s">
        <v>303</v>
      </c>
      <c r="F35" s="287" t="s">
        <v>323</v>
      </c>
      <c r="G35" s="287">
        <v>2.16</v>
      </c>
      <c r="H35" s="287">
        <v>1.9638</v>
      </c>
      <c r="I35" s="287">
        <v>1.564</v>
      </c>
      <c r="J35" s="287">
        <v>1.5462</v>
      </c>
      <c r="K35" s="287">
        <v>1.3289</v>
      </c>
      <c r="L35" s="287">
        <v>1.4482</v>
      </c>
      <c r="M35" s="431">
        <v>1.5367</v>
      </c>
      <c r="N35" s="320">
        <v>2.0628</v>
      </c>
      <c r="O35" s="232">
        <f t="shared" si="0"/>
        <v>34.23569987635844</v>
      </c>
      <c r="Q35"/>
      <c r="R35"/>
      <c r="S35"/>
      <c r="T35"/>
      <c r="U35"/>
    </row>
    <row r="36" spans="1:21" s="9" customFormat="1" ht="12.75" customHeight="1">
      <c r="A36" s="31"/>
      <c r="B36" s="621">
        <f t="shared" si="1"/>
        <v>29</v>
      </c>
      <c r="C36" s="58"/>
      <c r="D36" s="21" t="s">
        <v>508</v>
      </c>
      <c r="E36" s="57" t="s">
        <v>509</v>
      </c>
      <c r="F36" s="288"/>
      <c r="G36" s="288"/>
      <c r="H36" s="288"/>
      <c r="I36" s="288"/>
      <c r="J36" s="288"/>
      <c r="K36" s="288">
        <v>1.095</v>
      </c>
      <c r="L36" s="288">
        <v>0.959</v>
      </c>
      <c r="M36" s="432">
        <v>1.093</v>
      </c>
      <c r="N36" s="321">
        <v>1.1703</v>
      </c>
      <c r="O36" s="222">
        <f t="shared" si="0"/>
        <v>7.072278133577314</v>
      </c>
      <c r="Q36"/>
      <c r="R36"/>
      <c r="S36"/>
      <c r="T36"/>
      <c r="U36"/>
    </row>
    <row r="37" spans="1:21" s="9" customFormat="1" ht="12.75" customHeight="1">
      <c r="A37" s="249"/>
      <c r="B37" s="621">
        <f t="shared" si="1"/>
        <v>30</v>
      </c>
      <c r="C37" s="233"/>
      <c r="D37" s="230" t="s">
        <v>355</v>
      </c>
      <c r="E37" s="231" t="s">
        <v>347</v>
      </c>
      <c r="F37" s="287" t="s">
        <v>326</v>
      </c>
      <c r="G37" s="287">
        <v>0.644</v>
      </c>
      <c r="H37" s="287">
        <v>0.737</v>
      </c>
      <c r="I37" s="287">
        <v>0.784</v>
      </c>
      <c r="J37" s="287">
        <v>0.8703</v>
      </c>
      <c r="K37" s="287">
        <v>0.9405</v>
      </c>
      <c r="L37" s="287">
        <v>0.9735</v>
      </c>
      <c r="M37" s="431">
        <v>1.0045</v>
      </c>
      <c r="N37" s="320">
        <v>1.084</v>
      </c>
      <c r="O37" s="232">
        <f t="shared" si="0"/>
        <v>7.91438526630166</v>
      </c>
      <c r="Q37"/>
      <c r="R37"/>
      <c r="S37"/>
      <c r="T37"/>
      <c r="U37"/>
    </row>
    <row r="38" spans="1:21" s="9" customFormat="1" ht="12.75" customHeight="1">
      <c r="A38" s="31"/>
      <c r="B38" s="621">
        <f t="shared" si="1"/>
        <v>31</v>
      </c>
      <c r="C38" s="58"/>
      <c r="D38" s="21" t="s">
        <v>342</v>
      </c>
      <c r="E38" s="57" t="s">
        <v>305</v>
      </c>
      <c r="F38" s="288">
        <v>1.556</v>
      </c>
      <c r="G38" s="288">
        <v>0.866</v>
      </c>
      <c r="H38" s="288">
        <v>0.7899</v>
      </c>
      <c r="I38" s="288">
        <v>0.678</v>
      </c>
      <c r="J38" s="288">
        <v>0.7002</v>
      </c>
      <c r="K38" s="288">
        <v>0.711</v>
      </c>
      <c r="L38" s="288">
        <v>0.7068</v>
      </c>
      <c r="M38" s="432">
        <v>0.7729</v>
      </c>
      <c r="N38" s="321">
        <v>0.8633</v>
      </c>
      <c r="O38" s="222">
        <f t="shared" si="0"/>
        <v>11.696209082675635</v>
      </c>
      <c r="Q38"/>
      <c r="R38"/>
      <c r="S38"/>
      <c r="T38"/>
      <c r="U38"/>
    </row>
    <row r="39" spans="1:21" s="9" customFormat="1" ht="12.75" customHeight="1">
      <c r="A39" s="31"/>
      <c r="B39" s="621">
        <f t="shared" si="1"/>
        <v>32</v>
      </c>
      <c r="C39" s="233"/>
      <c r="D39" s="230" t="s">
        <v>357</v>
      </c>
      <c r="E39" s="231" t="s">
        <v>317</v>
      </c>
      <c r="F39" s="287" t="s">
        <v>323</v>
      </c>
      <c r="G39" s="287">
        <v>0.997</v>
      </c>
      <c r="H39" s="287">
        <v>1.0614</v>
      </c>
      <c r="I39" s="287">
        <v>0.578</v>
      </c>
      <c r="J39" s="287">
        <v>0.5485</v>
      </c>
      <c r="K39" s="287">
        <v>0.5726</v>
      </c>
      <c r="L39" s="287">
        <v>0.5653</v>
      </c>
      <c r="M39" s="431">
        <v>0.5155</v>
      </c>
      <c r="N39" s="320">
        <v>0.4641</v>
      </c>
      <c r="O39" s="232">
        <f t="shared" si="0"/>
        <v>-9.97090203685741</v>
      </c>
      <c r="Q39"/>
      <c r="R39"/>
      <c r="S39"/>
      <c r="T39"/>
      <c r="U39"/>
    </row>
    <row r="40" spans="1:15" ht="15" customHeight="1">
      <c r="A40" s="31"/>
      <c r="C40" s="735" t="s">
        <v>611</v>
      </c>
      <c r="D40" s="735"/>
      <c r="E40" s="735"/>
      <c r="F40" s="735"/>
      <c r="G40" s="735"/>
      <c r="H40" s="735"/>
      <c r="I40" s="735"/>
      <c r="J40" s="735"/>
      <c r="K40" s="735"/>
      <c r="L40" s="735"/>
      <c r="M40" s="735"/>
      <c r="N40" s="735"/>
      <c r="O40" s="735"/>
    </row>
    <row r="41" spans="1:15" ht="12.75" customHeight="1">
      <c r="A41" s="31"/>
      <c r="C41" s="629" t="s">
        <v>612</v>
      </c>
      <c r="D41" s="629"/>
      <c r="E41" s="624"/>
      <c r="F41" s="624"/>
      <c r="G41" s="624"/>
      <c r="H41" s="624"/>
      <c r="I41" s="624"/>
      <c r="J41" s="624"/>
      <c r="K41" s="624"/>
      <c r="L41" s="624"/>
      <c r="M41" s="624"/>
      <c r="N41" s="624"/>
      <c r="O41" s="624"/>
    </row>
    <row r="42" spans="3:15" ht="12.75" customHeight="1">
      <c r="C42" s="634" t="s">
        <v>510</v>
      </c>
      <c r="D42" s="633"/>
      <c r="E42" s="624"/>
      <c r="F42" s="624"/>
      <c r="G42" s="624"/>
      <c r="H42" s="624"/>
      <c r="I42" s="624"/>
      <c r="J42" s="624"/>
      <c r="K42" s="624"/>
      <c r="L42" s="624"/>
      <c r="M42" s="624"/>
      <c r="N42" s="624"/>
      <c r="O42" s="624"/>
    </row>
    <row r="43" spans="3:15" ht="12.75" customHeight="1">
      <c r="C43" s="7" t="s">
        <v>576</v>
      </c>
      <c r="D43" s="7"/>
      <c r="E43" s="624"/>
      <c r="F43" s="624"/>
      <c r="G43" s="624"/>
      <c r="H43" s="624"/>
      <c r="I43" s="624"/>
      <c r="J43" s="624"/>
      <c r="K43" s="624"/>
      <c r="L43" s="624"/>
      <c r="M43" s="624"/>
      <c r="N43" s="624"/>
      <c r="O43" s="624"/>
    </row>
    <row r="44" spans="3:15" ht="12.75" customHeight="1">
      <c r="C44" s="635" t="s">
        <v>577</v>
      </c>
      <c r="D44" s="7"/>
      <c r="E44" s="266"/>
      <c r="F44" s="266"/>
      <c r="G44" s="266"/>
      <c r="H44" s="266"/>
      <c r="I44" s="266"/>
      <c r="J44" s="266"/>
      <c r="K44" s="266"/>
      <c r="L44" s="266"/>
      <c r="M44" s="266"/>
      <c r="N44" s="266"/>
      <c r="O44" s="266"/>
    </row>
    <row r="45" spans="3:4" ht="12.75">
      <c r="C45" s="635" t="s">
        <v>578</v>
      </c>
      <c r="D45" s="633"/>
    </row>
    <row r="46" ht="12.75">
      <c r="C46" s="625"/>
    </row>
  </sheetData>
  <mergeCells count="11">
    <mergeCell ref="C40:O40"/>
    <mergeCell ref="B5:B7"/>
    <mergeCell ref="C2:O2"/>
    <mergeCell ref="C3:O3"/>
    <mergeCell ref="C4:O4"/>
    <mergeCell ref="D5:D7"/>
    <mergeCell ref="F5:F7"/>
    <mergeCell ref="G5:G7"/>
    <mergeCell ref="L5:L7"/>
    <mergeCell ref="M5:M7"/>
    <mergeCell ref="N5:N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1">
    <pageSetUpPr fitToPage="1"/>
  </sheetPr>
  <dimension ref="A1:N82"/>
  <sheetViews>
    <sheetView workbookViewId="0" topLeftCell="A1">
      <selection activeCell="A1" sqref="A1"/>
    </sheetView>
  </sheetViews>
  <sheetFormatPr defaultColWidth="9.140625" defaultRowHeight="12.75"/>
  <cols>
    <col min="1" max="1" width="2.7109375" style="0" customWidth="1"/>
    <col min="2" max="2" width="2.7109375" style="3" customWidth="1"/>
    <col min="3" max="3" width="1.1484375" style="0" customWidth="1"/>
    <col min="4" max="4" width="26.00390625" style="0" customWidth="1"/>
    <col min="5" max="5" width="3.421875" style="0" customWidth="1"/>
    <col min="6" max="9" width="6.7109375" style="3" customWidth="1"/>
    <col min="10" max="13" width="6.7109375" style="0" customWidth="1"/>
    <col min="14" max="14" width="5.57421875" style="9" customWidth="1"/>
    <col min="15" max="15" width="5.7109375" style="0" customWidth="1"/>
  </cols>
  <sheetData>
    <row r="1" spans="3:14" ht="14.25" customHeight="1">
      <c r="C1" s="700"/>
      <c r="D1" s="700"/>
      <c r="E1" s="33"/>
      <c r="F1" s="34"/>
      <c r="G1" s="34"/>
      <c r="H1" s="34"/>
      <c r="I1" s="34"/>
      <c r="J1" s="35"/>
      <c r="K1" s="25"/>
      <c r="L1" s="25"/>
      <c r="M1" s="25"/>
      <c r="N1" s="12" t="s">
        <v>519</v>
      </c>
    </row>
    <row r="2" spans="3:14" ht="24.75" customHeight="1">
      <c r="C2" s="723" t="s">
        <v>362</v>
      </c>
      <c r="D2" s="723"/>
      <c r="E2" s="723"/>
      <c r="F2" s="723"/>
      <c r="G2" s="723"/>
      <c r="H2" s="723"/>
      <c r="I2" s="723"/>
      <c r="J2" s="723"/>
      <c r="K2" s="723"/>
      <c r="L2" s="723"/>
      <c r="M2" s="723"/>
      <c r="N2" s="723"/>
    </row>
    <row r="3" spans="3:14" ht="12.75" customHeight="1">
      <c r="C3" s="701" t="s">
        <v>609</v>
      </c>
      <c r="D3" s="701"/>
      <c r="E3" s="701"/>
      <c r="F3" s="701"/>
      <c r="G3" s="701"/>
      <c r="H3" s="701"/>
      <c r="I3" s="701"/>
      <c r="J3" s="701"/>
      <c r="K3" s="701"/>
      <c r="L3" s="701"/>
      <c r="M3" s="701"/>
      <c r="N3" s="701"/>
    </row>
    <row r="4" spans="3:14" ht="12.75" customHeight="1">
      <c r="C4" s="703" t="s">
        <v>470</v>
      </c>
      <c r="D4" s="703"/>
      <c r="E4" s="703"/>
      <c r="F4" s="703"/>
      <c r="G4" s="703"/>
      <c r="H4" s="703"/>
      <c r="I4" s="703"/>
      <c r="J4" s="703"/>
      <c r="K4" s="703"/>
      <c r="L4" s="703"/>
      <c r="M4" s="703"/>
      <c r="N4" s="703"/>
    </row>
    <row r="5" spans="4:14" ht="13.5" customHeight="1">
      <c r="D5" s="293"/>
      <c r="E5" s="293"/>
      <c r="F5" s="293"/>
      <c r="G5" s="293"/>
      <c r="H5" s="293"/>
      <c r="I5" s="293"/>
      <c r="J5" s="293"/>
      <c r="K5" s="293"/>
      <c r="L5" s="704" t="s">
        <v>549</v>
      </c>
      <c r="M5" s="704"/>
      <c r="N5" s="293"/>
    </row>
    <row r="6" spans="2:14" s="16" customFormat="1" ht="12.75" customHeight="1">
      <c r="B6" s="697" t="s">
        <v>434</v>
      </c>
      <c r="C6" s="86"/>
      <c r="D6" s="84"/>
      <c r="E6" s="85"/>
      <c r="F6" s="86"/>
      <c r="G6" s="636"/>
      <c r="H6" s="636"/>
      <c r="I6" s="636"/>
      <c r="J6" s="84"/>
      <c r="K6" s="84"/>
      <c r="L6" s="84"/>
      <c r="M6" s="85"/>
      <c r="N6" s="87" t="s">
        <v>550</v>
      </c>
    </row>
    <row r="7" spans="2:14" s="16" customFormat="1" ht="12.75" customHeight="1">
      <c r="B7" s="697"/>
      <c r="C7" s="308"/>
      <c r="D7" s="310" t="s">
        <v>561</v>
      </c>
      <c r="E7" s="88"/>
      <c r="F7" s="81">
        <v>2000</v>
      </c>
      <c r="G7" s="83">
        <v>2001</v>
      </c>
      <c r="H7" s="83">
        <v>2002</v>
      </c>
      <c r="I7" s="83">
        <v>2003</v>
      </c>
      <c r="J7" s="83">
        <v>2004</v>
      </c>
      <c r="K7" s="83">
        <v>2005</v>
      </c>
      <c r="L7" s="83">
        <v>2006</v>
      </c>
      <c r="M7" s="82">
        <v>2007</v>
      </c>
      <c r="N7" s="89" t="s">
        <v>27</v>
      </c>
    </row>
    <row r="8" spans="2:14" s="16" customFormat="1" ht="12.75" customHeight="1">
      <c r="B8" s="697"/>
      <c r="C8" s="309"/>
      <c r="D8" s="90"/>
      <c r="E8" s="91"/>
      <c r="F8" s="92"/>
      <c r="G8" s="93"/>
      <c r="H8" s="93"/>
      <c r="I8" s="93"/>
      <c r="J8" s="93"/>
      <c r="K8" s="93"/>
      <c r="L8" s="93"/>
      <c r="M8" s="94"/>
      <c r="N8" s="95" t="s">
        <v>325</v>
      </c>
    </row>
    <row r="9" spans="1:14" ht="12.75" customHeight="1">
      <c r="A9" s="59"/>
      <c r="B9" s="615">
        <v>1</v>
      </c>
      <c r="C9" s="164"/>
      <c r="D9" s="637" t="s">
        <v>43</v>
      </c>
      <c r="E9" s="425" t="s">
        <v>310</v>
      </c>
      <c r="F9" s="638">
        <v>64.288678</v>
      </c>
      <c r="G9" s="638">
        <v>60.447401</v>
      </c>
      <c r="H9" s="638">
        <v>63.041754</v>
      </c>
      <c r="I9" s="638">
        <v>63.208331</v>
      </c>
      <c r="J9" s="638">
        <v>67.110028</v>
      </c>
      <c r="K9" s="638">
        <v>67.683727</v>
      </c>
      <c r="L9" s="638">
        <v>67.33912</v>
      </c>
      <c r="M9" s="638">
        <v>67.85232</v>
      </c>
      <c r="N9" s="67">
        <f aca="true" t="shared" si="0" ref="N9:N40">(M9/L9-1)*100</f>
        <v>0.7621127214017864</v>
      </c>
    </row>
    <row r="10" spans="1:14" ht="12.75" customHeight="1">
      <c r="A10" s="27"/>
      <c r="B10" s="39">
        <v>2</v>
      </c>
      <c r="C10" s="181"/>
      <c r="D10" s="170" t="s">
        <v>98</v>
      </c>
      <c r="E10" s="457" t="s">
        <v>314</v>
      </c>
      <c r="F10" s="639">
        <v>49.67</v>
      </c>
      <c r="G10" s="640">
        <v>47.917843</v>
      </c>
      <c r="H10" s="640">
        <v>48.257964</v>
      </c>
      <c r="I10" s="640">
        <v>48.008164</v>
      </c>
      <c r="J10" s="640">
        <v>50.951316</v>
      </c>
      <c r="K10" s="640">
        <v>53.381116</v>
      </c>
      <c r="L10" s="640">
        <v>56.448699</v>
      </c>
      <c r="M10" s="640">
        <v>59.549883</v>
      </c>
      <c r="N10" s="80">
        <f t="shared" si="0"/>
        <v>5.493809520747339</v>
      </c>
    </row>
    <row r="11" spans="1:14" ht="12.75" customHeight="1">
      <c r="A11" s="27"/>
      <c r="B11" s="39">
        <v>3</v>
      </c>
      <c r="C11" s="167"/>
      <c r="D11" s="637" t="s">
        <v>42</v>
      </c>
      <c r="E11" s="426" t="s">
        <v>312</v>
      </c>
      <c r="F11" s="638">
        <v>48.964607</v>
      </c>
      <c r="G11" s="638">
        <v>48.196902</v>
      </c>
      <c r="H11" s="638">
        <v>48.081118</v>
      </c>
      <c r="I11" s="638">
        <v>48.024693</v>
      </c>
      <c r="J11" s="638">
        <v>50.702512</v>
      </c>
      <c r="K11" s="638">
        <v>51.79103</v>
      </c>
      <c r="L11" s="638">
        <v>52.403633</v>
      </c>
      <c r="M11" s="638">
        <v>53.855515</v>
      </c>
      <c r="N11" s="67">
        <f t="shared" si="0"/>
        <v>2.770575085891469</v>
      </c>
    </row>
    <row r="12" spans="1:14" ht="12.75" customHeight="1">
      <c r="A12" s="27"/>
      <c r="B12" s="39">
        <v>4</v>
      </c>
      <c r="C12" s="181"/>
      <c r="D12" s="170" t="s">
        <v>44</v>
      </c>
      <c r="E12" s="457" t="s">
        <v>313</v>
      </c>
      <c r="F12" s="640">
        <v>32.712759</v>
      </c>
      <c r="G12" s="640">
        <v>33.870413</v>
      </c>
      <c r="H12" s="640">
        <v>33.696258</v>
      </c>
      <c r="I12" s="640">
        <v>35.369823</v>
      </c>
      <c r="J12" s="640">
        <v>38.15497</v>
      </c>
      <c r="K12" s="640">
        <v>41.724868</v>
      </c>
      <c r="L12" s="640">
        <v>45.06393</v>
      </c>
      <c r="M12" s="640">
        <v>51.208323</v>
      </c>
      <c r="N12" s="80">
        <f t="shared" si="0"/>
        <v>13.634836109500448</v>
      </c>
    </row>
    <row r="13" spans="1:14" ht="12.75" customHeight="1">
      <c r="A13" s="27"/>
      <c r="B13" s="39">
        <v>5</v>
      </c>
      <c r="C13" s="167"/>
      <c r="D13" s="637" t="s">
        <v>45</v>
      </c>
      <c r="E13" s="426" t="s">
        <v>309</v>
      </c>
      <c r="F13" s="638">
        <v>39.269546</v>
      </c>
      <c r="G13" s="638">
        <v>39.309441</v>
      </c>
      <c r="H13" s="638">
        <v>40.587562</v>
      </c>
      <c r="I13" s="638">
        <v>39.807306</v>
      </c>
      <c r="J13" s="638">
        <v>42.42466</v>
      </c>
      <c r="K13" s="638">
        <v>44.076595</v>
      </c>
      <c r="L13" s="638">
        <v>45.997955</v>
      </c>
      <c r="M13" s="638">
        <v>47.756988</v>
      </c>
      <c r="N13" s="67">
        <f t="shared" si="0"/>
        <v>3.824154791229306</v>
      </c>
    </row>
    <row r="14" spans="1:14" ht="12.75" customHeight="1">
      <c r="A14" s="27"/>
      <c r="B14" s="39">
        <v>6</v>
      </c>
      <c r="C14" s="181"/>
      <c r="D14" s="170" t="s">
        <v>48</v>
      </c>
      <c r="E14" s="457" t="s">
        <v>310</v>
      </c>
      <c r="F14" s="640">
        <v>31.952048</v>
      </c>
      <c r="G14" s="640">
        <v>31.099141</v>
      </c>
      <c r="H14" s="640">
        <v>29.509921</v>
      </c>
      <c r="I14" s="640">
        <v>29.893186</v>
      </c>
      <c r="J14" s="640">
        <v>31.391697</v>
      </c>
      <c r="K14" s="640">
        <v>32.693092</v>
      </c>
      <c r="L14" s="640">
        <v>34.080137</v>
      </c>
      <c r="M14" s="640">
        <v>35.16553</v>
      </c>
      <c r="N14" s="80">
        <f t="shared" si="0"/>
        <v>3.184825812173231</v>
      </c>
    </row>
    <row r="15" spans="1:14" ht="12.75" customHeight="1">
      <c r="A15" s="27"/>
      <c r="B15" s="39">
        <v>7</v>
      </c>
      <c r="C15" s="167"/>
      <c r="D15" s="637" t="s">
        <v>46</v>
      </c>
      <c r="E15" s="426" t="s">
        <v>312</v>
      </c>
      <c r="F15" s="638">
        <v>22.869447</v>
      </c>
      <c r="G15" s="638">
        <v>23.413776</v>
      </c>
      <c r="H15" s="638">
        <v>22.878901</v>
      </c>
      <c r="I15" s="638">
        <v>23.954687</v>
      </c>
      <c r="J15" s="638">
        <v>26.602776</v>
      </c>
      <c r="K15" s="638">
        <v>28.451022</v>
      </c>
      <c r="L15" s="638">
        <v>30.608976</v>
      </c>
      <c r="M15" s="638">
        <v>33.815514</v>
      </c>
      <c r="N15" s="67">
        <f t="shared" si="0"/>
        <v>10.475809448836193</v>
      </c>
    </row>
    <row r="16" spans="1:14" ht="12.75" customHeight="1">
      <c r="A16" s="59"/>
      <c r="B16" s="615">
        <v>8</v>
      </c>
      <c r="C16" s="181"/>
      <c r="D16" s="170" t="s">
        <v>555</v>
      </c>
      <c r="E16" s="457" t="s">
        <v>313</v>
      </c>
      <c r="F16" s="640">
        <v>19.44433</v>
      </c>
      <c r="G16" s="640">
        <v>20.541753</v>
      </c>
      <c r="H16" s="640">
        <v>21.164324</v>
      </c>
      <c r="I16" s="640">
        <v>22.492001</v>
      </c>
      <c r="J16" s="640">
        <v>24.354275</v>
      </c>
      <c r="K16" s="640">
        <v>27.017407</v>
      </c>
      <c r="L16" s="640">
        <v>29.89531</v>
      </c>
      <c r="M16" s="640">
        <v>32.742866</v>
      </c>
      <c r="N16" s="80">
        <f t="shared" si="0"/>
        <v>9.52509273193689</v>
      </c>
    </row>
    <row r="17" spans="1:14" ht="12.75" customHeight="1">
      <c r="A17" s="27"/>
      <c r="B17" s="39">
        <v>9</v>
      </c>
      <c r="C17" s="167"/>
      <c r="D17" s="637" t="s">
        <v>47</v>
      </c>
      <c r="E17" s="426" t="s">
        <v>316</v>
      </c>
      <c r="F17" s="641">
        <v>25.94</v>
      </c>
      <c r="G17" s="638">
        <v>24.334436</v>
      </c>
      <c r="H17" s="638">
        <v>24.204778</v>
      </c>
      <c r="I17" s="638">
        <v>25.473178</v>
      </c>
      <c r="J17" s="638">
        <v>27.160143</v>
      </c>
      <c r="K17" s="638">
        <v>27.782293</v>
      </c>
      <c r="L17" s="638">
        <v>28.949569</v>
      </c>
      <c r="M17" s="638">
        <v>32.371352</v>
      </c>
      <c r="N17" s="67">
        <f t="shared" si="0"/>
        <v>11.819806367410868</v>
      </c>
    </row>
    <row r="18" spans="1:14" ht="12.75" customHeight="1">
      <c r="A18" s="27"/>
      <c r="B18" s="39">
        <v>10</v>
      </c>
      <c r="C18" s="181"/>
      <c r="D18" s="170" t="s">
        <v>53</v>
      </c>
      <c r="E18" s="457" t="s">
        <v>314</v>
      </c>
      <c r="F18" s="639">
        <v>23.83</v>
      </c>
      <c r="G18" s="640">
        <v>22.991242</v>
      </c>
      <c r="H18" s="640">
        <v>23.143632</v>
      </c>
      <c r="I18" s="640">
        <v>22.44882</v>
      </c>
      <c r="J18" s="640">
        <v>24.049424</v>
      </c>
      <c r="K18" s="640">
        <v>24.850326</v>
      </c>
      <c r="L18" s="640">
        <v>25.603532</v>
      </c>
      <c r="M18" s="640">
        <v>26.41552</v>
      </c>
      <c r="N18" s="80">
        <f t="shared" si="0"/>
        <v>3.171390572206989</v>
      </c>
    </row>
    <row r="19" spans="1:14" ht="12.75" customHeight="1">
      <c r="A19" s="27"/>
      <c r="B19" s="39">
        <v>11</v>
      </c>
      <c r="C19" s="167"/>
      <c r="D19" s="637" t="s">
        <v>58</v>
      </c>
      <c r="E19" s="426" t="s">
        <v>310</v>
      </c>
      <c r="F19" s="638">
        <v>11.855752</v>
      </c>
      <c r="G19" s="638">
        <v>13.654264</v>
      </c>
      <c r="H19" s="638">
        <v>16.044864</v>
      </c>
      <c r="I19" s="638">
        <v>18.714186</v>
      </c>
      <c r="J19" s="638">
        <v>20.908783</v>
      </c>
      <c r="K19" s="638">
        <v>21.993009</v>
      </c>
      <c r="L19" s="638">
        <v>23.679209</v>
      </c>
      <c r="M19" s="638">
        <v>23.759157</v>
      </c>
      <c r="N19" s="67">
        <f t="shared" si="0"/>
        <v>0.3376295213239455</v>
      </c>
    </row>
    <row r="20" spans="1:14" ht="12.75" customHeight="1">
      <c r="A20" s="68"/>
      <c r="B20" s="616">
        <v>12</v>
      </c>
      <c r="C20" s="181"/>
      <c r="D20" s="170" t="s">
        <v>49</v>
      </c>
      <c r="E20" s="457" t="s">
        <v>316</v>
      </c>
      <c r="F20" s="639">
        <v>20.55</v>
      </c>
      <c r="G20" s="640">
        <v>18.457115</v>
      </c>
      <c r="H20" s="640">
        <v>17.33008</v>
      </c>
      <c r="I20" s="640">
        <v>17.483347</v>
      </c>
      <c r="J20" s="640">
        <v>18.418892</v>
      </c>
      <c r="K20" s="640">
        <v>19.485333</v>
      </c>
      <c r="L20" s="640">
        <v>21.619524</v>
      </c>
      <c r="M20" s="640">
        <v>23.631886</v>
      </c>
      <c r="N20" s="80">
        <f t="shared" si="0"/>
        <v>9.308077273116666</v>
      </c>
    </row>
    <row r="21" spans="1:14" ht="12.75" customHeight="1">
      <c r="A21" s="27"/>
      <c r="B21" s="39">
        <v>13</v>
      </c>
      <c r="C21" s="167"/>
      <c r="D21" s="637" t="s">
        <v>556</v>
      </c>
      <c r="E21" s="426" t="s">
        <v>315</v>
      </c>
      <c r="F21" s="638">
        <v>13.656344</v>
      </c>
      <c r="G21" s="638">
        <v>14.128835</v>
      </c>
      <c r="H21" s="638">
        <v>14.838698</v>
      </c>
      <c r="I21" s="641">
        <v>15.92</v>
      </c>
      <c r="J21" s="638">
        <v>17.032388</v>
      </c>
      <c r="K21" s="638">
        <v>18.325981</v>
      </c>
      <c r="L21" s="638">
        <v>21.062514</v>
      </c>
      <c r="M21" s="638">
        <v>23.204324</v>
      </c>
      <c r="N21" s="67">
        <f t="shared" si="0"/>
        <v>10.168824101434426</v>
      </c>
    </row>
    <row r="22" spans="1:14" ht="12.75" customHeight="1">
      <c r="A22" s="27"/>
      <c r="B22" s="39">
        <v>14</v>
      </c>
      <c r="C22" s="181"/>
      <c r="D22" s="170" t="s">
        <v>26</v>
      </c>
      <c r="E22" s="457" t="s">
        <v>313</v>
      </c>
      <c r="F22" s="640">
        <v>19.254577</v>
      </c>
      <c r="G22" s="640">
        <v>19.123084</v>
      </c>
      <c r="H22" s="640">
        <v>17.758972</v>
      </c>
      <c r="I22" s="640">
        <v>19.114793</v>
      </c>
      <c r="J22" s="640">
        <v>20.362628</v>
      </c>
      <c r="K22" s="640">
        <v>21.215385</v>
      </c>
      <c r="L22" s="640">
        <v>22.396944</v>
      </c>
      <c r="M22" s="640">
        <v>23.166658</v>
      </c>
      <c r="N22" s="80">
        <f t="shared" si="0"/>
        <v>3.43669207727626</v>
      </c>
    </row>
    <row r="23" spans="1:14" ht="12.75" customHeight="1">
      <c r="A23" s="27"/>
      <c r="B23" s="39">
        <v>15</v>
      </c>
      <c r="C23" s="167"/>
      <c r="D23" s="637" t="s">
        <v>55</v>
      </c>
      <c r="E23" s="426" t="s">
        <v>310</v>
      </c>
      <c r="F23" s="638">
        <v>18.31939</v>
      </c>
      <c r="G23" s="638">
        <v>19.068906</v>
      </c>
      <c r="H23" s="638">
        <v>18.605651</v>
      </c>
      <c r="I23" s="638">
        <v>19.519563</v>
      </c>
      <c r="J23" s="638">
        <v>20.970074</v>
      </c>
      <c r="K23" s="638">
        <v>22.083008</v>
      </c>
      <c r="L23" s="638">
        <v>22.123762</v>
      </c>
      <c r="M23" s="638">
        <v>21.891306</v>
      </c>
      <c r="N23" s="67">
        <f t="shared" si="0"/>
        <v>-1.0507073796942823</v>
      </c>
    </row>
    <row r="24" spans="1:14" ht="12.75" customHeight="1">
      <c r="A24" s="27"/>
      <c r="B24" s="39">
        <v>16</v>
      </c>
      <c r="C24" s="181"/>
      <c r="D24" s="170" t="s">
        <v>51</v>
      </c>
      <c r="E24" s="457" t="s">
        <v>307</v>
      </c>
      <c r="F24" s="639">
        <v>18.11</v>
      </c>
      <c r="G24" s="639">
        <v>18.03</v>
      </c>
      <c r="H24" s="639">
        <v>18.19</v>
      </c>
      <c r="I24" s="639">
        <v>17.68</v>
      </c>
      <c r="J24" s="640">
        <v>18.889473</v>
      </c>
      <c r="K24" s="640">
        <v>19.822281</v>
      </c>
      <c r="L24" s="640">
        <v>20.694179</v>
      </c>
      <c r="M24" s="640">
        <v>21.293465</v>
      </c>
      <c r="N24" s="80">
        <f t="shared" si="0"/>
        <v>2.8959158031831134</v>
      </c>
    </row>
    <row r="25" spans="1:14" ht="12.75" customHeight="1">
      <c r="A25" s="27"/>
      <c r="B25" s="39">
        <v>17</v>
      </c>
      <c r="C25" s="167"/>
      <c r="D25" s="637" t="s">
        <v>50</v>
      </c>
      <c r="E25" s="426" t="s">
        <v>318</v>
      </c>
      <c r="F25" s="641">
        <v>11.906755</v>
      </c>
      <c r="G25" s="641">
        <v>11.825836</v>
      </c>
      <c r="H25" s="638">
        <v>11.911741</v>
      </c>
      <c r="I25" s="638">
        <v>12.709261</v>
      </c>
      <c r="J25" s="638">
        <v>14.711031</v>
      </c>
      <c r="K25" s="638">
        <v>15.803035</v>
      </c>
      <c r="L25" s="638">
        <v>16.808336</v>
      </c>
      <c r="M25" s="638">
        <v>18.718682</v>
      </c>
      <c r="N25" s="67">
        <f t="shared" si="0"/>
        <v>11.365467706023956</v>
      </c>
    </row>
    <row r="26" spans="1:14" ht="12.75" customHeight="1">
      <c r="A26" s="59"/>
      <c r="B26" s="615">
        <v>18</v>
      </c>
      <c r="C26" s="181"/>
      <c r="D26" s="170" t="s">
        <v>56</v>
      </c>
      <c r="E26" s="457" t="s">
        <v>321</v>
      </c>
      <c r="F26" s="639">
        <v>18.61</v>
      </c>
      <c r="G26" s="639">
        <v>18.49</v>
      </c>
      <c r="H26" s="639">
        <v>16.64</v>
      </c>
      <c r="I26" s="639">
        <v>15.29</v>
      </c>
      <c r="J26" s="640">
        <v>16.245984</v>
      </c>
      <c r="K26" s="640">
        <v>17.158646</v>
      </c>
      <c r="L26" s="640">
        <v>17.539343</v>
      </c>
      <c r="M26" s="640">
        <v>17.904163</v>
      </c>
      <c r="N26" s="80">
        <f t="shared" si="0"/>
        <v>2.080009496364843</v>
      </c>
    </row>
    <row r="27" spans="1:14" ht="12.75" customHeight="1">
      <c r="A27" s="27"/>
      <c r="B27" s="39">
        <v>19</v>
      </c>
      <c r="C27" s="167"/>
      <c r="D27" s="637" t="s">
        <v>54</v>
      </c>
      <c r="E27" s="426" t="s">
        <v>312</v>
      </c>
      <c r="F27" s="638">
        <v>15.911464</v>
      </c>
      <c r="G27" s="638">
        <v>15.294393</v>
      </c>
      <c r="H27" s="638">
        <v>14.589303</v>
      </c>
      <c r="I27" s="638">
        <v>14.125444</v>
      </c>
      <c r="J27" s="638">
        <v>15.093402</v>
      </c>
      <c r="K27" s="638">
        <v>15.392702</v>
      </c>
      <c r="L27" s="638">
        <v>16.510893</v>
      </c>
      <c r="M27" s="638">
        <v>17.782173</v>
      </c>
      <c r="N27" s="67">
        <f t="shared" si="0"/>
        <v>7.699644107680914</v>
      </c>
    </row>
    <row r="28" spans="1:14" ht="12.75" customHeight="1">
      <c r="A28" s="27"/>
      <c r="B28" s="39">
        <v>20</v>
      </c>
      <c r="C28" s="181"/>
      <c r="D28" s="170" t="s">
        <v>52</v>
      </c>
      <c r="E28" s="457" t="s">
        <v>311</v>
      </c>
      <c r="F28" s="640">
        <v>21.596747</v>
      </c>
      <c r="G28" s="639">
        <v>19.79</v>
      </c>
      <c r="H28" s="640">
        <v>13.553764</v>
      </c>
      <c r="I28" s="640">
        <v>15.095879</v>
      </c>
      <c r="J28" s="640">
        <v>15.445213</v>
      </c>
      <c r="K28" s="640">
        <v>15.950857</v>
      </c>
      <c r="L28" s="640">
        <v>16.592519</v>
      </c>
      <c r="M28" s="640">
        <v>17.744943</v>
      </c>
      <c r="N28" s="80">
        <f t="shared" si="0"/>
        <v>6.945443304901433</v>
      </c>
    </row>
    <row r="29" spans="1:14" ht="12.75" customHeight="1">
      <c r="A29" s="27"/>
      <c r="B29" s="39">
        <v>21</v>
      </c>
      <c r="C29" s="167"/>
      <c r="D29" s="637" t="s">
        <v>57</v>
      </c>
      <c r="E29" s="426" t="s">
        <v>308</v>
      </c>
      <c r="F29" s="641">
        <v>13.345671</v>
      </c>
      <c r="G29" s="641">
        <v>12.7</v>
      </c>
      <c r="H29" s="641">
        <v>11.83</v>
      </c>
      <c r="I29" s="638">
        <v>12.226719</v>
      </c>
      <c r="J29" s="638">
        <v>13.658899</v>
      </c>
      <c r="K29" s="638">
        <v>14.270558</v>
      </c>
      <c r="L29" s="638">
        <v>15.073202</v>
      </c>
      <c r="M29" s="638">
        <v>16.525385</v>
      </c>
      <c r="N29" s="67">
        <f t="shared" si="0"/>
        <v>9.63420380089115</v>
      </c>
    </row>
    <row r="30" spans="1:14" ht="12.75" customHeight="1">
      <c r="A30" s="68"/>
      <c r="B30" s="616">
        <v>22</v>
      </c>
      <c r="C30" s="181"/>
      <c r="D30" s="170" t="s">
        <v>67</v>
      </c>
      <c r="E30" s="457" t="s">
        <v>313</v>
      </c>
      <c r="F30" s="640">
        <v>9.36482</v>
      </c>
      <c r="G30" s="640">
        <v>9.825314</v>
      </c>
      <c r="H30" s="640">
        <v>10.300188</v>
      </c>
      <c r="I30" s="640">
        <v>11.409942</v>
      </c>
      <c r="J30" s="640">
        <v>11.92964</v>
      </c>
      <c r="K30" s="640">
        <v>12.606623</v>
      </c>
      <c r="L30" s="640">
        <v>13.035622</v>
      </c>
      <c r="M30" s="640">
        <v>13.56862</v>
      </c>
      <c r="N30" s="80">
        <f t="shared" si="0"/>
        <v>4.088780727149022</v>
      </c>
    </row>
    <row r="31" spans="1:14" ht="12.75" customHeight="1">
      <c r="A31" s="59"/>
      <c r="B31" s="615">
        <v>23</v>
      </c>
      <c r="C31" s="167"/>
      <c r="D31" s="637" t="s">
        <v>284</v>
      </c>
      <c r="E31" s="426" t="s">
        <v>319</v>
      </c>
      <c r="F31" s="638">
        <v>9.213145</v>
      </c>
      <c r="G31" s="638">
        <v>9.211954</v>
      </c>
      <c r="H31" s="638">
        <v>9.270226</v>
      </c>
      <c r="I31" s="638">
        <v>9.50192</v>
      </c>
      <c r="J31" s="638">
        <v>10.39365</v>
      </c>
      <c r="K31" s="638">
        <v>11.236476</v>
      </c>
      <c r="L31" s="638">
        <v>12.280563</v>
      </c>
      <c r="M31" s="638">
        <v>13.393182</v>
      </c>
      <c r="N31" s="67">
        <f t="shared" si="0"/>
        <v>9.059999936484985</v>
      </c>
    </row>
    <row r="32" spans="1:14" ht="12.75" customHeight="1">
      <c r="A32" s="27"/>
      <c r="B32" s="39">
        <v>24</v>
      </c>
      <c r="C32" s="181"/>
      <c r="D32" s="170" t="s">
        <v>63</v>
      </c>
      <c r="E32" s="457" t="s">
        <v>312</v>
      </c>
      <c r="F32" s="640">
        <v>10.238</v>
      </c>
      <c r="G32" s="640">
        <v>9.834492</v>
      </c>
      <c r="H32" s="640">
        <v>9.799542</v>
      </c>
      <c r="I32" s="640">
        <v>11.02695</v>
      </c>
      <c r="J32" s="640">
        <v>10.975886</v>
      </c>
      <c r="K32" s="640">
        <v>11.474687</v>
      </c>
      <c r="L32" s="640">
        <v>11.768513</v>
      </c>
      <c r="M32" s="640">
        <v>13.331182</v>
      </c>
      <c r="N32" s="80">
        <f t="shared" si="0"/>
        <v>13.278389546750713</v>
      </c>
    </row>
    <row r="33" spans="1:14" ht="12.75" customHeight="1">
      <c r="A33" s="27"/>
      <c r="B33" s="39">
        <v>25</v>
      </c>
      <c r="C33" s="167"/>
      <c r="D33" s="637" t="s">
        <v>59</v>
      </c>
      <c r="E33" s="426" t="s">
        <v>320</v>
      </c>
      <c r="F33" s="638">
        <v>10.003007</v>
      </c>
      <c r="G33" s="638">
        <v>10.024666</v>
      </c>
      <c r="H33" s="638">
        <v>9.605711</v>
      </c>
      <c r="I33" s="638">
        <v>9.707275</v>
      </c>
      <c r="J33" s="638">
        <v>10.729377</v>
      </c>
      <c r="K33" s="638">
        <v>11.128731</v>
      </c>
      <c r="L33" s="638">
        <v>12.142226</v>
      </c>
      <c r="M33" s="638">
        <v>13.145027</v>
      </c>
      <c r="N33" s="67">
        <f t="shared" si="0"/>
        <v>8.258790439248953</v>
      </c>
    </row>
    <row r="34" spans="1:14" ht="12.75" customHeight="1">
      <c r="A34" s="27"/>
      <c r="B34" s="39">
        <v>26</v>
      </c>
      <c r="C34" s="181"/>
      <c r="D34" s="170" t="s">
        <v>558</v>
      </c>
      <c r="E34" s="457" t="s">
        <v>312</v>
      </c>
      <c r="F34" s="640">
        <v>9.824979</v>
      </c>
      <c r="G34" s="640">
        <v>9.37111</v>
      </c>
      <c r="H34" s="640">
        <v>8.78972</v>
      </c>
      <c r="I34" s="640">
        <v>9.365984</v>
      </c>
      <c r="J34" s="640">
        <v>9.764527</v>
      </c>
      <c r="K34" s="640">
        <v>10.574554</v>
      </c>
      <c r="L34" s="640">
        <v>11.874542</v>
      </c>
      <c r="M34" s="640">
        <v>12.690114</v>
      </c>
      <c r="N34" s="80">
        <f t="shared" si="0"/>
        <v>6.868239634000206</v>
      </c>
    </row>
    <row r="35" spans="1:14" ht="12.75" customHeight="1">
      <c r="A35" s="27"/>
      <c r="B35" s="39">
        <v>27</v>
      </c>
      <c r="C35" s="167"/>
      <c r="D35" s="637" t="s">
        <v>61</v>
      </c>
      <c r="E35" s="426" t="s">
        <v>296</v>
      </c>
      <c r="F35" s="641">
        <v>5.55</v>
      </c>
      <c r="G35" s="641">
        <v>6.08</v>
      </c>
      <c r="H35" s="638">
        <v>6.290946</v>
      </c>
      <c r="I35" s="638">
        <v>7.431729</v>
      </c>
      <c r="J35" s="638">
        <v>9.573385</v>
      </c>
      <c r="K35" s="638">
        <v>10.721313</v>
      </c>
      <c r="L35" s="638">
        <v>11.513003</v>
      </c>
      <c r="M35" s="638">
        <v>12.359044</v>
      </c>
      <c r="N35" s="67">
        <f t="shared" si="0"/>
        <v>7.348569265551319</v>
      </c>
    </row>
    <row r="36" spans="1:14" ht="12.75" customHeight="1">
      <c r="A36" s="27"/>
      <c r="B36" s="39">
        <v>28</v>
      </c>
      <c r="C36" s="181"/>
      <c r="D36" s="170" t="s">
        <v>99</v>
      </c>
      <c r="E36" s="457" t="s">
        <v>312</v>
      </c>
      <c r="F36" s="640">
        <v>6.192399</v>
      </c>
      <c r="G36" s="640">
        <v>5.631061</v>
      </c>
      <c r="H36" s="640">
        <v>5.29097</v>
      </c>
      <c r="I36" s="640">
        <v>7.675418</v>
      </c>
      <c r="J36" s="640">
        <v>8.251945</v>
      </c>
      <c r="K36" s="640">
        <v>9.387356</v>
      </c>
      <c r="L36" s="640">
        <v>9.812815</v>
      </c>
      <c r="M36" s="640">
        <v>10.404466</v>
      </c>
      <c r="N36" s="80">
        <f t="shared" si="0"/>
        <v>6.029370776887144</v>
      </c>
    </row>
    <row r="37" spans="1:14" ht="12.75" customHeight="1">
      <c r="A37" s="27"/>
      <c r="B37" s="615">
        <v>29</v>
      </c>
      <c r="C37" s="167"/>
      <c r="D37" s="637" t="s">
        <v>60</v>
      </c>
      <c r="E37" s="426" t="s">
        <v>314</v>
      </c>
      <c r="F37" s="638">
        <v>9.334942</v>
      </c>
      <c r="G37" s="638">
        <v>8.949351</v>
      </c>
      <c r="H37" s="638">
        <v>9.183176</v>
      </c>
      <c r="I37" s="638">
        <v>9.124014</v>
      </c>
      <c r="J37" s="638">
        <v>9.326911</v>
      </c>
      <c r="K37" s="638">
        <v>9.740738</v>
      </c>
      <c r="L37" s="638">
        <v>9.926252</v>
      </c>
      <c r="M37" s="638">
        <v>10.381225</v>
      </c>
      <c r="N37" s="67">
        <f t="shared" si="0"/>
        <v>4.583532636487586</v>
      </c>
    </row>
    <row r="38" spans="1:14" ht="12.75" customHeight="1">
      <c r="A38" s="27"/>
      <c r="B38" s="39">
        <v>30</v>
      </c>
      <c r="C38" s="181"/>
      <c r="D38" s="170" t="s">
        <v>64</v>
      </c>
      <c r="E38" s="457" t="s">
        <v>312</v>
      </c>
      <c r="F38" s="640">
        <v>7.977651</v>
      </c>
      <c r="G38" s="640">
        <v>7.5217</v>
      </c>
      <c r="H38" s="640">
        <v>7.095979</v>
      </c>
      <c r="I38" s="640">
        <v>7.417951</v>
      </c>
      <c r="J38" s="640">
        <v>8.65115</v>
      </c>
      <c r="K38" s="640">
        <v>9.248485</v>
      </c>
      <c r="L38" s="640">
        <v>10.020611</v>
      </c>
      <c r="M38" s="640">
        <v>10.270885</v>
      </c>
      <c r="N38" s="80">
        <f t="shared" si="0"/>
        <v>2.4975922126904138</v>
      </c>
    </row>
    <row r="39" spans="1:14" ht="12.75" customHeight="1">
      <c r="A39" s="27"/>
      <c r="B39" s="39">
        <v>31</v>
      </c>
      <c r="C39" s="167"/>
      <c r="D39" s="637" t="s">
        <v>72</v>
      </c>
      <c r="E39" s="426" t="s">
        <v>313</v>
      </c>
      <c r="F39" s="638">
        <v>9.116799</v>
      </c>
      <c r="G39" s="638">
        <v>9.091368</v>
      </c>
      <c r="H39" s="638">
        <v>8.772424</v>
      </c>
      <c r="I39" s="638">
        <v>8.937898</v>
      </c>
      <c r="J39" s="638">
        <v>9.218034</v>
      </c>
      <c r="K39" s="638">
        <v>9.685173</v>
      </c>
      <c r="L39" s="638">
        <v>9.967227</v>
      </c>
      <c r="M39" s="638">
        <v>10.042597</v>
      </c>
      <c r="N39" s="67">
        <f t="shared" si="0"/>
        <v>0.7561782228898917</v>
      </c>
    </row>
    <row r="40" spans="1:14" ht="12.75" customHeight="1">
      <c r="A40" s="68"/>
      <c r="B40" s="39">
        <v>32</v>
      </c>
      <c r="C40" s="181"/>
      <c r="D40" s="170" t="s">
        <v>78</v>
      </c>
      <c r="E40" s="457" t="s">
        <v>310</v>
      </c>
      <c r="F40" s="640">
        <v>6.163901</v>
      </c>
      <c r="G40" s="640">
        <v>6.538203</v>
      </c>
      <c r="H40" s="640">
        <v>6.473565</v>
      </c>
      <c r="I40" s="640">
        <v>6.78564</v>
      </c>
      <c r="J40" s="640">
        <v>7.520464</v>
      </c>
      <c r="K40" s="640">
        <v>9.13469</v>
      </c>
      <c r="L40" s="640">
        <v>9.41482</v>
      </c>
      <c r="M40" s="640">
        <v>9.919361</v>
      </c>
      <c r="N40" s="80">
        <f t="shared" si="0"/>
        <v>5.359008456879688</v>
      </c>
    </row>
    <row r="41" spans="1:14" ht="12.75" customHeight="1">
      <c r="A41" s="59"/>
      <c r="B41" s="616">
        <v>33</v>
      </c>
      <c r="C41" s="167"/>
      <c r="D41" s="637" t="s">
        <v>73</v>
      </c>
      <c r="E41" s="426" t="s">
        <v>316</v>
      </c>
      <c r="F41" s="641">
        <v>6.02</v>
      </c>
      <c r="G41" s="638">
        <v>7.131604</v>
      </c>
      <c r="H41" s="638">
        <v>7.79366</v>
      </c>
      <c r="I41" s="638">
        <v>8.730438</v>
      </c>
      <c r="J41" s="638">
        <v>8.94488</v>
      </c>
      <c r="K41" s="638">
        <v>9.085452</v>
      </c>
      <c r="L41" s="638">
        <v>9.692652</v>
      </c>
      <c r="M41" s="638">
        <v>9.912338</v>
      </c>
      <c r="N41" s="67">
        <f aca="true" t="shared" si="1" ref="N41:N68">(M41/L41-1)*100</f>
        <v>2.266521071838734</v>
      </c>
    </row>
    <row r="42" spans="1:14" ht="12.75" customHeight="1">
      <c r="A42" s="27"/>
      <c r="B42" s="615">
        <v>34</v>
      </c>
      <c r="C42" s="181"/>
      <c r="D42" s="170" t="s">
        <v>62</v>
      </c>
      <c r="E42" s="457" t="s">
        <v>302</v>
      </c>
      <c r="F42" s="639">
        <v>4.33</v>
      </c>
      <c r="G42" s="639">
        <v>4.71</v>
      </c>
      <c r="H42" s="639">
        <v>4.94</v>
      </c>
      <c r="I42" s="639">
        <v>5.17</v>
      </c>
      <c r="J42" s="640">
        <v>6.091886</v>
      </c>
      <c r="K42" s="640">
        <v>7.080325</v>
      </c>
      <c r="L42" s="640">
        <v>8.116876</v>
      </c>
      <c r="M42" s="640">
        <v>9.228796</v>
      </c>
      <c r="N42" s="80">
        <f t="shared" si="1"/>
        <v>13.698866411166088</v>
      </c>
    </row>
    <row r="43" spans="1:14" ht="12.75" customHeight="1">
      <c r="A43" s="27"/>
      <c r="B43" s="39">
        <v>35</v>
      </c>
      <c r="C43" s="167"/>
      <c r="D43" s="637" t="s">
        <v>70</v>
      </c>
      <c r="E43" s="426" t="s">
        <v>310</v>
      </c>
      <c r="F43" s="638">
        <v>7.488917</v>
      </c>
      <c r="G43" s="638">
        <v>7.706373</v>
      </c>
      <c r="H43" s="638">
        <v>7.917886</v>
      </c>
      <c r="I43" s="638">
        <v>8.923614</v>
      </c>
      <c r="J43" s="638">
        <v>8.796713</v>
      </c>
      <c r="K43" s="638">
        <v>9.311403</v>
      </c>
      <c r="L43" s="638">
        <v>9.055954</v>
      </c>
      <c r="M43" s="638">
        <v>9.133991</v>
      </c>
      <c r="N43" s="67">
        <f t="shared" si="1"/>
        <v>0.861720366512464</v>
      </c>
    </row>
    <row r="44" spans="1:14" ht="12.75" customHeight="1">
      <c r="A44" s="27"/>
      <c r="B44" s="39">
        <v>36</v>
      </c>
      <c r="C44" s="181"/>
      <c r="D44" s="170" t="s">
        <v>485</v>
      </c>
      <c r="E44" s="457" t="s">
        <v>313</v>
      </c>
      <c r="F44" s="640">
        <v>5.981607</v>
      </c>
      <c r="G44" s="640">
        <v>6.507569</v>
      </c>
      <c r="H44" s="640">
        <v>6.971884</v>
      </c>
      <c r="I44" s="640">
        <v>8.156658</v>
      </c>
      <c r="J44" s="640">
        <v>8.532054</v>
      </c>
      <c r="K44" s="640">
        <v>8.931295</v>
      </c>
      <c r="L44" s="640">
        <v>8.860913</v>
      </c>
      <c r="M44" s="640">
        <v>9.085224</v>
      </c>
      <c r="N44" s="80">
        <f t="shared" si="1"/>
        <v>2.5314660013025847</v>
      </c>
    </row>
    <row r="45" spans="1:14" ht="12.75" customHeight="1">
      <c r="A45" s="27"/>
      <c r="B45" s="39">
        <v>37</v>
      </c>
      <c r="C45" s="167"/>
      <c r="D45" s="637" t="s">
        <v>68</v>
      </c>
      <c r="E45" s="426" t="s">
        <v>310</v>
      </c>
      <c r="F45" s="638">
        <v>5.367078</v>
      </c>
      <c r="G45" s="638">
        <v>6.034975</v>
      </c>
      <c r="H45" s="638">
        <v>6.911906</v>
      </c>
      <c r="I45" s="638">
        <v>7.476345</v>
      </c>
      <c r="J45" s="638">
        <v>7.99246</v>
      </c>
      <c r="K45" s="638">
        <v>8.448606</v>
      </c>
      <c r="L45" s="638">
        <v>8.606639</v>
      </c>
      <c r="M45" s="638">
        <v>9.036809</v>
      </c>
      <c r="N45" s="67">
        <f t="shared" si="1"/>
        <v>4.998118313083655</v>
      </c>
    </row>
    <row r="46" spans="1:14" ht="12.75" customHeight="1">
      <c r="A46" s="27"/>
      <c r="B46" s="39">
        <v>38</v>
      </c>
      <c r="C46" s="181"/>
      <c r="D46" s="170" t="s">
        <v>75</v>
      </c>
      <c r="E46" s="457" t="s">
        <v>310</v>
      </c>
      <c r="F46" s="640">
        <v>6.805363</v>
      </c>
      <c r="G46" s="640">
        <v>7.242716</v>
      </c>
      <c r="H46" s="640">
        <v>7.767289</v>
      </c>
      <c r="I46" s="640">
        <v>8.115317</v>
      </c>
      <c r="J46" s="640">
        <v>8.55729</v>
      </c>
      <c r="K46" s="640">
        <v>8.775415</v>
      </c>
      <c r="L46" s="640">
        <v>8.820457</v>
      </c>
      <c r="M46" s="640">
        <v>8.725906</v>
      </c>
      <c r="N46" s="80">
        <f t="shared" si="1"/>
        <v>-1.0719512605752657</v>
      </c>
    </row>
    <row r="47" spans="1:14" ht="12.75" customHeight="1">
      <c r="A47" s="27"/>
      <c r="B47" s="39">
        <v>39</v>
      </c>
      <c r="C47" s="167"/>
      <c r="D47" s="637" t="s">
        <v>69</v>
      </c>
      <c r="E47" s="426" t="s">
        <v>298</v>
      </c>
      <c r="F47" s="641">
        <v>4.68</v>
      </c>
      <c r="G47" s="641">
        <v>4.58</v>
      </c>
      <c r="H47" s="638">
        <v>4.468821</v>
      </c>
      <c r="I47" s="638">
        <v>5.010397</v>
      </c>
      <c r="J47" s="638">
        <v>6.380372</v>
      </c>
      <c r="K47" s="638">
        <v>7.918083</v>
      </c>
      <c r="L47" s="638">
        <v>8.24592</v>
      </c>
      <c r="M47" s="638">
        <v>8.580261</v>
      </c>
      <c r="N47" s="67">
        <f t="shared" si="1"/>
        <v>4.054623377379363</v>
      </c>
    </row>
    <row r="48" spans="1:14" ht="12.75" customHeight="1">
      <c r="A48" s="59"/>
      <c r="B48" s="39">
        <v>40</v>
      </c>
      <c r="C48" s="181"/>
      <c r="D48" s="170" t="s">
        <v>89</v>
      </c>
      <c r="E48" s="457" t="s">
        <v>313</v>
      </c>
      <c r="F48" s="640">
        <v>8.720628</v>
      </c>
      <c r="G48" s="640">
        <v>8.987563</v>
      </c>
      <c r="H48" s="640">
        <v>8.805312</v>
      </c>
      <c r="I48" s="640">
        <v>8.657258</v>
      </c>
      <c r="J48" s="640">
        <v>8.370479</v>
      </c>
      <c r="K48" s="640">
        <v>8.783376</v>
      </c>
      <c r="L48" s="640">
        <v>8.526646</v>
      </c>
      <c r="M48" s="640">
        <v>8.325011</v>
      </c>
      <c r="N48" s="80">
        <f t="shared" si="1"/>
        <v>-2.3647633547821734</v>
      </c>
    </row>
    <row r="49" spans="1:14" s="9" customFormat="1" ht="12.75" customHeight="1">
      <c r="A49" s="27"/>
      <c r="B49" s="615">
        <v>41</v>
      </c>
      <c r="C49" s="167"/>
      <c r="D49" s="637" t="s">
        <v>187</v>
      </c>
      <c r="E49" s="426" t="s">
        <v>314</v>
      </c>
      <c r="F49" s="638">
        <v>5.915177</v>
      </c>
      <c r="G49" s="638">
        <v>6.047065</v>
      </c>
      <c r="H49" s="638">
        <v>5.724567</v>
      </c>
      <c r="I49" s="638">
        <v>5.858464</v>
      </c>
      <c r="J49" s="638">
        <v>6.124793</v>
      </c>
      <c r="K49" s="638">
        <v>6.462513</v>
      </c>
      <c r="L49" s="638">
        <v>6.661182</v>
      </c>
      <c r="M49" s="638">
        <v>7.192586</v>
      </c>
      <c r="N49" s="67">
        <f t="shared" si="1"/>
        <v>7.977623190598915</v>
      </c>
    </row>
    <row r="50" spans="1:14" s="9" customFormat="1" ht="12.75" customHeight="1">
      <c r="A50" s="27"/>
      <c r="B50" s="39">
        <v>42</v>
      </c>
      <c r="C50" s="181"/>
      <c r="D50" s="170" t="s">
        <v>77</v>
      </c>
      <c r="E50" s="457" t="s">
        <v>316</v>
      </c>
      <c r="F50" s="639">
        <v>4.12</v>
      </c>
      <c r="G50" s="640">
        <v>4.117306</v>
      </c>
      <c r="H50" s="640">
        <v>4.156789</v>
      </c>
      <c r="I50" s="640">
        <v>5.243913</v>
      </c>
      <c r="J50" s="640">
        <v>5.795174</v>
      </c>
      <c r="K50" s="640">
        <v>5.756253</v>
      </c>
      <c r="L50" s="640">
        <v>6.26828</v>
      </c>
      <c r="M50" s="640">
        <v>7.006801</v>
      </c>
      <c r="N50" s="80">
        <f t="shared" si="1"/>
        <v>11.781876367998878</v>
      </c>
    </row>
    <row r="51" spans="1:14" s="9" customFormat="1" ht="12.75" customHeight="1">
      <c r="A51" s="27"/>
      <c r="B51" s="39">
        <v>43</v>
      </c>
      <c r="C51" s="167"/>
      <c r="D51" s="637" t="s">
        <v>74</v>
      </c>
      <c r="E51" s="426" t="s">
        <v>314</v>
      </c>
      <c r="F51" s="638">
        <v>6.329034</v>
      </c>
      <c r="G51" s="638">
        <v>5.831809</v>
      </c>
      <c r="H51" s="638">
        <v>5.360548</v>
      </c>
      <c r="I51" s="638">
        <v>5.234112</v>
      </c>
      <c r="J51" s="638">
        <v>5.604981</v>
      </c>
      <c r="K51" s="638">
        <v>5.699914</v>
      </c>
      <c r="L51" s="638">
        <v>5.958171</v>
      </c>
      <c r="M51" s="638">
        <v>6.804131</v>
      </c>
      <c r="N51" s="67">
        <f t="shared" si="1"/>
        <v>14.198316899598872</v>
      </c>
    </row>
    <row r="52" spans="1:14" s="9" customFormat="1" ht="12.75" customHeight="1">
      <c r="A52" s="27"/>
      <c r="B52" s="39">
        <v>44</v>
      </c>
      <c r="C52" s="181"/>
      <c r="D52" s="170" t="s">
        <v>92</v>
      </c>
      <c r="E52" s="457" t="s">
        <v>312</v>
      </c>
      <c r="F52" s="640">
        <v>2.090644</v>
      </c>
      <c r="G52" s="640">
        <v>1.78212</v>
      </c>
      <c r="H52" s="640">
        <v>1.579812</v>
      </c>
      <c r="I52" s="640">
        <v>1.648393</v>
      </c>
      <c r="J52" s="640">
        <v>3.294082</v>
      </c>
      <c r="K52" s="640">
        <v>5.002998</v>
      </c>
      <c r="L52" s="640">
        <v>6.013186</v>
      </c>
      <c r="M52" s="640">
        <v>6.306353</v>
      </c>
      <c r="N52" s="80">
        <f t="shared" si="1"/>
        <v>4.875402157857733</v>
      </c>
    </row>
    <row r="53" spans="1:14" s="9" customFormat="1" ht="12.75" customHeight="1">
      <c r="A53" s="27"/>
      <c r="B53" s="39">
        <v>45</v>
      </c>
      <c r="C53" s="167"/>
      <c r="D53" s="637" t="s">
        <v>76</v>
      </c>
      <c r="E53" s="426" t="s">
        <v>314</v>
      </c>
      <c r="F53" s="638">
        <v>5.229675</v>
      </c>
      <c r="G53" s="638">
        <v>5.173496</v>
      </c>
      <c r="H53" s="638">
        <v>5.288503</v>
      </c>
      <c r="I53" s="638">
        <v>5.257909</v>
      </c>
      <c r="J53" s="638">
        <v>5.56309</v>
      </c>
      <c r="K53" s="638">
        <v>5.747415</v>
      </c>
      <c r="L53" s="638">
        <v>5.89907</v>
      </c>
      <c r="M53" s="638">
        <v>6.111201</v>
      </c>
      <c r="N53" s="67">
        <f t="shared" si="1"/>
        <v>3.5960075062679397</v>
      </c>
    </row>
    <row r="54" spans="1:14" s="9" customFormat="1" ht="12.75" customHeight="1">
      <c r="A54" s="27"/>
      <c r="B54" s="39">
        <v>46</v>
      </c>
      <c r="C54" s="181"/>
      <c r="D54" s="170" t="s">
        <v>86</v>
      </c>
      <c r="E54" s="457" t="s">
        <v>316</v>
      </c>
      <c r="F54" s="639">
        <v>3.97</v>
      </c>
      <c r="G54" s="640">
        <v>3.905044</v>
      </c>
      <c r="H54" s="640">
        <v>4.060551</v>
      </c>
      <c r="I54" s="640">
        <v>4.777623</v>
      </c>
      <c r="J54" s="640">
        <v>5.071433</v>
      </c>
      <c r="K54" s="640">
        <v>5.169917</v>
      </c>
      <c r="L54" s="640">
        <v>5.370112</v>
      </c>
      <c r="M54" s="640">
        <v>6.051871</v>
      </c>
      <c r="N54" s="80">
        <f t="shared" si="1"/>
        <v>12.695433540306066</v>
      </c>
    </row>
    <row r="55" spans="1:14" s="9" customFormat="1" ht="12.75" customHeight="1">
      <c r="A55" s="27"/>
      <c r="B55" s="39">
        <v>47</v>
      </c>
      <c r="C55" s="167"/>
      <c r="D55" s="637" t="s">
        <v>235</v>
      </c>
      <c r="E55" s="426" t="s">
        <v>313</v>
      </c>
      <c r="F55" s="638">
        <v>2.24009</v>
      </c>
      <c r="G55" s="638">
        <v>2.25034</v>
      </c>
      <c r="H55" s="638">
        <v>2.121814</v>
      </c>
      <c r="I55" s="638">
        <v>2.414943</v>
      </c>
      <c r="J55" s="638">
        <v>3.095302</v>
      </c>
      <c r="K55" s="638">
        <v>4.8287</v>
      </c>
      <c r="L55" s="638">
        <v>4.943516</v>
      </c>
      <c r="M55" s="638">
        <v>5.892158</v>
      </c>
      <c r="N55" s="67">
        <f t="shared" si="1"/>
        <v>19.1896213140607</v>
      </c>
    </row>
    <row r="56" spans="1:14" s="9" customFormat="1" ht="12.75" customHeight="1">
      <c r="A56" s="59"/>
      <c r="B56" s="39">
        <v>48</v>
      </c>
      <c r="C56" s="181"/>
      <c r="D56" s="170" t="s">
        <v>84</v>
      </c>
      <c r="E56" s="457" t="s">
        <v>310</v>
      </c>
      <c r="F56" s="640">
        <v>2.124078</v>
      </c>
      <c r="G56" s="640">
        <v>2.684215</v>
      </c>
      <c r="H56" s="640">
        <v>3.42374</v>
      </c>
      <c r="I56" s="640">
        <v>3.89377</v>
      </c>
      <c r="J56" s="640">
        <v>4.646477</v>
      </c>
      <c r="K56" s="640">
        <v>5.221406</v>
      </c>
      <c r="L56" s="640">
        <v>5.710222</v>
      </c>
      <c r="M56" s="640">
        <v>5.883855</v>
      </c>
      <c r="N56" s="80">
        <f t="shared" si="1"/>
        <v>3.0407399221956677</v>
      </c>
    </row>
    <row r="57" spans="1:14" s="9" customFormat="1" ht="12.75" customHeight="1">
      <c r="A57" s="27"/>
      <c r="B57" s="39">
        <v>49</v>
      </c>
      <c r="C57" s="167"/>
      <c r="D57" s="637" t="s">
        <v>81</v>
      </c>
      <c r="E57" s="426" t="s">
        <v>316</v>
      </c>
      <c r="F57" s="641">
        <v>4.029</v>
      </c>
      <c r="G57" s="638">
        <v>3.959061</v>
      </c>
      <c r="H57" s="638">
        <v>4.141053</v>
      </c>
      <c r="I57" s="638">
        <v>4.598071</v>
      </c>
      <c r="J57" s="638">
        <v>4.608056</v>
      </c>
      <c r="K57" s="638">
        <v>4.551964</v>
      </c>
      <c r="L57" s="638">
        <v>5.01844</v>
      </c>
      <c r="M57" s="638">
        <v>5.723148</v>
      </c>
      <c r="N57" s="67">
        <f t="shared" si="1"/>
        <v>14.042371733048519</v>
      </c>
    </row>
    <row r="58" spans="1:14" s="9" customFormat="1" ht="12.75" customHeight="1">
      <c r="A58" s="10"/>
      <c r="B58" s="615">
        <v>50</v>
      </c>
      <c r="C58" s="181"/>
      <c r="D58" s="170" t="s">
        <v>90</v>
      </c>
      <c r="E58" s="457" t="s">
        <v>316</v>
      </c>
      <c r="F58" s="639">
        <v>1.24</v>
      </c>
      <c r="G58" s="639">
        <v>1.13</v>
      </c>
      <c r="H58" s="640">
        <v>1.233036</v>
      </c>
      <c r="I58" s="640">
        <v>2.804012</v>
      </c>
      <c r="J58" s="640">
        <v>3.288356</v>
      </c>
      <c r="K58" s="640">
        <v>4.291288</v>
      </c>
      <c r="L58" s="640">
        <v>5.181864</v>
      </c>
      <c r="M58" s="640">
        <v>5.697002</v>
      </c>
      <c r="N58" s="80">
        <f t="shared" si="1"/>
        <v>9.941171748235767</v>
      </c>
    </row>
    <row r="59" spans="1:14" s="9" customFormat="1" ht="12.75" customHeight="1">
      <c r="A59" s="10"/>
      <c r="B59" s="39">
        <v>51</v>
      </c>
      <c r="C59" s="167"/>
      <c r="D59" s="637" t="s">
        <v>85</v>
      </c>
      <c r="E59" s="426" t="s">
        <v>310</v>
      </c>
      <c r="F59" s="638">
        <v>3.144632</v>
      </c>
      <c r="G59" s="638">
        <v>3.375922</v>
      </c>
      <c r="H59" s="638">
        <v>3.385636</v>
      </c>
      <c r="I59" s="638">
        <v>3.90334</v>
      </c>
      <c r="J59" s="638">
        <v>4.707818</v>
      </c>
      <c r="K59" s="638">
        <v>5.187182</v>
      </c>
      <c r="L59" s="638">
        <v>5.407359</v>
      </c>
      <c r="M59" s="638">
        <v>5.623527</v>
      </c>
      <c r="N59" s="67">
        <f t="shared" si="1"/>
        <v>3.997663184560163</v>
      </c>
    </row>
    <row r="60" spans="1:14" s="9" customFormat="1" ht="12.75" customHeight="1">
      <c r="A60" s="10"/>
      <c r="B60" s="16">
        <v>52</v>
      </c>
      <c r="C60" s="181"/>
      <c r="D60" s="170" t="s">
        <v>80</v>
      </c>
      <c r="E60" s="457" t="s">
        <v>312</v>
      </c>
      <c r="F60" s="640">
        <v>5.389232</v>
      </c>
      <c r="G60" s="640">
        <v>5.032118</v>
      </c>
      <c r="H60" s="640">
        <v>4.583689</v>
      </c>
      <c r="I60" s="640">
        <v>4.904673</v>
      </c>
      <c r="J60" s="640">
        <v>5.123295</v>
      </c>
      <c r="K60" s="640">
        <v>5.53451</v>
      </c>
      <c r="L60" s="640">
        <v>5.609156</v>
      </c>
      <c r="M60" s="640">
        <v>5.587377</v>
      </c>
      <c r="N60" s="80">
        <f t="shared" si="1"/>
        <v>-0.38827588321664885</v>
      </c>
    </row>
    <row r="61" spans="1:14" s="9" customFormat="1" ht="12.75" customHeight="1">
      <c r="A61" s="10"/>
      <c r="B61" s="16">
        <v>53</v>
      </c>
      <c r="C61" s="167"/>
      <c r="D61" s="637" t="s">
        <v>188</v>
      </c>
      <c r="E61" s="426" t="s">
        <v>319</v>
      </c>
      <c r="F61" s="638">
        <v>4.568897</v>
      </c>
      <c r="G61" s="638">
        <v>4.579489</v>
      </c>
      <c r="H61" s="638">
        <v>4.636058</v>
      </c>
      <c r="I61" s="638">
        <v>4.635136</v>
      </c>
      <c r="J61" s="638">
        <v>4.467255</v>
      </c>
      <c r="K61" s="638">
        <v>4.754508</v>
      </c>
      <c r="L61" s="638">
        <v>5.075089</v>
      </c>
      <c r="M61" s="638">
        <v>5.470712</v>
      </c>
      <c r="N61" s="67">
        <f t="shared" si="1"/>
        <v>7.7953903862572504</v>
      </c>
    </row>
    <row r="62" spans="1:14" s="9" customFormat="1" ht="12.75" customHeight="1">
      <c r="A62" s="10"/>
      <c r="B62" s="16">
        <v>54</v>
      </c>
      <c r="C62" s="181"/>
      <c r="D62" s="170" t="s">
        <v>189</v>
      </c>
      <c r="E62" s="457" t="s">
        <v>313</v>
      </c>
      <c r="F62" s="640">
        <v>4.783989</v>
      </c>
      <c r="G62" s="640">
        <v>4.868676</v>
      </c>
      <c r="H62" s="640">
        <v>4.947149</v>
      </c>
      <c r="I62" s="640">
        <v>5.206637</v>
      </c>
      <c r="J62" s="640">
        <v>5.312796</v>
      </c>
      <c r="K62" s="640">
        <v>5.724921</v>
      </c>
      <c r="L62" s="640">
        <v>5.456498</v>
      </c>
      <c r="M62" s="640">
        <v>5.469263</v>
      </c>
      <c r="N62" s="80">
        <f t="shared" si="1"/>
        <v>0.2339412568280963</v>
      </c>
    </row>
    <row r="63" spans="1:14" s="9" customFormat="1" ht="12.75" customHeight="1">
      <c r="A63" s="10"/>
      <c r="B63" s="16">
        <v>55</v>
      </c>
      <c r="C63" s="167"/>
      <c r="D63" s="637" t="s">
        <v>409</v>
      </c>
      <c r="E63" s="426" t="s">
        <v>310</v>
      </c>
      <c r="F63" s="638">
        <v>1.982071</v>
      </c>
      <c r="G63" s="638">
        <v>2.253066</v>
      </c>
      <c r="H63" s="638">
        <v>2.83467</v>
      </c>
      <c r="I63" s="638">
        <v>3.175154</v>
      </c>
      <c r="J63" s="638">
        <v>3.351922</v>
      </c>
      <c r="K63" s="638">
        <v>4.409018</v>
      </c>
      <c r="L63" s="638">
        <v>4.96246</v>
      </c>
      <c r="M63" s="638">
        <v>5.463108</v>
      </c>
      <c r="N63" s="67">
        <f t="shared" si="1"/>
        <v>10.088706004683168</v>
      </c>
    </row>
    <row r="64" spans="1:14" s="9" customFormat="1" ht="12.75" customHeight="1">
      <c r="A64" s="10"/>
      <c r="B64" s="16">
        <v>56</v>
      </c>
      <c r="C64" s="181"/>
      <c r="D64" s="170" t="s">
        <v>190</v>
      </c>
      <c r="E64" s="457" t="s">
        <v>308</v>
      </c>
      <c r="F64" s="640">
        <v>5.150637</v>
      </c>
      <c r="G64" s="640"/>
      <c r="H64" s="640"/>
      <c r="I64" s="640">
        <v>4.833507</v>
      </c>
      <c r="J64" s="640">
        <v>4.712508</v>
      </c>
      <c r="K64" s="640">
        <v>4.932911</v>
      </c>
      <c r="L64" s="640">
        <v>5.345652</v>
      </c>
      <c r="M64" s="640">
        <v>5.438369</v>
      </c>
      <c r="N64" s="80">
        <f t="shared" si="1"/>
        <v>1.7344376326779098</v>
      </c>
    </row>
    <row r="65" spans="1:14" s="9" customFormat="1" ht="12.75" customHeight="1">
      <c r="A65" s="10"/>
      <c r="B65" s="16">
        <v>57</v>
      </c>
      <c r="C65" s="167"/>
      <c r="D65" s="637" t="s">
        <v>101</v>
      </c>
      <c r="E65" s="426" t="s">
        <v>310</v>
      </c>
      <c r="F65" s="638">
        <v>2.229562</v>
      </c>
      <c r="G65" s="638">
        <v>2.377585</v>
      </c>
      <c r="H65" s="638">
        <v>3.227209</v>
      </c>
      <c r="I65" s="638">
        <v>4.253791</v>
      </c>
      <c r="J65" s="638">
        <v>4.375813</v>
      </c>
      <c r="K65" s="638">
        <v>4.181693</v>
      </c>
      <c r="L65" s="638">
        <v>4.720819</v>
      </c>
      <c r="M65" s="638">
        <v>5.406442</v>
      </c>
      <c r="N65" s="67">
        <f t="shared" si="1"/>
        <v>14.523390962458006</v>
      </c>
    </row>
    <row r="66" spans="1:14" s="9" customFormat="1" ht="12.75" customHeight="1">
      <c r="A66" s="10"/>
      <c r="B66" s="16">
        <v>58</v>
      </c>
      <c r="C66" s="181"/>
      <c r="D66" s="170" t="s">
        <v>91</v>
      </c>
      <c r="E66" s="457" t="s">
        <v>316</v>
      </c>
      <c r="F66" s="639">
        <v>0.766</v>
      </c>
      <c r="G66" s="640">
        <v>0.676111</v>
      </c>
      <c r="H66" s="640">
        <v>0.916667</v>
      </c>
      <c r="I66" s="640">
        <v>1.724196</v>
      </c>
      <c r="J66" s="640">
        <v>2.517525</v>
      </c>
      <c r="K66" s="640">
        <v>4.213891</v>
      </c>
      <c r="L66" s="640">
        <v>4.854916</v>
      </c>
      <c r="M66" s="640">
        <v>5.348499</v>
      </c>
      <c r="N66" s="80">
        <f t="shared" si="1"/>
        <v>10.166664057627361</v>
      </c>
    </row>
    <row r="67" spans="1:14" s="9" customFormat="1" ht="12.75" customHeight="1">
      <c r="A67" s="10"/>
      <c r="B67" s="16">
        <v>59</v>
      </c>
      <c r="C67" s="167"/>
      <c r="D67" s="637" t="s">
        <v>94</v>
      </c>
      <c r="E67" s="426" t="s">
        <v>295</v>
      </c>
      <c r="F67" s="641">
        <v>4.61</v>
      </c>
      <c r="G67" s="638">
        <v>5.000721</v>
      </c>
      <c r="H67" s="641">
        <v>4.616</v>
      </c>
      <c r="I67" s="638">
        <v>4.500308</v>
      </c>
      <c r="J67" s="638">
        <v>4.741857</v>
      </c>
      <c r="K67" s="638">
        <v>5.001302</v>
      </c>
      <c r="L67" s="638">
        <v>4.883974</v>
      </c>
      <c r="M67" s="638">
        <v>5.260249</v>
      </c>
      <c r="N67" s="67">
        <f t="shared" si="1"/>
        <v>7.704279343010412</v>
      </c>
    </row>
    <row r="68" spans="1:14" s="9" customFormat="1" ht="12.75" customHeight="1">
      <c r="A68" s="10"/>
      <c r="B68" s="16">
        <v>60</v>
      </c>
      <c r="C68" s="433"/>
      <c r="D68" s="163" t="s">
        <v>545</v>
      </c>
      <c r="E68" s="458" t="s">
        <v>310</v>
      </c>
      <c r="F68" s="459">
        <v>3.091274</v>
      </c>
      <c r="G68" s="459">
        <v>3.600031</v>
      </c>
      <c r="H68" s="459">
        <v>3.547026</v>
      </c>
      <c r="I68" s="459">
        <v>3.954825</v>
      </c>
      <c r="J68" s="459">
        <v>4.403278</v>
      </c>
      <c r="K68" s="459">
        <v>4.819512</v>
      </c>
      <c r="L68" s="459">
        <v>5.01505</v>
      </c>
      <c r="M68" s="459">
        <v>5.236051</v>
      </c>
      <c r="N68" s="324">
        <f t="shared" si="1"/>
        <v>4.406755665447015</v>
      </c>
    </row>
    <row r="69" spans="2:14" ht="15" customHeight="1">
      <c r="B69" s="27"/>
      <c r="C69" s="702" t="s">
        <v>444</v>
      </c>
      <c r="D69" s="702"/>
      <c r="E69" s="702"/>
      <c r="F69" s="702"/>
      <c r="G69" s="262"/>
      <c r="H69" s="262"/>
      <c r="I69" s="262"/>
      <c r="J69" s="133"/>
      <c r="K69" s="133"/>
      <c r="L69" s="133"/>
      <c r="M69" s="133"/>
      <c r="N69" s="133"/>
    </row>
    <row r="70" spans="2:14" ht="38.25" customHeight="1">
      <c r="B70" s="27"/>
      <c r="C70" s="698" t="s">
        <v>614</v>
      </c>
      <c r="D70" s="699"/>
      <c r="E70" s="699"/>
      <c r="F70" s="699"/>
      <c r="G70" s="699"/>
      <c r="H70" s="699"/>
      <c r="I70" s="699"/>
      <c r="J70" s="699"/>
      <c r="K70" s="699"/>
      <c r="L70" s="699"/>
      <c r="M70" s="699"/>
      <c r="N70" s="699"/>
    </row>
    <row r="71" ht="12.75">
      <c r="B71" s="27"/>
    </row>
    <row r="72" spans="2:4" ht="12.75">
      <c r="B72" s="27"/>
      <c r="D72" s="427"/>
    </row>
    <row r="73" ht="12.75">
      <c r="B73" s="27"/>
    </row>
    <row r="74" ht="12.75">
      <c r="B74" s="27"/>
    </row>
    <row r="75" ht="12.75">
      <c r="B75" s="27"/>
    </row>
    <row r="76" ht="12.75">
      <c r="B76" s="59"/>
    </row>
    <row r="77" ht="12.75">
      <c r="B77" s="27"/>
    </row>
    <row r="78" ht="12.75">
      <c r="B78" s="10"/>
    </row>
    <row r="79" ht="12.75">
      <c r="B79" s="10"/>
    </row>
    <row r="80" ht="12.75">
      <c r="B80" s="10"/>
    </row>
    <row r="81" ht="12.75">
      <c r="B81" s="10"/>
    </row>
    <row r="82" ht="12.75">
      <c r="B82" s="10"/>
    </row>
  </sheetData>
  <mergeCells count="8">
    <mergeCell ref="B6:B8"/>
    <mergeCell ref="C70:N70"/>
    <mergeCell ref="C1:D1"/>
    <mergeCell ref="C2:N2"/>
    <mergeCell ref="C3:N3"/>
    <mergeCell ref="C69:F69"/>
    <mergeCell ref="C4:N4"/>
    <mergeCell ref="L5:M5"/>
  </mergeCells>
  <printOptions horizontalCentered="1"/>
  <pageMargins left="0.6692913385826772" right="0.6692913385826772" top="0.5118110236220472" bottom="0.2755905511811024" header="0" footer="0"/>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B1:F57"/>
  <sheetViews>
    <sheetView workbookViewId="0" topLeftCell="A1">
      <selection activeCell="A1" sqref="A1"/>
    </sheetView>
  </sheetViews>
  <sheetFormatPr defaultColWidth="9.140625" defaultRowHeight="12.75"/>
  <cols>
    <col min="1" max="2" width="3.7109375" style="3" customWidth="1"/>
    <col min="3" max="3" width="40.8515625" style="0" customWidth="1"/>
  </cols>
  <sheetData>
    <row r="1" ht="14.25" customHeight="1">
      <c r="F1" s="79" t="s">
        <v>552</v>
      </c>
    </row>
    <row r="2" spans="3:6" ht="30" customHeight="1">
      <c r="C2" s="705" t="s">
        <v>191</v>
      </c>
      <c r="D2" s="705"/>
      <c r="E2" s="705"/>
      <c r="F2" s="705"/>
    </row>
    <row r="3" spans="3:6" ht="15" customHeight="1">
      <c r="C3" s="705" t="s">
        <v>364</v>
      </c>
      <c r="D3" s="705"/>
      <c r="E3" s="705"/>
      <c r="F3" s="705"/>
    </row>
    <row r="4" spans="2:6" ht="12" customHeight="1">
      <c r="B4" s="706" t="s">
        <v>434</v>
      </c>
      <c r="C4" s="4"/>
      <c r="D4" s="4"/>
      <c r="F4" s="234">
        <v>1000</v>
      </c>
    </row>
    <row r="5" spans="2:6" ht="19.5" customHeight="1">
      <c r="B5" s="707"/>
      <c r="C5" s="632" t="s">
        <v>542</v>
      </c>
      <c r="D5" s="290">
        <v>2005</v>
      </c>
      <c r="E5" s="447">
        <v>2006</v>
      </c>
      <c r="F5" s="291">
        <v>2007</v>
      </c>
    </row>
    <row r="6" spans="2:6" ht="12.75">
      <c r="B6" s="630">
        <v>1</v>
      </c>
      <c r="C6" s="631" t="s">
        <v>158</v>
      </c>
      <c r="D6" s="294">
        <v>4358.322</v>
      </c>
      <c r="E6" s="449">
        <v>4442.4</v>
      </c>
      <c r="F6" s="295">
        <v>4627.387</v>
      </c>
    </row>
    <row r="7" spans="2:6" ht="12.75">
      <c r="B7" s="630">
        <v>2</v>
      </c>
      <c r="C7" s="618" t="s">
        <v>159</v>
      </c>
      <c r="D7" s="565">
        <v>2414.583</v>
      </c>
      <c r="E7" s="450">
        <v>2387.049</v>
      </c>
      <c r="F7" s="606">
        <v>2510.135</v>
      </c>
    </row>
    <row r="8" spans="2:6" ht="12.75">
      <c r="B8" s="630">
        <v>3</v>
      </c>
      <c r="C8" s="631" t="s">
        <v>160</v>
      </c>
      <c r="D8" s="294">
        <v>2328.109</v>
      </c>
      <c r="E8" s="449">
        <v>2350.914</v>
      </c>
      <c r="F8" s="295">
        <v>2327.214</v>
      </c>
    </row>
    <row r="9" spans="2:6" ht="12.75">
      <c r="B9" s="630">
        <v>4</v>
      </c>
      <c r="C9" s="618" t="s">
        <v>579</v>
      </c>
      <c r="D9" s="565">
        <v>2262.945</v>
      </c>
      <c r="E9" s="450">
        <v>2318.935</v>
      </c>
      <c r="F9" s="606">
        <v>2311.851</v>
      </c>
    </row>
    <row r="10" spans="2:6" ht="12.75">
      <c r="B10" s="630">
        <v>5</v>
      </c>
      <c r="C10" s="631" t="s">
        <v>161</v>
      </c>
      <c r="D10" s="294">
        <v>2089.402</v>
      </c>
      <c r="E10" s="449">
        <v>1991.118</v>
      </c>
      <c r="F10" s="295">
        <v>1974.385</v>
      </c>
    </row>
    <row r="11" spans="2:6" ht="12.75">
      <c r="B11" s="630">
        <v>6</v>
      </c>
      <c r="C11" s="618" t="s">
        <v>162</v>
      </c>
      <c r="D11" s="565">
        <v>1894.986</v>
      </c>
      <c r="E11" s="450">
        <v>1846.414</v>
      </c>
      <c r="F11" s="296">
        <v>1799.124</v>
      </c>
    </row>
    <row r="12" spans="2:6" ht="12.75">
      <c r="B12" s="630">
        <v>7</v>
      </c>
      <c r="C12" s="631" t="s">
        <v>163</v>
      </c>
      <c r="D12" s="294">
        <v>2011.091</v>
      </c>
      <c r="E12" s="449">
        <v>1970.763</v>
      </c>
      <c r="F12" s="295">
        <v>1789.961</v>
      </c>
    </row>
    <row r="13" spans="2:6" ht="12.75">
      <c r="B13" s="630">
        <v>8</v>
      </c>
      <c r="C13" s="618" t="s">
        <v>580</v>
      </c>
      <c r="D13" s="565">
        <v>1689.343</v>
      </c>
      <c r="E13" s="450">
        <v>1740.315</v>
      </c>
      <c r="F13" s="296">
        <v>1784.896</v>
      </c>
    </row>
    <row r="14" spans="2:6" ht="12.75">
      <c r="B14" s="630">
        <v>9</v>
      </c>
      <c r="C14" s="631" t="s">
        <v>581</v>
      </c>
      <c r="D14" s="294">
        <v>1641.454</v>
      </c>
      <c r="E14" s="449">
        <v>1757.29</v>
      </c>
      <c r="F14" s="295">
        <v>1757.964</v>
      </c>
    </row>
    <row r="15" spans="2:6" ht="12.75">
      <c r="B15" s="630">
        <v>10</v>
      </c>
      <c r="C15" s="618" t="s">
        <v>164</v>
      </c>
      <c r="D15" s="565">
        <v>1450.532</v>
      </c>
      <c r="E15" s="450">
        <v>1582.916</v>
      </c>
      <c r="F15" s="296">
        <v>1756.936</v>
      </c>
    </row>
    <row r="16" spans="2:6" ht="12.75">
      <c r="B16" s="630">
        <v>11</v>
      </c>
      <c r="C16" s="631" t="s">
        <v>165</v>
      </c>
      <c r="D16" s="294">
        <v>1545.577</v>
      </c>
      <c r="E16" s="449">
        <v>1541.06</v>
      </c>
      <c r="F16" s="295">
        <v>1647.946</v>
      </c>
    </row>
    <row r="17" spans="2:6" ht="12.75">
      <c r="B17" s="630">
        <v>12</v>
      </c>
      <c r="C17" s="618" t="s">
        <v>582</v>
      </c>
      <c r="D17" s="565">
        <v>1388.136</v>
      </c>
      <c r="E17" s="450">
        <v>1434.363</v>
      </c>
      <c r="F17" s="606">
        <v>1541.281</v>
      </c>
    </row>
    <row r="18" spans="2:6" ht="12.75">
      <c r="B18" s="630">
        <v>13</v>
      </c>
      <c r="C18" s="631" t="s">
        <v>583</v>
      </c>
      <c r="D18" s="294">
        <v>1368.651</v>
      </c>
      <c r="E18" s="449">
        <v>1371.628</v>
      </c>
      <c r="F18" s="603">
        <v>1534.183</v>
      </c>
    </row>
    <row r="19" spans="2:6" ht="12.75">
      <c r="B19" s="630">
        <v>14</v>
      </c>
      <c r="C19" s="618" t="s">
        <v>584</v>
      </c>
      <c r="D19" s="565">
        <v>1381.502</v>
      </c>
      <c r="E19" s="450">
        <v>1362.217</v>
      </c>
      <c r="F19" s="296">
        <v>1528.874</v>
      </c>
    </row>
    <row r="20" spans="2:6" ht="12.75">
      <c r="B20" s="630">
        <v>15</v>
      </c>
      <c r="C20" s="631" t="s">
        <v>585</v>
      </c>
      <c r="D20" s="294">
        <v>1419.226</v>
      </c>
      <c r="E20" s="449">
        <v>1424.69</v>
      </c>
      <c r="F20" s="295">
        <v>1509.934</v>
      </c>
    </row>
    <row r="21" spans="2:6" ht="12.75">
      <c r="B21" s="630">
        <v>16</v>
      </c>
      <c r="C21" s="618" t="s">
        <v>166</v>
      </c>
      <c r="D21" s="565">
        <v>1399.827</v>
      </c>
      <c r="E21" s="450">
        <v>1423.864</v>
      </c>
      <c r="F21" s="296">
        <v>1502.416</v>
      </c>
    </row>
    <row r="22" spans="2:6" ht="12.75">
      <c r="B22" s="630">
        <v>17</v>
      </c>
      <c r="C22" s="631" t="s">
        <v>167</v>
      </c>
      <c r="D22" s="294">
        <v>1530.43</v>
      </c>
      <c r="E22" s="449">
        <v>1513.278</v>
      </c>
      <c r="F22" s="295">
        <v>1450.073</v>
      </c>
    </row>
    <row r="23" spans="2:6" ht="12.75">
      <c r="B23" s="630">
        <v>18</v>
      </c>
      <c r="C23" s="618" t="s">
        <v>586</v>
      </c>
      <c r="D23" s="565">
        <v>1659.942</v>
      </c>
      <c r="E23" s="450">
        <v>1494.972</v>
      </c>
      <c r="F23" s="606">
        <v>1436.522</v>
      </c>
    </row>
    <row r="24" spans="2:6" ht="12.75">
      <c r="B24" s="630">
        <v>19</v>
      </c>
      <c r="C24" s="631" t="s">
        <v>168</v>
      </c>
      <c r="D24" s="294">
        <v>1064.842</v>
      </c>
      <c r="E24" s="449">
        <v>1201.685</v>
      </c>
      <c r="F24" s="295">
        <v>1400.552</v>
      </c>
    </row>
    <row r="25" spans="2:6" ht="12.75">
      <c r="B25" s="630">
        <v>20</v>
      </c>
      <c r="C25" s="618" t="s">
        <v>587</v>
      </c>
      <c r="D25" s="565">
        <v>1240.374</v>
      </c>
      <c r="E25" s="450">
        <v>1262.136</v>
      </c>
      <c r="F25" s="296">
        <v>1351.785</v>
      </c>
    </row>
    <row r="26" spans="2:6" ht="12.75">
      <c r="B26" s="630">
        <v>21</v>
      </c>
      <c r="C26" s="631" t="s">
        <v>588</v>
      </c>
      <c r="D26" s="294">
        <v>1288.289</v>
      </c>
      <c r="E26" s="449">
        <v>1289.692</v>
      </c>
      <c r="F26" s="295">
        <v>1297.441</v>
      </c>
    </row>
    <row r="27" spans="2:6" ht="12.75">
      <c r="B27" s="630">
        <v>22</v>
      </c>
      <c r="C27" s="618" t="s">
        <v>169</v>
      </c>
      <c r="D27" s="565">
        <v>1103.936</v>
      </c>
      <c r="E27" s="450">
        <v>1235.221</v>
      </c>
      <c r="F27" s="296">
        <v>1271.723</v>
      </c>
    </row>
    <row r="28" spans="2:6" ht="12.75">
      <c r="B28" s="630">
        <v>23</v>
      </c>
      <c r="C28" s="631" t="s">
        <v>589</v>
      </c>
      <c r="D28" s="294">
        <v>1111.214</v>
      </c>
      <c r="E28" s="449">
        <v>1134.833</v>
      </c>
      <c r="F28" s="295">
        <v>1244.157</v>
      </c>
    </row>
    <row r="29" spans="2:6" ht="12.75">
      <c r="B29" s="630">
        <v>24</v>
      </c>
      <c r="C29" s="618" t="s">
        <v>170</v>
      </c>
      <c r="D29" s="565">
        <v>869.74</v>
      </c>
      <c r="E29" s="450">
        <v>1086.045</v>
      </c>
      <c r="F29" s="296">
        <v>1236.141</v>
      </c>
    </row>
    <row r="30" spans="2:6" ht="12.75">
      <c r="B30" s="630">
        <v>25</v>
      </c>
      <c r="C30" s="631" t="s">
        <v>590</v>
      </c>
      <c r="D30" s="294">
        <v>1165.257</v>
      </c>
      <c r="E30" s="449">
        <v>1209.278</v>
      </c>
      <c r="F30" s="295">
        <v>1235.013</v>
      </c>
    </row>
    <row r="31" spans="2:6" ht="12.75">
      <c r="B31" s="630">
        <v>26</v>
      </c>
      <c r="C31" s="618" t="s">
        <v>171</v>
      </c>
      <c r="D31" s="565">
        <v>929.7</v>
      </c>
      <c r="E31" s="450">
        <v>1093.979</v>
      </c>
      <c r="F31" s="296">
        <v>1233.129</v>
      </c>
    </row>
    <row r="32" spans="2:6" ht="12.75">
      <c r="B32" s="630">
        <v>27</v>
      </c>
      <c r="C32" s="631" t="s">
        <v>172</v>
      </c>
      <c r="D32" s="294">
        <v>1342.119</v>
      </c>
      <c r="E32" s="449">
        <v>1276.664</v>
      </c>
      <c r="F32" s="295">
        <v>1231.573</v>
      </c>
    </row>
    <row r="33" spans="2:6" ht="12.75">
      <c r="B33" s="630">
        <v>28</v>
      </c>
      <c r="C33" s="618" t="s">
        <v>173</v>
      </c>
      <c r="D33" s="565">
        <v>1303.146</v>
      </c>
      <c r="E33" s="450">
        <v>1277.974</v>
      </c>
      <c r="F33" s="296">
        <v>1217.785</v>
      </c>
    </row>
    <row r="34" spans="2:6" ht="12.75">
      <c r="B34" s="630">
        <v>29</v>
      </c>
      <c r="C34" s="631" t="s">
        <v>178</v>
      </c>
      <c r="D34" s="294">
        <v>1113.451</v>
      </c>
      <c r="E34" s="449">
        <v>1117.324</v>
      </c>
      <c r="F34" s="295">
        <v>1209.894</v>
      </c>
    </row>
    <row r="35" spans="2:6" ht="12.75">
      <c r="B35" s="630">
        <v>30</v>
      </c>
      <c r="C35" s="618" t="s">
        <v>591</v>
      </c>
      <c r="D35" s="565">
        <v>1425.525</v>
      </c>
      <c r="E35" s="450">
        <v>1283.882</v>
      </c>
      <c r="F35" s="296">
        <v>1207.143</v>
      </c>
    </row>
    <row r="36" spans="2:6" ht="12.75">
      <c r="B36" s="630">
        <v>31</v>
      </c>
      <c r="C36" s="631" t="s">
        <v>174</v>
      </c>
      <c r="D36" s="294">
        <v>1229.984</v>
      </c>
      <c r="E36" s="449">
        <v>1170.175</v>
      </c>
      <c r="F36" s="295">
        <v>1196.422</v>
      </c>
    </row>
    <row r="37" spans="2:6" ht="12.75">
      <c r="B37" s="630">
        <v>32</v>
      </c>
      <c r="C37" s="618" t="s">
        <v>592</v>
      </c>
      <c r="D37" s="565">
        <v>1359.373</v>
      </c>
      <c r="E37" s="450">
        <v>1170.147</v>
      </c>
      <c r="F37" s="606">
        <v>1191.002</v>
      </c>
    </row>
    <row r="38" spans="2:6" ht="12.75">
      <c r="B38" s="630">
        <v>33</v>
      </c>
      <c r="C38" s="631" t="s">
        <v>175</v>
      </c>
      <c r="D38" s="294">
        <v>1118.874</v>
      </c>
      <c r="E38" s="449">
        <v>1120.427</v>
      </c>
      <c r="F38" s="295">
        <v>1180.303</v>
      </c>
    </row>
    <row r="39" spans="2:6" ht="12.75">
      <c r="B39" s="630">
        <v>34</v>
      </c>
      <c r="C39" s="618" t="s">
        <v>593</v>
      </c>
      <c r="D39" s="565">
        <v>1164.806</v>
      </c>
      <c r="E39" s="450">
        <v>1124.061</v>
      </c>
      <c r="F39" s="296">
        <v>1179.01</v>
      </c>
    </row>
    <row r="40" spans="2:6" ht="12.75">
      <c r="B40" s="630">
        <v>35</v>
      </c>
      <c r="C40" s="631" t="s">
        <v>176</v>
      </c>
      <c r="D40" s="294">
        <v>1038.692</v>
      </c>
      <c r="E40" s="449">
        <v>1036.493</v>
      </c>
      <c r="F40" s="295">
        <v>1144.8</v>
      </c>
    </row>
    <row r="41" spans="2:6" ht="12.75">
      <c r="B41" s="630">
        <v>36</v>
      </c>
      <c r="C41" s="618" t="s">
        <v>177</v>
      </c>
      <c r="D41" s="565">
        <v>916.617</v>
      </c>
      <c r="E41" s="450">
        <v>839.58</v>
      </c>
      <c r="F41" s="296">
        <v>1142.862</v>
      </c>
    </row>
    <row r="42" spans="2:6" ht="12.75">
      <c r="B42" s="630">
        <v>37</v>
      </c>
      <c r="C42" s="631" t="s">
        <v>179</v>
      </c>
      <c r="D42" s="294">
        <v>882.955</v>
      </c>
      <c r="E42" s="449">
        <v>1012.128</v>
      </c>
      <c r="F42" s="295">
        <v>1098.287</v>
      </c>
    </row>
    <row r="43" spans="2:6" ht="12.75">
      <c r="B43" s="630">
        <v>38</v>
      </c>
      <c r="C43" s="618" t="s">
        <v>594</v>
      </c>
      <c r="D43" s="565">
        <v>987.622</v>
      </c>
      <c r="E43" s="450">
        <v>1029.295</v>
      </c>
      <c r="F43" s="606">
        <v>1093.464</v>
      </c>
    </row>
    <row r="44" spans="2:6" ht="12.75">
      <c r="B44" s="630">
        <v>39</v>
      </c>
      <c r="C44" s="631" t="s">
        <v>180</v>
      </c>
      <c r="D44" s="294">
        <v>964.289</v>
      </c>
      <c r="E44" s="449">
        <v>1015.552</v>
      </c>
      <c r="F44" s="295">
        <v>1078.923</v>
      </c>
    </row>
    <row r="45" spans="2:6" ht="12.75">
      <c r="B45" s="630">
        <v>40</v>
      </c>
      <c r="C45" s="618" t="s">
        <v>181</v>
      </c>
      <c r="D45" s="565">
        <v>918.752</v>
      </c>
      <c r="E45" s="450">
        <v>1027.466</v>
      </c>
      <c r="F45" s="296">
        <v>1067.215</v>
      </c>
    </row>
    <row r="46" spans="2:6" ht="12.75">
      <c r="B46" s="5">
        <v>41</v>
      </c>
      <c r="C46" s="631" t="s">
        <v>595</v>
      </c>
      <c r="D46" s="294">
        <v>891.253</v>
      </c>
      <c r="E46" s="449">
        <v>989.998</v>
      </c>
      <c r="F46" s="295">
        <v>1065.549</v>
      </c>
    </row>
    <row r="47" spans="2:6" ht="12.75">
      <c r="B47" s="5">
        <v>42</v>
      </c>
      <c r="C47" s="618" t="s">
        <v>182</v>
      </c>
      <c r="D47" s="565">
        <v>961.743</v>
      </c>
      <c r="E47" s="450">
        <v>979.238</v>
      </c>
      <c r="F47" s="296">
        <v>1063.527</v>
      </c>
    </row>
    <row r="48" spans="2:6" ht="12.75">
      <c r="B48" s="5">
        <v>43</v>
      </c>
      <c r="C48" s="631" t="s">
        <v>596</v>
      </c>
      <c r="D48" s="294">
        <v>830.8</v>
      </c>
      <c r="E48" s="449">
        <v>882.933</v>
      </c>
      <c r="F48" s="295">
        <v>1061.805</v>
      </c>
    </row>
    <row r="49" spans="2:6" ht="12.75">
      <c r="B49" s="5">
        <v>44</v>
      </c>
      <c r="C49" s="618" t="s">
        <v>183</v>
      </c>
      <c r="D49" s="565">
        <v>926.348</v>
      </c>
      <c r="E49" s="450">
        <v>971.494</v>
      </c>
      <c r="F49" s="296">
        <v>1052.473</v>
      </c>
    </row>
    <row r="50" spans="2:6" ht="12.75">
      <c r="B50" s="5">
        <v>45</v>
      </c>
      <c r="C50" s="631" t="s">
        <v>597</v>
      </c>
      <c r="D50" s="294">
        <v>934.544</v>
      </c>
      <c r="E50" s="449">
        <v>978.346</v>
      </c>
      <c r="F50" s="295">
        <v>1013.113</v>
      </c>
    </row>
    <row r="51" spans="2:6" ht="12.75">
      <c r="B51" s="5">
        <v>46</v>
      </c>
      <c r="C51" s="618" t="s">
        <v>184</v>
      </c>
      <c r="D51" s="565">
        <v>742.296</v>
      </c>
      <c r="E51" s="450">
        <v>861.616</v>
      </c>
      <c r="F51" s="296">
        <v>1012.715</v>
      </c>
    </row>
    <row r="52" spans="2:6" ht="12.75">
      <c r="B52" s="5">
        <v>47</v>
      </c>
      <c r="C52" s="631" t="s">
        <v>598</v>
      </c>
      <c r="D52" s="294">
        <v>980.545</v>
      </c>
      <c r="E52" s="449">
        <v>1031.687</v>
      </c>
      <c r="F52" s="295">
        <v>992.451</v>
      </c>
    </row>
    <row r="53" spans="2:6" ht="12.75">
      <c r="B53" s="5">
        <v>48</v>
      </c>
      <c r="C53" s="618" t="s">
        <v>599</v>
      </c>
      <c r="D53" s="565">
        <v>971.171</v>
      </c>
      <c r="E53" s="450">
        <v>945.149</v>
      </c>
      <c r="F53" s="296">
        <v>992.264</v>
      </c>
    </row>
    <row r="54" spans="2:6" ht="12.75">
      <c r="B54" s="5">
        <v>49</v>
      </c>
      <c r="C54" s="631" t="s">
        <v>185</v>
      </c>
      <c r="D54" s="294">
        <v>1120.411</v>
      </c>
      <c r="E54" s="449">
        <v>1031.685</v>
      </c>
      <c r="F54" s="295">
        <v>983.805</v>
      </c>
    </row>
    <row r="55" spans="2:6" ht="12.75">
      <c r="B55" s="5">
        <v>50</v>
      </c>
      <c r="C55" s="619" t="s">
        <v>186</v>
      </c>
      <c r="D55" s="614">
        <v>1265.375</v>
      </c>
      <c r="E55" s="451">
        <v>1087.023</v>
      </c>
      <c r="F55" s="305">
        <v>973.035</v>
      </c>
    </row>
    <row r="56" ht="11.25" customHeight="1"/>
    <row r="57" spans="3:6" ht="12.75">
      <c r="C57" s="6" t="s">
        <v>402</v>
      </c>
      <c r="D57" s="449"/>
      <c r="E57" s="449"/>
      <c r="F57" s="449"/>
    </row>
  </sheetData>
  <mergeCells count="3">
    <mergeCell ref="C2:F2"/>
    <mergeCell ref="C3:F3"/>
    <mergeCell ref="B4:B5"/>
  </mergeCells>
  <printOptions/>
  <pageMargins left="0.75" right="0.75" top="1" bottom="1" header="0.5" footer="0.5"/>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H61"/>
  <sheetViews>
    <sheetView workbookViewId="0" topLeftCell="A1">
      <selection activeCell="A1" sqref="A1"/>
    </sheetView>
  </sheetViews>
  <sheetFormatPr defaultColWidth="9.140625" defaultRowHeight="12.75"/>
  <cols>
    <col min="1" max="1" width="4.00390625" style="0" customWidth="1"/>
    <col min="2" max="2" width="3.57421875" style="0" customWidth="1"/>
    <col min="3" max="3" width="51.57421875" style="0" customWidth="1"/>
    <col min="4" max="6" width="7.7109375" style="0" customWidth="1"/>
  </cols>
  <sheetData>
    <row r="1" spans="6:8" ht="14.25" customHeight="1">
      <c r="F1" s="79" t="s">
        <v>372</v>
      </c>
      <c r="G1" s="17"/>
      <c r="H1" s="17"/>
    </row>
    <row r="2" spans="3:8" ht="15" customHeight="1">
      <c r="C2" s="705" t="s">
        <v>156</v>
      </c>
      <c r="D2" s="705"/>
      <c r="E2" s="705"/>
      <c r="F2" s="705"/>
      <c r="G2" s="17"/>
      <c r="H2" s="17"/>
    </row>
    <row r="3" spans="3:8" ht="15" customHeight="1">
      <c r="C3" s="705" t="s">
        <v>155</v>
      </c>
      <c r="D3" s="705"/>
      <c r="E3" s="705"/>
      <c r="F3" s="705"/>
      <c r="G3" s="17"/>
      <c r="H3" s="17"/>
    </row>
    <row r="4" spans="3:8" ht="15" customHeight="1">
      <c r="C4" s="690" t="s">
        <v>364</v>
      </c>
      <c r="D4" s="690"/>
      <c r="E4" s="690"/>
      <c r="F4" s="690"/>
      <c r="G4" s="17"/>
      <c r="H4" s="17"/>
    </row>
    <row r="5" spans="2:8" ht="12" customHeight="1">
      <c r="B5" s="708" t="s">
        <v>434</v>
      </c>
      <c r="C5" s="4"/>
      <c r="D5" s="4"/>
      <c r="F5" s="234">
        <v>1000</v>
      </c>
      <c r="G5" s="17"/>
      <c r="H5" s="17"/>
    </row>
    <row r="6" spans="2:8" ht="24.75" customHeight="1">
      <c r="B6" s="706"/>
      <c r="C6" s="632" t="s">
        <v>542</v>
      </c>
      <c r="D6" s="290">
        <v>2005</v>
      </c>
      <c r="E6" s="447">
        <v>2006</v>
      </c>
      <c r="F6" s="291">
        <v>2007</v>
      </c>
      <c r="G6" s="17"/>
      <c r="H6" s="17"/>
    </row>
    <row r="7" spans="2:8" ht="12" customHeight="1">
      <c r="B7" s="4">
        <v>1</v>
      </c>
      <c r="C7" s="617" t="s">
        <v>117</v>
      </c>
      <c r="D7" s="153">
        <v>2939.555</v>
      </c>
      <c r="E7" s="154">
        <v>2752.033</v>
      </c>
      <c r="F7" s="155">
        <v>2838.837</v>
      </c>
      <c r="G7" s="17"/>
      <c r="H7" s="17"/>
    </row>
    <row r="8" spans="2:8" ht="12" customHeight="1">
      <c r="B8" s="4">
        <f>B7+1</f>
        <v>2</v>
      </c>
      <c r="C8" s="618" t="s">
        <v>118</v>
      </c>
      <c r="D8" s="171">
        <v>1729.629</v>
      </c>
      <c r="E8" s="172">
        <v>1659.334</v>
      </c>
      <c r="F8" s="173">
        <v>1729.269</v>
      </c>
      <c r="G8" s="17"/>
      <c r="H8" s="17"/>
    </row>
    <row r="9" spans="2:8" ht="12" customHeight="1">
      <c r="B9" s="4">
        <f aca="true" t="shared" si="0" ref="B9:B56">B8+1</f>
        <v>3</v>
      </c>
      <c r="C9" s="617" t="s">
        <v>132</v>
      </c>
      <c r="D9" s="153">
        <v>1522.096</v>
      </c>
      <c r="E9" s="154">
        <v>1520.779</v>
      </c>
      <c r="F9" s="155">
        <v>1604.946</v>
      </c>
      <c r="G9" s="17"/>
      <c r="H9" s="17"/>
    </row>
    <row r="10" spans="2:8" ht="12" customHeight="1">
      <c r="B10" s="4">
        <f t="shared" si="0"/>
        <v>4</v>
      </c>
      <c r="C10" s="618" t="s">
        <v>565</v>
      </c>
      <c r="D10" s="171">
        <v>1183.023</v>
      </c>
      <c r="E10" s="172">
        <v>1374.451</v>
      </c>
      <c r="F10" s="173">
        <v>1571.472</v>
      </c>
      <c r="G10" s="17"/>
      <c r="H10" s="17"/>
    </row>
    <row r="11" spans="2:8" ht="12" customHeight="1">
      <c r="B11" s="4">
        <f t="shared" si="0"/>
        <v>5</v>
      </c>
      <c r="C11" s="617" t="s">
        <v>566</v>
      </c>
      <c r="D11" s="153">
        <v>1257.997</v>
      </c>
      <c r="E11" s="154">
        <v>1416.789</v>
      </c>
      <c r="F11" s="155">
        <v>1453.229</v>
      </c>
      <c r="G11" s="17"/>
      <c r="H11" s="17"/>
    </row>
    <row r="12" spans="2:8" ht="12" customHeight="1">
      <c r="B12" s="4">
        <f t="shared" si="0"/>
        <v>6</v>
      </c>
      <c r="C12" s="618" t="s">
        <v>119</v>
      </c>
      <c r="D12" s="171">
        <v>1382.829</v>
      </c>
      <c r="E12" s="172">
        <v>1429.425</v>
      </c>
      <c r="F12" s="173">
        <v>1405.694</v>
      </c>
      <c r="G12" s="17"/>
      <c r="H12" s="17"/>
    </row>
    <row r="13" spans="2:8" ht="12" customHeight="1">
      <c r="B13" s="4">
        <f t="shared" si="0"/>
        <v>7</v>
      </c>
      <c r="C13" s="617" t="s">
        <v>568</v>
      </c>
      <c r="D13" s="153">
        <v>1246.818</v>
      </c>
      <c r="E13" s="154">
        <v>1284.916</v>
      </c>
      <c r="F13" s="155">
        <v>1332.494</v>
      </c>
      <c r="G13" s="17"/>
      <c r="H13" s="17"/>
    </row>
    <row r="14" spans="2:8" ht="12" customHeight="1">
      <c r="B14" s="4">
        <f t="shared" si="0"/>
        <v>8</v>
      </c>
      <c r="C14" s="618" t="s">
        <v>120</v>
      </c>
      <c r="D14" s="171">
        <v>996.143</v>
      </c>
      <c r="E14" s="172">
        <v>1086.322</v>
      </c>
      <c r="F14" s="173">
        <v>1074.672</v>
      </c>
      <c r="G14" s="17"/>
      <c r="H14" s="17"/>
    </row>
    <row r="15" spans="2:8" ht="12" customHeight="1">
      <c r="B15" s="4">
        <f t="shared" si="0"/>
        <v>9</v>
      </c>
      <c r="C15" s="617" t="s">
        <v>567</v>
      </c>
      <c r="D15" s="153">
        <v>936.628</v>
      </c>
      <c r="E15" s="154">
        <v>1036.425</v>
      </c>
      <c r="F15" s="155">
        <v>1057.016</v>
      </c>
      <c r="G15" s="17"/>
      <c r="H15" s="17"/>
    </row>
    <row r="16" spans="2:8" ht="12" customHeight="1">
      <c r="B16" s="4">
        <f t="shared" si="0"/>
        <v>10</v>
      </c>
      <c r="C16" s="618" t="s">
        <v>121</v>
      </c>
      <c r="D16" s="171">
        <v>928.671</v>
      </c>
      <c r="E16" s="172">
        <v>976.713</v>
      </c>
      <c r="F16" s="173">
        <v>1056.937</v>
      </c>
      <c r="G16" s="17"/>
      <c r="H16" s="17"/>
    </row>
    <row r="17" spans="2:8" ht="12" customHeight="1">
      <c r="B17" s="4">
        <f t="shared" si="0"/>
        <v>11</v>
      </c>
      <c r="C17" s="617" t="s">
        <v>122</v>
      </c>
      <c r="D17" s="153">
        <v>1074.148</v>
      </c>
      <c r="E17" s="154">
        <v>1040.222</v>
      </c>
      <c r="F17" s="155">
        <v>1055.058</v>
      </c>
      <c r="G17" s="17"/>
      <c r="H17" s="17"/>
    </row>
    <row r="18" spans="2:8" ht="12" customHeight="1">
      <c r="B18" s="4">
        <f t="shared" si="0"/>
        <v>12</v>
      </c>
      <c r="C18" s="618" t="s">
        <v>123</v>
      </c>
      <c r="D18" s="171">
        <v>1005.375</v>
      </c>
      <c r="E18" s="172">
        <v>1027.495</v>
      </c>
      <c r="F18" s="173">
        <v>1032.103</v>
      </c>
      <c r="G18" s="17"/>
      <c r="H18" s="17"/>
    </row>
    <row r="19" spans="2:8" ht="12" customHeight="1">
      <c r="B19" s="4">
        <f t="shared" si="0"/>
        <v>13</v>
      </c>
      <c r="C19" s="617" t="s">
        <v>124</v>
      </c>
      <c r="D19" s="153">
        <v>1067.426</v>
      </c>
      <c r="E19" s="154">
        <v>1045.77</v>
      </c>
      <c r="F19" s="155">
        <v>1023.597</v>
      </c>
      <c r="G19" s="17"/>
      <c r="H19" s="17"/>
    </row>
    <row r="20" spans="2:8" ht="12" customHeight="1">
      <c r="B20" s="4">
        <f t="shared" si="0"/>
        <v>14</v>
      </c>
      <c r="C20" s="618" t="s">
        <v>562</v>
      </c>
      <c r="D20" s="171">
        <v>725.387</v>
      </c>
      <c r="E20" s="172">
        <v>1006.862</v>
      </c>
      <c r="F20" s="173">
        <v>1005.9</v>
      </c>
      <c r="G20" s="17"/>
      <c r="H20" s="17"/>
    </row>
    <row r="21" spans="2:8" ht="12" customHeight="1">
      <c r="B21" s="4">
        <f t="shared" si="0"/>
        <v>15</v>
      </c>
      <c r="C21" s="617" t="s">
        <v>125</v>
      </c>
      <c r="D21" s="153">
        <v>994.9</v>
      </c>
      <c r="E21" s="154">
        <v>997.694</v>
      </c>
      <c r="F21" s="155">
        <v>1003.265</v>
      </c>
      <c r="G21" s="17"/>
      <c r="H21" s="17"/>
    </row>
    <row r="22" spans="2:8" ht="12" customHeight="1">
      <c r="B22" s="4">
        <f t="shared" si="0"/>
        <v>16</v>
      </c>
      <c r="C22" s="618" t="s">
        <v>126</v>
      </c>
      <c r="D22" s="171">
        <v>872.787</v>
      </c>
      <c r="E22" s="172">
        <v>965.056</v>
      </c>
      <c r="F22" s="173">
        <v>991.688</v>
      </c>
      <c r="G22" s="17"/>
      <c r="H22" s="17"/>
    </row>
    <row r="23" spans="2:8" ht="12" customHeight="1">
      <c r="B23" s="4">
        <f t="shared" si="0"/>
        <v>17</v>
      </c>
      <c r="C23" s="617" t="s">
        <v>127</v>
      </c>
      <c r="D23" s="153">
        <v>926.118</v>
      </c>
      <c r="E23" s="154">
        <v>955.466</v>
      </c>
      <c r="F23" s="155">
        <v>971.704</v>
      </c>
      <c r="G23" s="17"/>
      <c r="H23" s="17"/>
    </row>
    <row r="24" spans="2:8" ht="12" customHeight="1">
      <c r="B24" s="4">
        <f t="shared" si="0"/>
        <v>18</v>
      </c>
      <c r="C24" s="618" t="s">
        <v>128</v>
      </c>
      <c r="D24" s="171">
        <v>904.673</v>
      </c>
      <c r="E24" s="172">
        <v>940.321</v>
      </c>
      <c r="F24" s="173">
        <v>909.437</v>
      </c>
      <c r="G24" s="17"/>
      <c r="H24" s="17"/>
    </row>
    <row r="25" spans="2:8" ht="12" customHeight="1">
      <c r="B25" s="4">
        <f t="shared" si="0"/>
        <v>19</v>
      </c>
      <c r="C25" s="617" t="s">
        <v>129</v>
      </c>
      <c r="D25" s="153">
        <v>928.529</v>
      </c>
      <c r="E25" s="154">
        <v>931.456</v>
      </c>
      <c r="F25" s="155">
        <v>888.887</v>
      </c>
      <c r="G25" s="17"/>
      <c r="H25" s="17"/>
    </row>
    <row r="26" spans="2:8" ht="12" customHeight="1">
      <c r="B26" s="4">
        <f t="shared" si="0"/>
        <v>20</v>
      </c>
      <c r="C26" s="618" t="s">
        <v>130</v>
      </c>
      <c r="D26" s="171">
        <v>991.707</v>
      </c>
      <c r="E26" s="172">
        <v>915</v>
      </c>
      <c r="F26" s="173">
        <v>885.764</v>
      </c>
      <c r="G26" s="17"/>
      <c r="H26" s="17"/>
    </row>
    <row r="27" spans="2:8" ht="12" customHeight="1">
      <c r="B27" s="4">
        <f t="shared" si="0"/>
        <v>21</v>
      </c>
      <c r="C27" s="617" t="s">
        <v>131</v>
      </c>
      <c r="D27" s="153">
        <v>827.256</v>
      </c>
      <c r="E27" s="154">
        <v>857.115</v>
      </c>
      <c r="F27" s="155">
        <v>857.605</v>
      </c>
      <c r="G27" s="17"/>
      <c r="H27" s="17"/>
    </row>
    <row r="28" spans="2:8" ht="12" customHeight="1">
      <c r="B28" s="4">
        <f t="shared" si="0"/>
        <v>22</v>
      </c>
      <c r="C28" s="618" t="s">
        <v>133</v>
      </c>
      <c r="D28" s="171">
        <v>878.017</v>
      </c>
      <c r="E28" s="172">
        <v>837.465</v>
      </c>
      <c r="F28" s="173">
        <v>833.863</v>
      </c>
      <c r="G28" s="17"/>
      <c r="H28" s="17"/>
    </row>
    <row r="29" spans="2:8" ht="12" customHeight="1">
      <c r="B29" s="4">
        <f t="shared" si="0"/>
        <v>23</v>
      </c>
      <c r="C29" s="617" t="s">
        <v>134</v>
      </c>
      <c r="D29" s="153">
        <v>822.629</v>
      </c>
      <c r="E29" s="154">
        <v>796.929</v>
      </c>
      <c r="F29" s="155">
        <v>824.108</v>
      </c>
      <c r="G29" s="17"/>
      <c r="H29" s="17"/>
    </row>
    <row r="30" spans="2:8" ht="12" customHeight="1">
      <c r="B30" s="4">
        <f t="shared" si="0"/>
        <v>24</v>
      </c>
      <c r="C30" s="618" t="s">
        <v>135</v>
      </c>
      <c r="D30" s="171">
        <v>708.908</v>
      </c>
      <c r="E30" s="172">
        <v>793.371</v>
      </c>
      <c r="F30" s="173">
        <v>794.73</v>
      </c>
      <c r="G30" s="17"/>
      <c r="H30" s="17"/>
    </row>
    <row r="31" spans="2:8" ht="12" customHeight="1">
      <c r="B31" s="4">
        <f t="shared" si="0"/>
        <v>25</v>
      </c>
      <c r="C31" s="617" t="s">
        <v>136</v>
      </c>
      <c r="D31" s="153">
        <v>780.351</v>
      </c>
      <c r="E31" s="154">
        <v>795.521</v>
      </c>
      <c r="F31" s="155">
        <v>787.488</v>
      </c>
      <c r="G31" s="17"/>
      <c r="H31" s="17"/>
    </row>
    <row r="32" spans="2:8" ht="12" customHeight="1">
      <c r="B32" s="4">
        <f t="shared" si="0"/>
        <v>26</v>
      </c>
      <c r="C32" s="618" t="s">
        <v>137</v>
      </c>
      <c r="D32" s="171">
        <v>775.858</v>
      </c>
      <c r="E32" s="172">
        <v>717.202</v>
      </c>
      <c r="F32" s="173">
        <v>738.926</v>
      </c>
      <c r="G32" s="17"/>
      <c r="H32" s="17"/>
    </row>
    <row r="33" spans="2:8" ht="12" customHeight="1">
      <c r="B33" s="4">
        <f t="shared" si="0"/>
        <v>27</v>
      </c>
      <c r="C33" s="617" t="s">
        <v>563</v>
      </c>
      <c r="D33" s="153">
        <v>666.965</v>
      </c>
      <c r="E33" s="154">
        <v>748.803</v>
      </c>
      <c r="F33" s="155">
        <v>718.182</v>
      </c>
      <c r="G33" s="17"/>
      <c r="H33" s="17"/>
    </row>
    <row r="34" spans="2:8" ht="12" customHeight="1">
      <c r="B34" s="4">
        <f t="shared" si="0"/>
        <v>28</v>
      </c>
      <c r="C34" s="618" t="s">
        <v>138</v>
      </c>
      <c r="D34" s="171">
        <v>607.719</v>
      </c>
      <c r="E34" s="172">
        <v>643.791</v>
      </c>
      <c r="F34" s="173">
        <v>711.116</v>
      </c>
      <c r="G34" s="17"/>
      <c r="H34" s="17"/>
    </row>
    <row r="35" spans="2:8" ht="12" customHeight="1">
      <c r="B35" s="4">
        <f t="shared" si="0"/>
        <v>29</v>
      </c>
      <c r="C35" s="617" t="s">
        <v>139</v>
      </c>
      <c r="D35" s="153">
        <v>720.622</v>
      </c>
      <c r="E35" s="154">
        <v>721.836</v>
      </c>
      <c r="F35" s="155">
        <v>710.991</v>
      </c>
      <c r="G35" s="17"/>
      <c r="H35" s="17"/>
    </row>
    <row r="36" spans="2:8" ht="12" customHeight="1">
      <c r="B36" s="4">
        <f t="shared" si="0"/>
        <v>30</v>
      </c>
      <c r="C36" s="618" t="s">
        <v>564</v>
      </c>
      <c r="D36" s="171">
        <v>739.615</v>
      </c>
      <c r="E36" s="172">
        <v>689.11</v>
      </c>
      <c r="F36" s="173">
        <v>710.319</v>
      </c>
      <c r="G36" s="17"/>
      <c r="H36" s="17"/>
    </row>
    <row r="37" spans="2:8" ht="12" customHeight="1">
      <c r="B37" s="4">
        <f t="shared" si="0"/>
        <v>31</v>
      </c>
      <c r="C37" s="617" t="s">
        <v>140</v>
      </c>
      <c r="D37" s="153">
        <v>695.35</v>
      </c>
      <c r="E37" s="154">
        <v>692.469</v>
      </c>
      <c r="F37" s="155">
        <v>709.925</v>
      </c>
      <c r="G37" s="17"/>
      <c r="H37" s="17"/>
    </row>
    <row r="38" spans="2:8" ht="12" customHeight="1">
      <c r="B38" s="4">
        <f t="shared" si="0"/>
        <v>32</v>
      </c>
      <c r="C38" s="618" t="s">
        <v>141</v>
      </c>
      <c r="D38" s="171">
        <v>726.087</v>
      </c>
      <c r="E38" s="172">
        <v>684.519</v>
      </c>
      <c r="F38" s="173">
        <v>695.679</v>
      </c>
      <c r="G38" s="17"/>
      <c r="H38" s="17"/>
    </row>
    <row r="39" spans="2:8" ht="12" customHeight="1">
      <c r="B39" s="4">
        <f t="shared" si="0"/>
        <v>33</v>
      </c>
      <c r="C39" s="617" t="s">
        <v>151</v>
      </c>
      <c r="D39" s="153">
        <v>597.284</v>
      </c>
      <c r="E39" s="154">
        <v>622.947</v>
      </c>
      <c r="F39" s="155">
        <v>691.98</v>
      </c>
      <c r="G39" s="17"/>
      <c r="H39" s="17"/>
    </row>
    <row r="40" spans="2:8" ht="12" customHeight="1">
      <c r="B40" s="4">
        <f t="shared" si="0"/>
        <v>34</v>
      </c>
      <c r="C40" s="618" t="s">
        <v>142</v>
      </c>
      <c r="D40" s="171">
        <v>643.246</v>
      </c>
      <c r="E40" s="172">
        <v>712.316</v>
      </c>
      <c r="F40" s="173">
        <v>687.007</v>
      </c>
      <c r="G40" s="17"/>
      <c r="H40" s="17"/>
    </row>
    <row r="41" spans="2:8" ht="12" customHeight="1">
      <c r="B41" s="4">
        <f t="shared" si="0"/>
        <v>35</v>
      </c>
      <c r="C41" s="617" t="s">
        <v>143</v>
      </c>
      <c r="D41" s="153">
        <v>501.572</v>
      </c>
      <c r="E41" s="154">
        <v>618.784</v>
      </c>
      <c r="F41" s="155">
        <v>686.76</v>
      </c>
      <c r="G41" s="17"/>
      <c r="H41" s="17"/>
    </row>
    <row r="42" spans="2:8" ht="12" customHeight="1">
      <c r="B42" s="4">
        <f t="shared" si="0"/>
        <v>36</v>
      </c>
      <c r="C42" s="618" t="s">
        <v>144</v>
      </c>
      <c r="D42" s="171">
        <v>738.729</v>
      </c>
      <c r="E42" s="172">
        <v>668.338</v>
      </c>
      <c r="F42" s="173">
        <v>686.564</v>
      </c>
      <c r="G42" s="17"/>
      <c r="H42" s="17"/>
    </row>
    <row r="43" spans="2:8" ht="12" customHeight="1">
      <c r="B43" s="4">
        <f t="shared" si="0"/>
        <v>37</v>
      </c>
      <c r="C43" s="617" t="s">
        <v>145</v>
      </c>
      <c r="D43" s="153">
        <v>661.481</v>
      </c>
      <c r="E43" s="154">
        <v>649.524</v>
      </c>
      <c r="F43" s="155">
        <v>686.387</v>
      </c>
      <c r="G43" s="17"/>
      <c r="H43" s="17"/>
    </row>
    <row r="44" spans="2:8" ht="12" customHeight="1">
      <c r="B44" s="4">
        <f t="shared" si="0"/>
        <v>38</v>
      </c>
      <c r="C44" s="618" t="s">
        <v>146</v>
      </c>
      <c r="D44" s="171">
        <v>629.719</v>
      </c>
      <c r="E44" s="172">
        <v>664.656</v>
      </c>
      <c r="F44" s="173">
        <v>684.057</v>
      </c>
      <c r="G44" s="17"/>
      <c r="H44" s="17"/>
    </row>
    <row r="45" spans="2:8" ht="12" customHeight="1">
      <c r="B45" s="4">
        <f t="shared" si="0"/>
        <v>39</v>
      </c>
      <c r="C45" s="617" t="s">
        <v>157</v>
      </c>
      <c r="D45" s="153">
        <v>669.171</v>
      </c>
      <c r="E45" s="154">
        <f>163.889+500.979</f>
        <v>664.8679999999999</v>
      </c>
      <c r="F45" s="155">
        <v>672.199</v>
      </c>
      <c r="G45" s="17"/>
      <c r="H45" s="17"/>
    </row>
    <row r="46" spans="2:8" ht="12" customHeight="1">
      <c r="B46" s="4">
        <f t="shared" si="0"/>
        <v>40</v>
      </c>
      <c r="C46" s="618" t="s">
        <v>147</v>
      </c>
      <c r="D46" s="171">
        <v>383.767</v>
      </c>
      <c r="E46" s="172">
        <v>599.594</v>
      </c>
      <c r="F46" s="173">
        <v>664.934</v>
      </c>
      <c r="G46" s="17"/>
      <c r="H46" s="17"/>
    </row>
    <row r="47" spans="2:8" ht="12" customHeight="1">
      <c r="B47" s="4">
        <f t="shared" si="0"/>
        <v>41</v>
      </c>
      <c r="C47" s="617" t="s">
        <v>148</v>
      </c>
      <c r="D47" s="153">
        <v>802.448</v>
      </c>
      <c r="E47" s="154">
        <v>631.665</v>
      </c>
      <c r="F47" s="155">
        <v>657.598</v>
      </c>
      <c r="G47" s="17"/>
      <c r="H47" s="17"/>
    </row>
    <row r="48" spans="2:8" ht="12" customHeight="1">
      <c r="B48" s="4">
        <f t="shared" si="0"/>
        <v>42</v>
      </c>
      <c r="C48" s="618" t="s">
        <v>149</v>
      </c>
      <c r="D48" s="171">
        <v>466.595</v>
      </c>
      <c r="E48" s="172">
        <v>574.427</v>
      </c>
      <c r="F48" s="173">
        <v>640.581</v>
      </c>
      <c r="G48" s="17"/>
      <c r="H48" s="17"/>
    </row>
    <row r="49" spans="2:8" ht="12" customHeight="1">
      <c r="B49" s="4">
        <f t="shared" si="0"/>
        <v>43</v>
      </c>
      <c r="C49" s="617" t="s">
        <v>150</v>
      </c>
      <c r="D49" s="153">
        <v>560.774</v>
      </c>
      <c r="E49" s="154">
        <v>629.067</v>
      </c>
      <c r="F49" s="155">
        <v>630.595</v>
      </c>
      <c r="G49" s="17"/>
      <c r="H49" s="17"/>
    </row>
    <row r="50" spans="2:8" ht="12" customHeight="1">
      <c r="B50" s="4">
        <f t="shared" si="0"/>
        <v>44</v>
      </c>
      <c r="C50" s="618" t="s">
        <v>569</v>
      </c>
      <c r="D50" s="171">
        <v>606.696</v>
      </c>
      <c r="E50" s="172">
        <v>616.828</v>
      </c>
      <c r="F50" s="173">
        <v>616.072</v>
      </c>
      <c r="G50" s="17"/>
      <c r="H50" s="17"/>
    </row>
    <row r="51" spans="2:8" ht="12" customHeight="1">
      <c r="B51" s="4">
        <f t="shared" si="0"/>
        <v>45</v>
      </c>
      <c r="C51" s="617" t="s">
        <v>152</v>
      </c>
      <c r="D51" s="153">
        <v>549.104</v>
      </c>
      <c r="E51" s="154">
        <v>591.41</v>
      </c>
      <c r="F51" s="155">
        <v>611.401</v>
      </c>
      <c r="G51" s="17"/>
      <c r="H51" s="17"/>
    </row>
    <row r="52" spans="2:8" ht="12" customHeight="1">
      <c r="B52" s="4">
        <f t="shared" si="0"/>
        <v>46</v>
      </c>
      <c r="C52" s="618" t="s">
        <v>572</v>
      </c>
      <c r="D52" s="171">
        <v>439.373</v>
      </c>
      <c r="E52" s="172">
        <v>531.85</v>
      </c>
      <c r="F52" s="173">
        <v>608.939</v>
      </c>
      <c r="G52" s="17"/>
      <c r="H52" s="17"/>
    </row>
    <row r="53" spans="2:8" ht="12" customHeight="1">
      <c r="B53" s="4">
        <f t="shared" si="0"/>
        <v>47</v>
      </c>
      <c r="C53" s="617" t="s">
        <v>570</v>
      </c>
      <c r="D53" s="153"/>
      <c r="E53" s="154">
        <v>575.891</v>
      </c>
      <c r="F53" s="155">
        <v>605.141</v>
      </c>
      <c r="G53" s="17"/>
      <c r="H53" s="17"/>
    </row>
    <row r="54" spans="2:8" ht="12" customHeight="1">
      <c r="B54" s="4">
        <f t="shared" si="0"/>
        <v>48</v>
      </c>
      <c r="C54" s="618" t="s">
        <v>153</v>
      </c>
      <c r="D54" s="171">
        <v>753.33</v>
      </c>
      <c r="E54" s="172">
        <v>533.173</v>
      </c>
      <c r="F54" s="173">
        <v>601.432</v>
      </c>
      <c r="G54" s="17"/>
      <c r="H54" s="17"/>
    </row>
    <row r="55" spans="2:8" ht="12" customHeight="1">
      <c r="B55" s="4">
        <f t="shared" si="0"/>
        <v>49</v>
      </c>
      <c r="C55" s="617" t="s">
        <v>154</v>
      </c>
      <c r="D55" s="153">
        <v>543.863</v>
      </c>
      <c r="E55" s="154">
        <v>555.785</v>
      </c>
      <c r="F55" s="155">
        <v>598.602</v>
      </c>
      <c r="G55" s="17"/>
      <c r="H55" s="17"/>
    </row>
    <row r="56" spans="2:8" ht="12.75">
      <c r="B56" s="4">
        <f t="shared" si="0"/>
        <v>50</v>
      </c>
      <c r="C56" s="619" t="s">
        <v>571</v>
      </c>
      <c r="D56" s="467">
        <v>525.458</v>
      </c>
      <c r="E56" s="468">
        <v>577.54</v>
      </c>
      <c r="F56" s="541">
        <v>588.038</v>
      </c>
      <c r="G56" s="17"/>
      <c r="H56" s="17"/>
    </row>
    <row r="57" spans="2:8" ht="26.25" customHeight="1">
      <c r="B57" s="1"/>
      <c r="C57" s="709" t="s">
        <v>192</v>
      </c>
      <c r="D57" s="689"/>
      <c r="E57" s="689"/>
      <c r="F57" s="689"/>
      <c r="G57" s="17"/>
      <c r="H57" s="17"/>
    </row>
    <row r="58" spans="3:8" ht="12.75">
      <c r="C58" s="400" t="s">
        <v>402</v>
      </c>
      <c r="D58" s="17"/>
      <c r="E58" s="17"/>
      <c r="F58" s="17"/>
      <c r="G58" s="17"/>
      <c r="H58" s="17"/>
    </row>
    <row r="59" spans="7:8" ht="12.75">
      <c r="G59" s="17"/>
      <c r="H59" s="17"/>
    </row>
    <row r="60" spans="7:8" ht="12.75">
      <c r="G60" s="17"/>
      <c r="H60" s="17"/>
    </row>
    <row r="61" spans="7:8" ht="12.75">
      <c r="G61" s="17"/>
      <c r="H61" s="17"/>
    </row>
  </sheetData>
  <mergeCells count="5">
    <mergeCell ref="B5:B6"/>
    <mergeCell ref="C57:F57"/>
    <mergeCell ref="C2:F2"/>
    <mergeCell ref="C3:F3"/>
    <mergeCell ref="C4:F4"/>
  </mergeCells>
  <printOptions/>
  <pageMargins left="0.6692913385826772" right="0.6692913385826772" top="0.393700787401574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8">
    <pageSetUpPr fitToPage="1"/>
  </sheetPr>
  <dimension ref="A1:O71"/>
  <sheetViews>
    <sheetView workbookViewId="0" topLeftCell="A1">
      <selection activeCell="A1" sqref="A1"/>
    </sheetView>
  </sheetViews>
  <sheetFormatPr defaultColWidth="9.140625" defaultRowHeight="12.75"/>
  <cols>
    <col min="1" max="2" width="3.28125" style="0" customWidth="1"/>
    <col min="3" max="3" width="0.9921875" style="0" customWidth="1"/>
    <col min="4" max="4" width="27.28125" style="0" customWidth="1"/>
    <col min="5" max="5" width="6.00390625" style="0" customWidth="1"/>
    <col min="6" max="13" width="6.8515625" style="0" customWidth="1"/>
    <col min="14" max="14" width="6.7109375" style="0" customWidth="1"/>
    <col min="15" max="15" width="2.28125" style="0" customWidth="1"/>
  </cols>
  <sheetData>
    <row r="1" spans="3:14" ht="14.25" customHeight="1">
      <c r="C1" s="28"/>
      <c r="D1" s="25"/>
      <c r="E1" s="25"/>
      <c r="F1" s="25"/>
      <c r="G1" s="25"/>
      <c r="H1" s="25"/>
      <c r="I1" s="25"/>
      <c r="J1" s="25"/>
      <c r="K1" s="25"/>
      <c r="L1" s="25"/>
      <c r="M1" s="25"/>
      <c r="N1" s="26" t="s">
        <v>520</v>
      </c>
    </row>
    <row r="2" spans="3:14" ht="30" customHeight="1">
      <c r="C2" s="692" t="s">
        <v>363</v>
      </c>
      <c r="D2" s="692"/>
      <c r="E2" s="692"/>
      <c r="F2" s="692"/>
      <c r="G2" s="692"/>
      <c r="H2" s="692"/>
      <c r="I2" s="692"/>
      <c r="J2" s="692"/>
      <c r="K2" s="692"/>
      <c r="L2" s="692"/>
      <c r="M2" s="692"/>
      <c r="N2" s="692"/>
    </row>
    <row r="3" spans="3:15" ht="15" customHeight="1">
      <c r="C3" s="693" t="s">
        <v>0</v>
      </c>
      <c r="D3" s="693"/>
      <c r="E3" s="693"/>
      <c r="F3" s="693"/>
      <c r="G3" s="693"/>
      <c r="H3" s="693"/>
      <c r="I3" s="693"/>
      <c r="J3" s="693"/>
      <c r="K3" s="693"/>
      <c r="L3" s="693"/>
      <c r="M3" s="693"/>
      <c r="N3" s="693"/>
      <c r="O3" s="20"/>
    </row>
    <row r="4" spans="3:14" s="16" customFormat="1" ht="12.75" customHeight="1">
      <c r="C4" s="704" t="s">
        <v>1</v>
      </c>
      <c r="D4" s="704"/>
      <c r="E4" s="704"/>
      <c r="F4" s="704"/>
      <c r="G4" s="704"/>
      <c r="H4" s="704"/>
      <c r="I4" s="704"/>
      <c r="J4" s="704"/>
      <c r="K4" s="704"/>
      <c r="L4" s="704"/>
      <c r="M4" s="704"/>
      <c r="N4" s="704"/>
    </row>
    <row r="5" spans="2:15" s="16" customFormat="1" ht="12.75" customHeight="1">
      <c r="B5" s="697" t="s">
        <v>434</v>
      </c>
      <c r="C5" s="161"/>
      <c r="D5" s="100"/>
      <c r="E5" s="102"/>
      <c r="F5" s="729">
        <v>2000</v>
      </c>
      <c r="G5" s="448"/>
      <c r="H5" s="448"/>
      <c r="I5" s="448"/>
      <c r="J5" s="729">
        <v>2004</v>
      </c>
      <c r="K5" s="729">
        <v>2005</v>
      </c>
      <c r="L5" s="448"/>
      <c r="M5" s="96"/>
      <c r="N5" s="117" t="s">
        <v>550</v>
      </c>
      <c r="O5" s="39"/>
    </row>
    <row r="6" spans="2:15" s="16" customFormat="1" ht="12.75" customHeight="1">
      <c r="B6" s="697"/>
      <c r="C6" s="311"/>
      <c r="D6" s="310" t="s">
        <v>561</v>
      </c>
      <c r="E6" s="118"/>
      <c r="F6" s="730"/>
      <c r="G6" s="132">
        <v>2001</v>
      </c>
      <c r="H6" s="132">
        <v>2002</v>
      </c>
      <c r="I6" s="132">
        <v>2003</v>
      </c>
      <c r="J6" s="730"/>
      <c r="K6" s="730"/>
      <c r="L6" s="132">
        <v>2006</v>
      </c>
      <c r="M6" s="97">
        <v>2007</v>
      </c>
      <c r="N6" s="119" t="s">
        <v>27</v>
      </c>
      <c r="O6" s="39"/>
    </row>
    <row r="7" spans="2:15" s="16" customFormat="1" ht="12.75" customHeight="1">
      <c r="B7" s="697"/>
      <c r="C7" s="312"/>
      <c r="D7" s="108"/>
      <c r="E7" s="120"/>
      <c r="F7" s="731"/>
      <c r="G7" s="318"/>
      <c r="H7" s="318"/>
      <c r="I7" s="318"/>
      <c r="J7" s="731"/>
      <c r="K7" s="731"/>
      <c r="L7" s="318"/>
      <c r="M7" s="98"/>
      <c r="N7" s="345" t="s">
        <v>325</v>
      </c>
      <c r="O7" s="39"/>
    </row>
    <row r="8" spans="1:14" s="36" customFormat="1" ht="12.75" customHeight="1">
      <c r="A8" s="59"/>
      <c r="B8" s="610">
        <v>1</v>
      </c>
      <c r="C8" s="609"/>
      <c r="D8" s="165" t="s">
        <v>42</v>
      </c>
      <c r="E8" s="112" t="s">
        <v>312</v>
      </c>
      <c r="F8" s="601">
        <v>1703.422</v>
      </c>
      <c r="G8" s="601">
        <v>1603.035</v>
      </c>
      <c r="H8" s="601">
        <v>1627.61</v>
      </c>
      <c r="I8" s="601">
        <v>1642.698</v>
      </c>
      <c r="J8" s="601">
        <v>1827.35</v>
      </c>
      <c r="K8" s="601">
        <v>1950.61</v>
      </c>
      <c r="L8" s="602">
        <v>2117.936</v>
      </c>
      <c r="M8" s="603">
        <v>2162.22</v>
      </c>
      <c r="N8" s="66">
        <f aca="true" t="shared" si="0" ref="N8:N38">(M8/L8-1)*100</f>
        <v>2.090903596709226</v>
      </c>
    </row>
    <row r="9" spans="1:14" s="40" customFormat="1" ht="12.75" customHeight="1">
      <c r="A9" s="27"/>
      <c r="B9" s="611">
        <v>2</v>
      </c>
      <c r="C9" s="314"/>
      <c r="D9" s="170" t="s">
        <v>45</v>
      </c>
      <c r="E9" s="113" t="s">
        <v>309</v>
      </c>
      <c r="F9" s="604">
        <v>1222.508</v>
      </c>
      <c r="G9" s="604">
        <v>1183.222</v>
      </c>
      <c r="H9" s="604">
        <v>1239.918</v>
      </c>
      <c r="I9" s="604">
        <v>1353.413</v>
      </c>
      <c r="J9" s="604">
        <v>1467.014</v>
      </c>
      <c r="K9" s="604">
        <v>1495.561</v>
      </c>
      <c r="L9" s="605">
        <v>1566.726</v>
      </c>
      <c r="M9" s="606">
        <v>1650.967</v>
      </c>
      <c r="N9" s="125">
        <f t="shared" si="0"/>
        <v>5.376881471297468</v>
      </c>
    </row>
    <row r="10" spans="1:14" s="41" customFormat="1" ht="12.75" customHeight="1">
      <c r="A10" s="27"/>
      <c r="B10" s="611">
        <v>3</v>
      </c>
      <c r="C10" s="313"/>
      <c r="D10" s="168" t="s">
        <v>98</v>
      </c>
      <c r="E10" s="114" t="s">
        <v>314</v>
      </c>
      <c r="F10" s="121">
        <v>1067.011</v>
      </c>
      <c r="G10" s="607">
        <v>1101.316</v>
      </c>
      <c r="H10" s="607">
        <v>1218.086</v>
      </c>
      <c r="I10" s="607">
        <v>1193.749</v>
      </c>
      <c r="J10" s="601">
        <v>1275.772</v>
      </c>
      <c r="K10" s="601">
        <v>1217.796</v>
      </c>
      <c r="L10" s="602">
        <v>1340.423</v>
      </c>
      <c r="M10" s="603">
        <v>1434.77</v>
      </c>
      <c r="N10" s="66">
        <f t="shared" si="0"/>
        <v>7.038599009417168</v>
      </c>
    </row>
    <row r="11" spans="1:14" s="40" customFormat="1" ht="12.75" customHeight="1">
      <c r="A11" s="27"/>
      <c r="B11" s="611">
        <v>4</v>
      </c>
      <c r="C11" s="314"/>
      <c r="D11" s="170" t="s">
        <v>43</v>
      </c>
      <c r="E11" s="113" t="s">
        <v>310</v>
      </c>
      <c r="F11" s="608">
        <v>1306.829</v>
      </c>
      <c r="G11" s="608">
        <v>1179.521</v>
      </c>
      <c r="H11" s="608">
        <v>1234.51</v>
      </c>
      <c r="I11" s="608">
        <v>1300.349</v>
      </c>
      <c r="J11" s="604">
        <v>1412.019</v>
      </c>
      <c r="K11" s="604">
        <v>1389.278</v>
      </c>
      <c r="L11" s="605">
        <v>1342.646</v>
      </c>
      <c r="M11" s="606">
        <v>1393.243</v>
      </c>
      <c r="N11" s="125">
        <f t="shared" si="0"/>
        <v>3.768454231420648</v>
      </c>
    </row>
    <row r="12" spans="1:15" s="41" customFormat="1" ht="12.75" customHeight="1">
      <c r="A12" s="27"/>
      <c r="B12" s="611">
        <v>5</v>
      </c>
      <c r="C12" s="313"/>
      <c r="D12" s="168" t="s">
        <v>52</v>
      </c>
      <c r="E12" s="114" t="s">
        <v>311</v>
      </c>
      <c r="F12" s="121">
        <v>687.385</v>
      </c>
      <c r="G12" s="121">
        <v>583.729</v>
      </c>
      <c r="H12" s="607">
        <v>499.431</v>
      </c>
      <c r="I12" s="607">
        <v>606.504</v>
      </c>
      <c r="J12" s="601">
        <v>660.428</v>
      </c>
      <c r="K12" s="601">
        <v>694.523</v>
      </c>
      <c r="L12" s="602">
        <v>713.535</v>
      </c>
      <c r="M12" s="603">
        <v>734.206</v>
      </c>
      <c r="N12" s="66">
        <f t="shared" si="0"/>
        <v>2.8969847309522345</v>
      </c>
      <c r="O12" s="40"/>
    </row>
    <row r="13" spans="1:15" s="9" customFormat="1" ht="12.75" customHeight="1">
      <c r="A13" s="27"/>
      <c r="B13" s="611">
        <v>6</v>
      </c>
      <c r="C13" s="314"/>
      <c r="D13" s="170" t="s">
        <v>99</v>
      </c>
      <c r="E13" s="113" t="s">
        <v>312</v>
      </c>
      <c r="F13" s="604">
        <v>438.274</v>
      </c>
      <c r="G13" s="604">
        <v>454.83</v>
      </c>
      <c r="H13" s="604">
        <v>507.539</v>
      </c>
      <c r="I13" s="604">
        <v>530.01</v>
      </c>
      <c r="J13" s="604">
        <v>621.853</v>
      </c>
      <c r="K13" s="604">
        <v>646.833</v>
      </c>
      <c r="L13" s="605">
        <v>690.998</v>
      </c>
      <c r="M13" s="606">
        <v>709.329</v>
      </c>
      <c r="N13" s="125">
        <f t="shared" si="0"/>
        <v>2.65282967533913</v>
      </c>
      <c r="O13" s="41"/>
    </row>
    <row r="14" spans="1:14" s="41" customFormat="1" ht="12.75" customHeight="1">
      <c r="A14" s="27"/>
      <c r="B14" s="611">
        <v>7</v>
      </c>
      <c r="C14" s="313"/>
      <c r="D14" s="168" t="s">
        <v>399</v>
      </c>
      <c r="E14" s="114" t="s">
        <v>317</v>
      </c>
      <c r="F14" s="121">
        <v>499.907</v>
      </c>
      <c r="G14" s="121">
        <v>509.098</v>
      </c>
      <c r="H14" s="121">
        <v>549.536</v>
      </c>
      <c r="I14" s="121">
        <v>602.079</v>
      </c>
      <c r="J14" s="601">
        <v>616.583</v>
      </c>
      <c r="K14" s="601">
        <v>624.803</v>
      </c>
      <c r="L14" s="602">
        <v>633.747</v>
      </c>
      <c r="M14" s="603">
        <v>702.76</v>
      </c>
      <c r="N14" s="66">
        <f t="shared" si="0"/>
        <v>10.88967679531423</v>
      </c>
    </row>
    <row r="15" spans="1:15" s="36" customFormat="1" ht="12.75" customHeight="1">
      <c r="A15" s="59"/>
      <c r="B15" s="610">
        <v>8</v>
      </c>
      <c r="C15" s="314"/>
      <c r="D15" s="170" t="s">
        <v>100</v>
      </c>
      <c r="E15" s="113" t="s">
        <v>311</v>
      </c>
      <c r="F15" s="126">
        <v>270.307</v>
      </c>
      <c r="G15" s="126">
        <v>273.217</v>
      </c>
      <c r="H15" s="126">
        <v>326.817</v>
      </c>
      <c r="I15" s="126">
        <v>374.159</v>
      </c>
      <c r="J15" s="600">
        <v>382.325</v>
      </c>
      <c r="K15" s="600">
        <v>325.712</v>
      </c>
      <c r="L15" s="454">
        <v>406.525</v>
      </c>
      <c r="M15" s="566">
        <v>489.87</v>
      </c>
      <c r="N15" s="125">
        <f t="shared" si="0"/>
        <v>20.50181415657095</v>
      </c>
      <c r="O15" s="9"/>
    </row>
    <row r="16" spans="1:14" s="9" customFormat="1" ht="12.75" customHeight="1">
      <c r="A16" s="27"/>
      <c r="B16" s="611">
        <v>9</v>
      </c>
      <c r="C16" s="313"/>
      <c r="D16" s="13" t="s">
        <v>49</v>
      </c>
      <c r="E16" s="114" t="s">
        <v>316</v>
      </c>
      <c r="F16" s="121">
        <v>295.7</v>
      </c>
      <c r="G16" s="121">
        <v>289.204</v>
      </c>
      <c r="H16" s="607">
        <v>292.953</v>
      </c>
      <c r="I16" s="607">
        <v>318.374</v>
      </c>
      <c r="J16" s="607">
        <v>360.589</v>
      </c>
      <c r="K16" s="607">
        <v>383.789</v>
      </c>
      <c r="L16" s="602">
        <v>417.555</v>
      </c>
      <c r="M16" s="603">
        <v>482.58</v>
      </c>
      <c r="N16" s="66">
        <f t="shared" si="0"/>
        <v>15.572798792973375</v>
      </c>
    </row>
    <row r="17" spans="1:14" s="9" customFormat="1" ht="12.75" customHeight="1">
      <c r="A17" s="27"/>
      <c r="B17" s="611">
        <v>10</v>
      </c>
      <c r="C17" s="314"/>
      <c r="D17" s="170" t="s">
        <v>51</v>
      </c>
      <c r="E17" s="113" t="s">
        <v>307</v>
      </c>
      <c r="F17" s="600">
        <v>419.432</v>
      </c>
      <c r="G17" s="600">
        <v>379.037</v>
      </c>
      <c r="H17" s="600">
        <v>373.694</v>
      </c>
      <c r="I17" s="600">
        <v>335.731</v>
      </c>
      <c r="J17" s="600">
        <v>335.649</v>
      </c>
      <c r="K17" s="600">
        <v>355.087</v>
      </c>
      <c r="L17" s="454">
        <v>380.024</v>
      </c>
      <c r="M17" s="566">
        <v>395.506</v>
      </c>
      <c r="N17" s="125">
        <f t="shared" si="0"/>
        <v>4.073953224006899</v>
      </c>
    </row>
    <row r="18" spans="1:14" s="9" customFormat="1" ht="12.75" customHeight="1">
      <c r="A18" s="27"/>
      <c r="B18" s="611">
        <v>11</v>
      </c>
      <c r="C18" s="313"/>
      <c r="D18" s="168" t="s">
        <v>44</v>
      </c>
      <c r="E18" s="114" t="s">
        <v>313</v>
      </c>
      <c r="F18" s="607">
        <v>305.202</v>
      </c>
      <c r="G18" s="607">
        <v>296.064</v>
      </c>
      <c r="H18" s="607">
        <v>293.099</v>
      </c>
      <c r="I18" s="607">
        <v>296.301</v>
      </c>
      <c r="J18" s="607">
        <v>352.78</v>
      </c>
      <c r="K18" s="607">
        <v>360.312</v>
      </c>
      <c r="L18" s="602">
        <v>344.241</v>
      </c>
      <c r="M18" s="603">
        <v>341.589</v>
      </c>
      <c r="N18" s="66">
        <f t="shared" si="0"/>
        <v>-0.7703905112987686</v>
      </c>
    </row>
    <row r="19" spans="1:14" s="9" customFormat="1" ht="12.75" customHeight="1">
      <c r="A19" s="27"/>
      <c r="B19" s="611">
        <v>12</v>
      </c>
      <c r="C19" s="314"/>
      <c r="D19" s="170" t="s">
        <v>101</v>
      </c>
      <c r="E19" s="113" t="s">
        <v>310</v>
      </c>
      <c r="F19" s="604">
        <v>178.79</v>
      </c>
      <c r="G19" s="604">
        <v>195.057</v>
      </c>
      <c r="H19" s="604">
        <v>219.209</v>
      </c>
      <c r="I19" s="604">
        <v>237.344</v>
      </c>
      <c r="J19" s="604">
        <v>277.185</v>
      </c>
      <c r="K19" s="604">
        <v>292.149</v>
      </c>
      <c r="L19" s="605">
        <v>298.283</v>
      </c>
      <c r="M19" s="606">
        <v>318.447</v>
      </c>
      <c r="N19" s="125">
        <f t="shared" si="0"/>
        <v>6.76002319944482</v>
      </c>
    </row>
    <row r="20" spans="1:14" s="9" customFormat="1" ht="12.75" customHeight="1">
      <c r="A20" s="27"/>
      <c r="B20" s="611">
        <v>13</v>
      </c>
      <c r="C20" s="313"/>
      <c r="D20" s="168" t="s">
        <v>46</v>
      </c>
      <c r="E20" s="114" t="s">
        <v>312</v>
      </c>
      <c r="F20" s="601">
        <v>148.431</v>
      </c>
      <c r="G20" s="601">
        <v>145.292</v>
      </c>
      <c r="H20" s="601">
        <v>166.903</v>
      </c>
      <c r="I20" s="601">
        <v>163.388</v>
      </c>
      <c r="J20" s="601">
        <v>192.451</v>
      </c>
      <c r="K20" s="601">
        <v>218.191</v>
      </c>
      <c r="L20" s="602">
        <v>238.089</v>
      </c>
      <c r="M20" s="603">
        <v>265.301</v>
      </c>
      <c r="N20" s="66">
        <f t="shared" si="0"/>
        <v>11.429339448693554</v>
      </c>
    </row>
    <row r="21" spans="1:15" s="40" customFormat="1" ht="12.75" customHeight="1">
      <c r="A21" s="27"/>
      <c r="B21" s="611">
        <v>14</v>
      </c>
      <c r="C21" s="314"/>
      <c r="D21" s="170" t="s">
        <v>58</v>
      </c>
      <c r="E21" s="113" t="s">
        <v>310</v>
      </c>
      <c r="F21" s="604">
        <v>167.752</v>
      </c>
      <c r="G21" s="604">
        <v>165.669</v>
      </c>
      <c r="H21" s="604">
        <v>184.66</v>
      </c>
      <c r="I21" s="604">
        <v>202.73</v>
      </c>
      <c r="J21" s="604">
        <v>239.042</v>
      </c>
      <c r="K21" s="604">
        <v>254.812</v>
      </c>
      <c r="L21" s="605">
        <v>241.331</v>
      </c>
      <c r="M21" s="606">
        <v>225.315</v>
      </c>
      <c r="N21" s="125">
        <f t="shared" si="0"/>
        <v>-6.636528253726204</v>
      </c>
      <c r="O21" s="39"/>
    </row>
    <row r="22" spans="1:15" s="39" customFormat="1" ht="12.75" customHeight="1">
      <c r="A22" s="27"/>
      <c r="B22" s="611">
        <v>15</v>
      </c>
      <c r="C22" s="313"/>
      <c r="D22" s="168" t="s">
        <v>50</v>
      </c>
      <c r="E22" s="114" t="s">
        <v>318</v>
      </c>
      <c r="F22" s="601">
        <v>65.941</v>
      </c>
      <c r="G22" s="601">
        <v>58.151</v>
      </c>
      <c r="H22" s="601">
        <v>124.26</v>
      </c>
      <c r="I22" s="601">
        <v>127.011</v>
      </c>
      <c r="J22" s="601">
        <v>158.103</v>
      </c>
      <c r="K22" s="601">
        <v>179.983</v>
      </c>
      <c r="L22" s="602">
        <v>201.83</v>
      </c>
      <c r="M22" s="603">
        <v>204.934</v>
      </c>
      <c r="N22" s="66">
        <f t="shared" si="0"/>
        <v>1.5379279591735573</v>
      </c>
      <c r="O22" s="9"/>
    </row>
    <row r="23" spans="1:15" s="39" customFormat="1" ht="12.75" customHeight="1">
      <c r="A23" s="27"/>
      <c r="B23" s="611">
        <v>16</v>
      </c>
      <c r="C23" s="314"/>
      <c r="D23" s="170" t="s">
        <v>56</v>
      </c>
      <c r="E23" s="113" t="s">
        <v>321</v>
      </c>
      <c r="F23" s="600">
        <v>154</v>
      </c>
      <c r="G23" s="600">
        <v>145</v>
      </c>
      <c r="H23" s="600">
        <v>155</v>
      </c>
      <c r="I23" s="600">
        <v>131</v>
      </c>
      <c r="J23" s="600">
        <v>139</v>
      </c>
      <c r="K23" s="600">
        <v>158</v>
      </c>
      <c r="L23" s="454">
        <v>168.8</v>
      </c>
      <c r="M23" s="566">
        <v>191.8</v>
      </c>
      <c r="N23" s="125">
        <f t="shared" si="0"/>
        <v>13.625592417061604</v>
      </c>
      <c r="O23" s="40"/>
    </row>
    <row r="24" spans="1:15" s="40" customFormat="1" ht="12.75" customHeight="1">
      <c r="A24" s="59"/>
      <c r="B24" s="610">
        <v>17</v>
      </c>
      <c r="C24" s="313"/>
      <c r="D24" s="168" t="s">
        <v>48</v>
      </c>
      <c r="E24" s="114" t="s">
        <v>310</v>
      </c>
      <c r="F24" s="607">
        <v>318.795</v>
      </c>
      <c r="G24" s="607">
        <v>279.904</v>
      </c>
      <c r="H24" s="607">
        <v>242.125</v>
      </c>
      <c r="I24" s="607">
        <v>233.471</v>
      </c>
      <c r="J24" s="601">
        <v>226.927</v>
      </c>
      <c r="K24" s="601">
        <v>232.084</v>
      </c>
      <c r="L24" s="602">
        <v>219.873</v>
      </c>
      <c r="M24" s="603">
        <v>176.635</v>
      </c>
      <c r="N24" s="66">
        <f t="shared" si="0"/>
        <v>-19.664988425136332</v>
      </c>
      <c r="O24" s="39"/>
    </row>
    <row r="25" spans="1:15" s="9" customFormat="1" ht="12.75" customHeight="1">
      <c r="A25" s="27"/>
      <c r="B25" s="611">
        <v>18</v>
      </c>
      <c r="C25" s="314"/>
      <c r="D25" s="170" t="s">
        <v>55</v>
      </c>
      <c r="E25" s="113" t="s">
        <v>310</v>
      </c>
      <c r="F25" s="608">
        <v>116.59</v>
      </c>
      <c r="G25" s="608">
        <v>106.116</v>
      </c>
      <c r="H25" s="608">
        <v>112.799</v>
      </c>
      <c r="I25" s="608">
        <v>125.731</v>
      </c>
      <c r="J25" s="604">
        <v>153.276</v>
      </c>
      <c r="K25" s="604">
        <v>149.967</v>
      </c>
      <c r="L25" s="605">
        <v>150.267</v>
      </c>
      <c r="M25" s="606">
        <v>166.131</v>
      </c>
      <c r="N25" s="125">
        <f t="shared" si="0"/>
        <v>10.557208169458377</v>
      </c>
      <c r="O25" s="40"/>
    </row>
    <row r="26" spans="1:14" s="40" customFormat="1" ht="12.75" customHeight="1">
      <c r="A26" s="27"/>
      <c r="B26" s="611">
        <v>19</v>
      </c>
      <c r="C26" s="313"/>
      <c r="D26" s="168" t="s">
        <v>47</v>
      </c>
      <c r="E26" s="114" t="s">
        <v>316</v>
      </c>
      <c r="F26" s="121">
        <v>153.3</v>
      </c>
      <c r="G26" s="121">
        <v>169.652</v>
      </c>
      <c r="H26" s="607">
        <v>117.7</v>
      </c>
      <c r="I26" s="607">
        <v>163.868</v>
      </c>
      <c r="J26" s="601">
        <v>139.626</v>
      </c>
      <c r="K26" s="601">
        <v>131.935</v>
      </c>
      <c r="L26" s="602">
        <v>140.203</v>
      </c>
      <c r="M26" s="603">
        <v>153.9</v>
      </c>
      <c r="N26" s="66">
        <f t="shared" si="0"/>
        <v>9.769405790175668</v>
      </c>
    </row>
    <row r="27" spans="1:14" s="40" customFormat="1" ht="12.75" customHeight="1">
      <c r="A27" s="27"/>
      <c r="B27" s="611">
        <v>20</v>
      </c>
      <c r="C27" s="314"/>
      <c r="D27" s="170" t="s">
        <v>59</v>
      </c>
      <c r="E27" s="113" t="s">
        <v>320</v>
      </c>
      <c r="F27" s="608">
        <v>96.103</v>
      </c>
      <c r="G27" s="608">
        <v>84.974</v>
      </c>
      <c r="H27" s="608">
        <v>86.433</v>
      </c>
      <c r="I27" s="608">
        <v>88.139</v>
      </c>
      <c r="J27" s="604">
        <v>118.017</v>
      </c>
      <c r="K27" s="604">
        <v>114.86</v>
      </c>
      <c r="L27" s="605">
        <v>123.512</v>
      </c>
      <c r="M27" s="606">
        <v>141.28</v>
      </c>
      <c r="N27" s="125">
        <f t="shared" si="0"/>
        <v>14.385646738778423</v>
      </c>
    </row>
    <row r="28" spans="1:14" s="40" customFormat="1" ht="12.75" customHeight="1">
      <c r="A28" s="68"/>
      <c r="B28" s="612">
        <v>21</v>
      </c>
      <c r="C28" s="313"/>
      <c r="D28" s="13" t="s">
        <v>90</v>
      </c>
      <c r="E28" s="114" t="s">
        <v>316</v>
      </c>
      <c r="F28" s="121">
        <v>98.923</v>
      </c>
      <c r="G28" s="121">
        <v>94.808</v>
      </c>
      <c r="H28" s="607">
        <v>113.139</v>
      </c>
      <c r="I28" s="607">
        <v>127.948</v>
      </c>
      <c r="J28" s="607">
        <v>129.624</v>
      </c>
      <c r="K28" s="607">
        <v>135.104</v>
      </c>
      <c r="L28" s="602">
        <v>139.378</v>
      </c>
      <c r="M28" s="603">
        <v>133.797</v>
      </c>
      <c r="N28" s="66">
        <f t="shared" si="0"/>
        <v>-4.00421874327368</v>
      </c>
    </row>
    <row r="29" spans="1:15" s="36" customFormat="1" ht="12.75" customHeight="1">
      <c r="A29" s="59"/>
      <c r="B29" s="610">
        <v>22</v>
      </c>
      <c r="C29" s="314"/>
      <c r="D29" s="170" t="s">
        <v>102</v>
      </c>
      <c r="E29" s="113" t="s">
        <v>312</v>
      </c>
      <c r="F29" s="126">
        <v>74.958</v>
      </c>
      <c r="G29" s="126">
        <v>23.987</v>
      </c>
      <c r="H29" s="126">
        <v>22.408</v>
      </c>
      <c r="I29" s="608">
        <v>36.963</v>
      </c>
      <c r="J29" s="608">
        <v>66.07</v>
      </c>
      <c r="K29" s="608">
        <v>100.943</v>
      </c>
      <c r="L29" s="605">
        <v>113.18</v>
      </c>
      <c r="M29" s="606">
        <v>111.728</v>
      </c>
      <c r="N29" s="125">
        <f t="shared" si="0"/>
        <v>-1.2829121752960027</v>
      </c>
      <c r="O29" s="40"/>
    </row>
    <row r="30" spans="1:15" s="40" customFormat="1" ht="12.75" customHeight="1">
      <c r="A30" s="27"/>
      <c r="B30" s="611">
        <v>23</v>
      </c>
      <c r="C30" s="313"/>
      <c r="D30" s="168" t="s">
        <v>556</v>
      </c>
      <c r="E30" s="114" t="s">
        <v>315</v>
      </c>
      <c r="F30" s="601">
        <v>35.478</v>
      </c>
      <c r="G30" s="601">
        <v>31.857</v>
      </c>
      <c r="H30" s="601">
        <v>9.586</v>
      </c>
      <c r="I30" s="601"/>
      <c r="J30" s="601">
        <v>33.871</v>
      </c>
      <c r="K30" s="601">
        <v>64.113</v>
      </c>
      <c r="L30" s="602">
        <v>107.558</v>
      </c>
      <c r="M30" s="603">
        <v>111.325</v>
      </c>
      <c r="N30" s="66">
        <f t="shared" si="0"/>
        <v>3.502296435411578</v>
      </c>
      <c r="O30" s="9"/>
    </row>
    <row r="31" spans="1:14" s="40" customFormat="1" ht="12.75" customHeight="1">
      <c r="A31" s="27"/>
      <c r="B31" s="611">
        <v>24</v>
      </c>
      <c r="C31" s="314"/>
      <c r="D31" s="170" t="s">
        <v>103</v>
      </c>
      <c r="E31" s="113" t="s">
        <v>311</v>
      </c>
      <c r="F31" s="126">
        <v>93.472</v>
      </c>
      <c r="G31" s="126">
        <v>88.778</v>
      </c>
      <c r="H31" s="126">
        <v>57.131</v>
      </c>
      <c r="I31" s="126">
        <v>78.066</v>
      </c>
      <c r="J31" s="126">
        <v>97.582</v>
      </c>
      <c r="K31" s="126">
        <v>108.26</v>
      </c>
      <c r="L31" s="454">
        <v>98.525</v>
      </c>
      <c r="M31" s="566">
        <v>108.953</v>
      </c>
      <c r="N31" s="125">
        <f t="shared" si="0"/>
        <v>10.584115706673437</v>
      </c>
    </row>
    <row r="32" spans="1:14" s="9" customFormat="1" ht="12.75" customHeight="1">
      <c r="A32" s="27"/>
      <c r="B32" s="611">
        <v>25</v>
      </c>
      <c r="C32" s="313"/>
      <c r="D32" s="168" t="s">
        <v>106</v>
      </c>
      <c r="E32" s="114" t="s">
        <v>97</v>
      </c>
      <c r="F32" s="453">
        <v>124.427</v>
      </c>
      <c r="G32" s="453">
        <v>114.269</v>
      </c>
      <c r="H32" s="453">
        <v>80.151</v>
      </c>
      <c r="I32" s="453">
        <v>81.277</v>
      </c>
      <c r="J32" s="453">
        <v>88.311</v>
      </c>
      <c r="K32" s="453">
        <v>83.58</v>
      </c>
      <c r="L32" s="598">
        <v>95.77</v>
      </c>
      <c r="M32" s="599">
        <v>107.309</v>
      </c>
      <c r="N32" s="66">
        <f t="shared" si="0"/>
        <v>12.048658243708887</v>
      </c>
    </row>
    <row r="33" spans="1:15" s="9" customFormat="1" ht="12.75" customHeight="1">
      <c r="A33" s="27"/>
      <c r="B33" s="611">
        <v>26</v>
      </c>
      <c r="C33" s="314"/>
      <c r="D33" s="170" t="s">
        <v>57</v>
      </c>
      <c r="E33" s="113" t="s">
        <v>308</v>
      </c>
      <c r="F33" s="126">
        <v>123.391</v>
      </c>
      <c r="G33" s="126">
        <v>83.387</v>
      </c>
      <c r="H33" s="126">
        <v>106.813</v>
      </c>
      <c r="I33" s="608">
        <v>131.345</v>
      </c>
      <c r="J33" s="604">
        <v>104.089</v>
      </c>
      <c r="K33" s="604">
        <v>100.741</v>
      </c>
      <c r="L33" s="605">
        <v>102.447</v>
      </c>
      <c r="M33" s="606">
        <v>98.029</v>
      </c>
      <c r="N33" s="125">
        <f t="shared" si="0"/>
        <v>-4.312473766923386</v>
      </c>
      <c r="O33" s="36"/>
    </row>
    <row r="34" spans="1:14" s="9" customFormat="1" ht="12.75" customHeight="1">
      <c r="A34" s="27"/>
      <c r="B34" s="611">
        <v>27</v>
      </c>
      <c r="C34" s="313"/>
      <c r="D34" s="168" t="s">
        <v>284</v>
      </c>
      <c r="E34" s="114" t="s">
        <v>319</v>
      </c>
      <c r="F34" s="607">
        <v>114.591</v>
      </c>
      <c r="G34" s="607">
        <v>93.912</v>
      </c>
      <c r="H34" s="607">
        <v>91.08</v>
      </c>
      <c r="I34" s="607">
        <v>93.509</v>
      </c>
      <c r="J34" s="601">
        <v>95.291</v>
      </c>
      <c r="K34" s="601">
        <v>100.023</v>
      </c>
      <c r="L34" s="602">
        <v>98.194</v>
      </c>
      <c r="M34" s="603">
        <v>94.466</v>
      </c>
      <c r="N34" s="66">
        <f t="shared" si="0"/>
        <v>-3.7965659816282193</v>
      </c>
    </row>
    <row r="35" spans="1:14" s="9" customFormat="1" ht="12.75" customHeight="1">
      <c r="A35" s="27"/>
      <c r="B35" s="610">
        <v>28</v>
      </c>
      <c r="C35" s="314"/>
      <c r="D35" s="170" t="s">
        <v>555</v>
      </c>
      <c r="E35" s="113" t="s">
        <v>313</v>
      </c>
      <c r="F35" s="608">
        <v>88.104</v>
      </c>
      <c r="G35" s="608">
        <v>78.344</v>
      </c>
      <c r="H35" s="608">
        <v>73.941</v>
      </c>
      <c r="I35" s="608">
        <v>61.705</v>
      </c>
      <c r="J35" s="604">
        <v>83.59</v>
      </c>
      <c r="K35" s="608">
        <v>94.484</v>
      </c>
      <c r="L35" s="605">
        <v>97.914</v>
      </c>
      <c r="M35" s="606">
        <v>92.141</v>
      </c>
      <c r="N35" s="125">
        <f t="shared" si="0"/>
        <v>-5.89599035888636</v>
      </c>
    </row>
    <row r="36" spans="1:14" s="9" customFormat="1" ht="12.75" customHeight="1">
      <c r="A36" s="27"/>
      <c r="B36" s="611">
        <v>29</v>
      </c>
      <c r="C36" s="313"/>
      <c r="D36" s="168" t="s">
        <v>104</v>
      </c>
      <c r="E36" s="114" t="s">
        <v>312</v>
      </c>
      <c r="F36" s="601">
        <v>13.666</v>
      </c>
      <c r="G36" s="601">
        <v>13.067</v>
      </c>
      <c r="H36" s="601">
        <v>14.937</v>
      </c>
      <c r="I36" s="601">
        <v>15.827</v>
      </c>
      <c r="J36" s="601">
        <v>10.126</v>
      </c>
      <c r="K36" s="601">
        <v>12.263</v>
      </c>
      <c r="L36" s="602">
        <v>26.812</v>
      </c>
      <c r="M36" s="603">
        <v>86.104</v>
      </c>
      <c r="N36" s="66">
        <f t="shared" si="0"/>
        <v>221.13978815455764</v>
      </c>
    </row>
    <row r="37" spans="1:15" s="9" customFormat="1" ht="12.75" customHeight="1">
      <c r="A37" s="27"/>
      <c r="B37" s="611">
        <v>30</v>
      </c>
      <c r="C37" s="314"/>
      <c r="D37" s="170" t="s">
        <v>53</v>
      </c>
      <c r="E37" s="113" t="s">
        <v>314</v>
      </c>
      <c r="F37" s="126">
        <v>107.347</v>
      </c>
      <c r="G37" s="608">
        <v>94.032</v>
      </c>
      <c r="H37" s="608">
        <v>83.892</v>
      </c>
      <c r="I37" s="608">
        <v>83.043</v>
      </c>
      <c r="J37" s="604">
        <v>78.104</v>
      </c>
      <c r="K37" s="604">
        <v>79.965</v>
      </c>
      <c r="L37" s="605">
        <v>75.985</v>
      </c>
      <c r="M37" s="606">
        <v>76.693</v>
      </c>
      <c r="N37" s="125">
        <f t="shared" si="0"/>
        <v>0.9317628479305062</v>
      </c>
      <c r="O37" s="40"/>
    </row>
    <row r="38" spans="1:14" s="9" customFormat="1" ht="12.75" customHeight="1">
      <c r="A38" s="68"/>
      <c r="B38" s="611">
        <v>31</v>
      </c>
      <c r="C38" s="313"/>
      <c r="D38" s="168" t="s">
        <v>69</v>
      </c>
      <c r="E38" s="114" t="s">
        <v>298</v>
      </c>
      <c r="F38" s="453">
        <v>43.5</v>
      </c>
      <c r="G38" s="453">
        <v>45.2</v>
      </c>
      <c r="H38" s="601">
        <v>46.402</v>
      </c>
      <c r="I38" s="601">
        <v>50.525</v>
      </c>
      <c r="J38" s="601">
        <v>60.414</v>
      </c>
      <c r="K38" s="607">
        <v>55.473</v>
      </c>
      <c r="L38" s="602">
        <v>64.882</v>
      </c>
      <c r="M38" s="603">
        <v>67.591</v>
      </c>
      <c r="N38" s="66">
        <f t="shared" si="0"/>
        <v>4.175272032304789</v>
      </c>
    </row>
    <row r="39" spans="1:14" s="9" customFormat="1" ht="12.75" customHeight="1">
      <c r="A39" s="59"/>
      <c r="B39" s="612">
        <v>32</v>
      </c>
      <c r="C39" s="314"/>
      <c r="D39" s="170" t="s">
        <v>82</v>
      </c>
      <c r="E39" s="113" t="s">
        <v>321</v>
      </c>
      <c r="F39" s="608"/>
      <c r="G39" s="608"/>
      <c r="H39" s="608"/>
      <c r="I39" s="608"/>
      <c r="J39" s="604">
        <v>66.508</v>
      </c>
      <c r="K39" s="604"/>
      <c r="L39" s="605"/>
      <c r="M39" s="566">
        <v>60.167</v>
      </c>
      <c r="N39" s="125"/>
    </row>
    <row r="40" spans="1:14" s="9" customFormat="1" ht="12.75" customHeight="1">
      <c r="A40" s="27"/>
      <c r="B40" s="610">
        <v>33</v>
      </c>
      <c r="C40" s="313"/>
      <c r="D40" s="168" t="s">
        <v>105</v>
      </c>
      <c r="E40" s="114" t="s">
        <v>309</v>
      </c>
      <c r="F40" s="601">
        <v>44.266</v>
      </c>
      <c r="G40" s="601">
        <v>33.463</v>
      </c>
      <c r="H40" s="601">
        <v>39.477</v>
      </c>
      <c r="I40" s="601">
        <v>34.254</v>
      </c>
      <c r="J40" s="601">
        <v>44.221</v>
      </c>
      <c r="K40" s="601">
        <v>54.55</v>
      </c>
      <c r="L40" s="602">
        <v>54.14</v>
      </c>
      <c r="M40" s="603">
        <v>57.811</v>
      </c>
      <c r="N40" s="66">
        <f aca="true" t="shared" si="1" ref="N40:N67">(M40/L40-1)*100</f>
        <v>6.780568895456218</v>
      </c>
    </row>
    <row r="41" spans="1:14" s="9" customFormat="1" ht="12.75" customHeight="1">
      <c r="A41" s="27"/>
      <c r="B41" s="611">
        <v>34</v>
      </c>
      <c r="C41" s="314"/>
      <c r="D41" s="170" t="s">
        <v>54</v>
      </c>
      <c r="E41" s="113" t="s">
        <v>312</v>
      </c>
      <c r="F41" s="604">
        <v>59.421</v>
      </c>
      <c r="G41" s="604">
        <v>51.546</v>
      </c>
      <c r="H41" s="604">
        <v>45.544</v>
      </c>
      <c r="I41" s="604">
        <v>47.73</v>
      </c>
      <c r="J41" s="604">
        <v>55.971</v>
      </c>
      <c r="K41" s="604">
        <v>56.474</v>
      </c>
      <c r="L41" s="605">
        <v>59.328</v>
      </c>
      <c r="M41" s="606">
        <v>57.669</v>
      </c>
      <c r="N41" s="125">
        <f t="shared" si="1"/>
        <v>-2.796318770226547</v>
      </c>
    </row>
    <row r="42" spans="1:14" s="9" customFormat="1" ht="12.75" customHeight="1">
      <c r="A42" s="27"/>
      <c r="B42" s="611">
        <v>35</v>
      </c>
      <c r="C42" s="313"/>
      <c r="D42" s="168" t="s">
        <v>76</v>
      </c>
      <c r="E42" s="114" t="s">
        <v>314</v>
      </c>
      <c r="F42" s="601">
        <v>37.752</v>
      </c>
      <c r="G42" s="601">
        <v>55.299</v>
      </c>
      <c r="H42" s="601">
        <v>53.3</v>
      </c>
      <c r="I42" s="601">
        <v>54.058</v>
      </c>
      <c r="J42" s="601">
        <v>51.631</v>
      </c>
      <c r="K42" s="601">
        <v>56.231</v>
      </c>
      <c r="L42" s="602">
        <v>58.521</v>
      </c>
      <c r="M42" s="603">
        <v>55.078</v>
      </c>
      <c r="N42" s="66">
        <f t="shared" si="1"/>
        <v>-5.883358110763659</v>
      </c>
    </row>
    <row r="43" spans="1:14" s="9" customFormat="1" ht="12.75" customHeight="1">
      <c r="A43" s="27"/>
      <c r="B43" s="611">
        <v>36</v>
      </c>
      <c r="C43" s="314"/>
      <c r="D43" s="170" t="s">
        <v>61</v>
      </c>
      <c r="E43" s="113" t="s">
        <v>296</v>
      </c>
      <c r="F43" s="126">
        <v>34.9</v>
      </c>
      <c r="G43" s="126">
        <v>33.966</v>
      </c>
      <c r="H43" s="608">
        <v>39.431</v>
      </c>
      <c r="I43" s="608">
        <v>46.244</v>
      </c>
      <c r="J43" s="604">
        <v>51.598</v>
      </c>
      <c r="K43" s="604">
        <v>51.612</v>
      </c>
      <c r="L43" s="605">
        <v>54.875</v>
      </c>
      <c r="M43" s="606">
        <v>54.94</v>
      </c>
      <c r="N43" s="125">
        <f t="shared" si="1"/>
        <v>0.1184510250569426</v>
      </c>
    </row>
    <row r="44" spans="1:14" s="9" customFormat="1" ht="12.75" customHeight="1">
      <c r="A44" s="27"/>
      <c r="B44" s="611">
        <v>37</v>
      </c>
      <c r="C44" s="313"/>
      <c r="D44" s="168" t="s">
        <v>74</v>
      </c>
      <c r="E44" s="114" t="s">
        <v>314</v>
      </c>
      <c r="F44" s="607">
        <v>36.008</v>
      </c>
      <c r="G44" s="607">
        <v>60.549</v>
      </c>
      <c r="H44" s="607">
        <v>59.923</v>
      </c>
      <c r="I44" s="607">
        <v>53.379</v>
      </c>
      <c r="J44" s="601">
        <v>51.961</v>
      </c>
      <c r="K44" s="601">
        <v>51.015</v>
      </c>
      <c r="L44" s="602">
        <v>49.517</v>
      </c>
      <c r="M44" s="603">
        <v>51.35</v>
      </c>
      <c r="N44" s="66">
        <f t="shared" si="1"/>
        <v>3.7017589918613814</v>
      </c>
    </row>
    <row r="45" spans="1:14" s="9" customFormat="1" ht="12.75" customHeight="1">
      <c r="A45" s="27"/>
      <c r="B45" s="611">
        <v>38</v>
      </c>
      <c r="C45" s="314" t="s">
        <v>323</v>
      </c>
      <c r="D45" s="170" t="s">
        <v>545</v>
      </c>
      <c r="E45" s="113" t="s">
        <v>310</v>
      </c>
      <c r="F45" s="608">
        <v>30.867</v>
      </c>
      <c r="G45" s="608">
        <v>32.072</v>
      </c>
      <c r="H45" s="608">
        <v>29.449</v>
      </c>
      <c r="I45" s="608">
        <v>40.807</v>
      </c>
      <c r="J45" s="604">
        <v>47.186</v>
      </c>
      <c r="K45" s="604">
        <v>51.328</v>
      </c>
      <c r="L45" s="605">
        <v>50.399</v>
      </c>
      <c r="M45" s="606">
        <v>49.886</v>
      </c>
      <c r="N45" s="125">
        <f t="shared" si="1"/>
        <v>-1.0178773388360818</v>
      </c>
    </row>
    <row r="46" spans="1:14" s="9" customFormat="1" ht="12.75" customHeight="1">
      <c r="A46" s="59"/>
      <c r="B46" s="611">
        <v>39</v>
      </c>
      <c r="C46" s="313"/>
      <c r="D46" s="168" t="s">
        <v>68</v>
      </c>
      <c r="E46" s="114" t="s">
        <v>310</v>
      </c>
      <c r="F46" s="607">
        <v>18.234</v>
      </c>
      <c r="G46" s="607">
        <v>16.236</v>
      </c>
      <c r="H46" s="607">
        <v>21.217</v>
      </c>
      <c r="I46" s="607">
        <v>51.567</v>
      </c>
      <c r="J46" s="601">
        <v>55.982</v>
      </c>
      <c r="K46" s="601">
        <v>54.294</v>
      </c>
      <c r="L46" s="602">
        <v>50.939</v>
      </c>
      <c r="M46" s="603">
        <v>45.965</v>
      </c>
      <c r="N46" s="66">
        <f t="shared" si="1"/>
        <v>-9.764620428355475</v>
      </c>
    </row>
    <row r="47" spans="1:14" s="9" customFormat="1" ht="12.75" customHeight="1">
      <c r="A47" s="27"/>
      <c r="B47" s="610">
        <v>40</v>
      </c>
      <c r="C47" s="314"/>
      <c r="D47" s="170" t="s">
        <v>107</v>
      </c>
      <c r="E47" s="113" t="s">
        <v>316</v>
      </c>
      <c r="F47" s="604"/>
      <c r="G47" s="604"/>
      <c r="H47" s="604">
        <v>0.759</v>
      </c>
      <c r="I47" s="604">
        <v>0.362</v>
      </c>
      <c r="J47" s="604">
        <v>0.84</v>
      </c>
      <c r="K47" s="604">
        <v>20.247</v>
      </c>
      <c r="L47" s="605">
        <v>18.735</v>
      </c>
      <c r="M47" s="606">
        <v>43.385</v>
      </c>
      <c r="N47" s="125">
        <f t="shared" si="1"/>
        <v>131.5719242060315</v>
      </c>
    </row>
    <row r="48" spans="1:14" s="9" customFormat="1" ht="12.75" customHeight="1">
      <c r="A48" s="27"/>
      <c r="B48" s="611">
        <v>41</v>
      </c>
      <c r="C48" s="313"/>
      <c r="D48" s="168" t="s">
        <v>108</v>
      </c>
      <c r="E48" s="114" t="s">
        <v>321</v>
      </c>
      <c r="F48" s="607"/>
      <c r="G48" s="607"/>
      <c r="H48" s="607"/>
      <c r="I48" s="607"/>
      <c r="J48" s="607">
        <v>29.541</v>
      </c>
      <c r="K48" s="601"/>
      <c r="L48" s="602"/>
      <c r="M48" s="599">
        <v>43.3</v>
      </c>
      <c r="N48" s="66"/>
    </row>
    <row r="49" spans="1:14" s="9" customFormat="1" ht="12.75" customHeight="1">
      <c r="A49" s="27"/>
      <c r="B49" s="611">
        <v>42</v>
      </c>
      <c r="C49" s="314"/>
      <c r="D49" s="170" t="s">
        <v>62</v>
      </c>
      <c r="E49" s="113" t="s">
        <v>302</v>
      </c>
      <c r="F49" s="126">
        <v>44.6</v>
      </c>
      <c r="G49" s="126">
        <v>38.983</v>
      </c>
      <c r="H49" s="126">
        <v>45.218</v>
      </c>
      <c r="I49" s="126">
        <v>46.554</v>
      </c>
      <c r="J49" s="608">
        <v>31.423</v>
      </c>
      <c r="K49" s="604">
        <v>31.13</v>
      </c>
      <c r="L49" s="605">
        <v>36.925</v>
      </c>
      <c r="M49" s="606">
        <v>41.343</v>
      </c>
      <c r="N49" s="125">
        <f t="shared" si="1"/>
        <v>11.964793500338544</v>
      </c>
    </row>
    <row r="50" spans="1:14" s="9" customFormat="1" ht="12.75" customHeight="1">
      <c r="A50" s="27"/>
      <c r="B50" s="611">
        <v>43</v>
      </c>
      <c r="C50" s="313"/>
      <c r="D50" s="168" t="s">
        <v>94</v>
      </c>
      <c r="E50" s="114" t="s">
        <v>295</v>
      </c>
      <c r="F50" s="453">
        <v>33.3</v>
      </c>
      <c r="G50" s="601">
        <v>30.943</v>
      </c>
      <c r="H50" s="453">
        <v>29.478</v>
      </c>
      <c r="I50" s="601">
        <v>30.695</v>
      </c>
      <c r="J50" s="601">
        <v>36.108</v>
      </c>
      <c r="K50" s="601">
        <v>37.851</v>
      </c>
      <c r="L50" s="602">
        <v>43.018</v>
      </c>
      <c r="M50" s="603">
        <v>40.458</v>
      </c>
      <c r="N50" s="66">
        <f t="shared" si="1"/>
        <v>-5.950997256962209</v>
      </c>
    </row>
    <row r="51" spans="1:14" s="9" customFormat="1" ht="12.75" customHeight="1">
      <c r="A51" s="27"/>
      <c r="B51" s="611">
        <v>44</v>
      </c>
      <c r="C51" s="314"/>
      <c r="D51" s="170" t="s">
        <v>558</v>
      </c>
      <c r="E51" s="113" t="s">
        <v>312</v>
      </c>
      <c r="F51" s="604">
        <v>48.682</v>
      </c>
      <c r="G51" s="604">
        <v>43.27</v>
      </c>
      <c r="H51" s="604">
        <v>41.169</v>
      </c>
      <c r="I51" s="604">
        <v>36.353</v>
      </c>
      <c r="J51" s="604">
        <v>37.89</v>
      </c>
      <c r="K51" s="604">
        <v>33.115</v>
      </c>
      <c r="L51" s="605">
        <v>37.901</v>
      </c>
      <c r="M51" s="606">
        <v>39.86</v>
      </c>
      <c r="N51" s="125">
        <f t="shared" si="1"/>
        <v>5.168729057280808</v>
      </c>
    </row>
    <row r="52" spans="1:14" s="9" customFormat="1" ht="12.75" customHeight="1">
      <c r="A52" s="27"/>
      <c r="B52" s="611">
        <v>45</v>
      </c>
      <c r="C52" s="313"/>
      <c r="D52" s="168" t="s">
        <v>78</v>
      </c>
      <c r="E52" s="114" t="s">
        <v>310</v>
      </c>
      <c r="F52" s="607">
        <v>36.014</v>
      </c>
      <c r="G52" s="607">
        <v>22.841</v>
      </c>
      <c r="H52" s="607">
        <v>20.301</v>
      </c>
      <c r="I52" s="607">
        <v>22.85</v>
      </c>
      <c r="J52" s="601">
        <v>26.163</v>
      </c>
      <c r="K52" s="607">
        <v>23.108</v>
      </c>
      <c r="L52" s="602">
        <v>17.993</v>
      </c>
      <c r="M52" s="603">
        <v>38.095</v>
      </c>
      <c r="N52" s="66">
        <f t="shared" si="1"/>
        <v>111.72122492080257</v>
      </c>
    </row>
    <row r="53" spans="1:14" s="9" customFormat="1" ht="12.75" customHeight="1">
      <c r="A53" s="59"/>
      <c r="B53" s="611">
        <v>46</v>
      </c>
      <c r="C53" s="314"/>
      <c r="D53" s="170" t="s">
        <v>109</v>
      </c>
      <c r="E53" s="113" t="s">
        <v>314</v>
      </c>
      <c r="F53" s="126">
        <v>1.017</v>
      </c>
      <c r="G53" s="126">
        <v>1.78</v>
      </c>
      <c r="H53" s="126">
        <v>6.163</v>
      </c>
      <c r="I53" s="126">
        <v>8.73</v>
      </c>
      <c r="J53" s="126">
        <v>19.128</v>
      </c>
      <c r="K53" s="604">
        <v>37.623</v>
      </c>
      <c r="L53" s="605">
        <v>37.612</v>
      </c>
      <c r="M53" s="606">
        <v>37.184</v>
      </c>
      <c r="N53" s="125">
        <f t="shared" si="1"/>
        <v>-1.137934701690957</v>
      </c>
    </row>
    <row r="54" spans="1:14" s="9" customFormat="1" ht="12.75" customHeight="1">
      <c r="A54" s="27"/>
      <c r="B54" s="611">
        <v>47</v>
      </c>
      <c r="C54" s="313"/>
      <c r="D54" s="168" t="s">
        <v>65</v>
      </c>
      <c r="E54" s="114" t="s">
        <v>314</v>
      </c>
      <c r="F54" s="601">
        <v>27.436</v>
      </c>
      <c r="G54" s="601">
        <v>38.089</v>
      </c>
      <c r="H54" s="601">
        <v>35.293</v>
      </c>
      <c r="I54" s="601">
        <v>35.428</v>
      </c>
      <c r="J54" s="601">
        <v>34.794</v>
      </c>
      <c r="K54" s="601">
        <v>38.651</v>
      </c>
      <c r="L54" s="602">
        <v>40.548</v>
      </c>
      <c r="M54" s="603">
        <v>36.829</v>
      </c>
      <c r="N54" s="66">
        <f t="shared" si="1"/>
        <v>-9.171845713722016</v>
      </c>
    </row>
    <row r="55" spans="1:14" s="9" customFormat="1" ht="12.75" customHeight="1">
      <c r="A55" s="10"/>
      <c r="B55" s="610">
        <v>48</v>
      </c>
      <c r="C55" s="314"/>
      <c r="D55" s="170" t="s">
        <v>72</v>
      </c>
      <c r="E55" s="113" t="s">
        <v>313</v>
      </c>
      <c r="F55" s="604">
        <v>46.044</v>
      </c>
      <c r="G55" s="604">
        <v>41.806</v>
      </c>
      <c r="H55" s="604">
        <v>38.334</v>
      </c>
      <c r="I55" s="604">
        <v>37.396</v>
      </c>
      <c r="J55" s="604">
        <v>41.195</v>
      </c>
      <c r="K55" s="604">
        <v>42.052</v>
      </c>
      <c r="L55" s="605">
        <v>38.869</v>
      </c>
      <c r="M55" s="606">
        <v>35.793</v>
      </c>
      <c r="N55" s="125">
        <f t="shared" si="1"/>
        <v>-7.913761609508862</v>
      </c>
    </row>
    <row r="56" spans="1:14" s="9" customFormat="1" ht="12.75" customHeight="1">
      <c r="A56" s="10"/>
      <c r="B56" s="611">
        <v>49</v>
      </c>
      <c r="C56" s="313"/>
      <c r="D56" s="168" t="s">
        <v>115</v>
      </c>
      <c r="E56" s="114" t="s">
        <v>314</v>
      </c>
      <c r="F56" s="601">
        <v>25.775</v>
      </c>
      <c r="G56" s="601">
        <v>28.32</v>
      </c>
      <c r="H56" s="601">
        <v>28.589</v>
      </c>
      <c r="I56" s="601">
        <v>27.547</v>
      </c>
      <c r="J56" s="601">
        <v>31.489</v>
      </c>
      <c r="K56" s="601">
        <v>31.561</v>
      </c>
      <c r="L56" s="602">
        <v>32.151</v>
      </c>
      <c r="M56" s="603">
        <v>32.943</v>
      </c>
      <c r="N56" s="66">
        <f t="shared" si="1"/>
        <v>2.4633759447606485</v>
      </c>
    </row>
    <row r="57" spans="1:14" s="9" customFormat="1" ht="12.75" customHeight="1">
      <c r="A57" s="10"/>
      <c r="B57" s="613">
        <v>50</v>
      </c>
      <c r="C57" s="314"/>
      <c r="D57" s="170" t="s">
        <v>95</v>
      </c>
      <c r="E57" s="113" t="s">
        <v>319</v>
      </c>
      <c r="F57" s="608">
        <v>40.897</v>
      </c>
      <c r="G57" s="608">
        <v>36.482</v>
      </c>
      <c r="H57" s="608">
        <v>34.666</v>
      </c>
      <c r="I57" s="608">
        <v>26.41</v>
      </c>
      <c r="J57" s="604">
        <v>24.907</v>
      </c>
      <c r="K57" s="604">
        <v>25.624</v>
      </c>
      <c r="L57" s="605">
        <v>34.423</v>
      </c>
      <c r="M57" s="606">
        <v>32.569</v>
      </c>
      <c r="N57" s="127">
        <f t="shared" si="1"/>
        <v>-5.385933823315803</v>
      </c>
    </row>
    <row r="58" spans="1:15" ht="12.75" customHeight="1">
      <c r="A58" s="10"/>
      <c r="B58" s="613">
        <v>51</v>
      </c>
      <c r="C58" s="313"/>
      <c r="D58" s="168" t="s">
        <v>110</v>
      </c>
      <c r="E58" s="114" t="s">
        <v>310</v>
      </c>
      <c r="F58" s="602">
        <v>41.373</v>
      </c>
      <c r="G58" s="602">
        <v>42.915</v>
      </c>
      <c r="H58" s="602">
        <v>39.454</v>
      </c>
      <c r="I58" s="602">
        <v>39.995</v>
      </c>
      <c r="J58" s="602">
        <v>34.102</v>
      </c>
      <c r="K58" s="602">
        <v>29.231</v>
      </c>
      <c r="L58" s="602">
        <v>28.545</v>
      </c>
      <c r="M58" s="603">
        <v>31.517</v>
      </c>
      <c r="N58" s="452">
        <f t="shared" si="1"/>
        <v>10.411630758451551</v>
      </c>
      <c r="O58" s="9"/>
    </row>
    <row r="59" spans="1:15" ht="12.75" customHeight="1">
      <c r="A59" s="10"/>
      <c r="B59" s="613">
        <v>52</v>
      </c>
      <c r="C59" s="314"/>
      <c r="D59" s="170" t="s">
        <v>111</v>
      </c>
      <c r="E59" s="113" t="s">
        <v>310</v>
      </c>
      <c r="F59" s="608">
        <v>32.144</v>
      </c>
      <c r="G59" s="608">
        <v>35.514</v>
      </c>
      <c r="H59" s="608">
        <v>32.322</v>
      </c>
      <c r="I59" s="608">
        <v>43</v>
      </c>
      <c r="J59" s="604">
        <v>26.626</v>
      </c>
      <c r="K59" s="604">
        <v>7.612</v>
      </c>
      <c r="L59" s="605">
        <v>20.841</v>
      </c>
      <c r="M59" s="606">
        <v>28.389</v>
      </c>
      <c r="N59" s="125">
        <f t="shared" si="1"/>
        <v>36.217072117460766</v>
      </c>
      <c r="O59" s="9"/>
    </row>
    <row r="60" spans="1:15" ht="12.75" customHeight="1">
      <c r="A60" s="10"/>
      <c r="B60" s="613">
        <v>53</v>
      </c>
      <c r="C60" s="313"/>
      <c r="D60" s="168" t="s">
        <v>64</v>
      </c>
      <c r="E60" s="114" t="s">
        <v>312</v>
      </c>
      <c r="F60" s="601">
        <v>34.717</v>
      </c>
      <c r="G60" s="601">
        <v>30.922</v>
      </c>
      <c r="H60" s="601">
        <v>30.947</v>
      </c>
      <c r="I60" s="601">
        <v>27.188</v>
      </c>
      <c r="J60" s="601">
        <v>25.927</v>
      </c>
      <c r="K60" s="601">
        <v>26.045</v>
      </c>
      <c r="L60" s="602">
        <v>28.523</v>
      </c>
      <c r="M60" s="603">
        <v>27.904</v>
      </c>
      <c r="N60" s="66">
        <f t="shared" si="1"/>
        <v>-2.170178452476945</v>
      </c>
      <c r="O60" s="9"/>
    </row>
    <row r="61" spans="1:15" ht="12.75" customHeight="1">
      <c r="A61" s="10"/>
      <c r="B61" s="613">
        <v>54</v>
      </c>
      <c r="C61" s="314"/>
      <c r="D61" s="170" t="s">
        <v>112</v>
      </c>
      <c r="E61" s="113" t="s">
        <v>315</v>
      </c>
      <c r="F61" s="604">
        <v>43.259</v>
      </c>
      <c r="G61" s="604">
        <v>39.856</v>
      </c>
      <c r="H61" s="604">
        <v>31.807</v>
      </c>
      <c r="I61" s="604"/>
      <c r="J61" s="604">
        <v>29.145</v>
      </c>
      <c r="K61" s="604">
        <v>29.334</v>
      </c>
      <c r="L61" s="605">
        <v>31.069</v>
      </c>
      <c r="M61" s="606">
        <v>27.005</v>
      </c>
      <c r="N61" s="125">
        <f t="shared" si="1"/>
        <v>-13.080562618687441</v>
      </c>
      <c r="O61" s="9"/>
    </row>
    <row r="62" spans="1:15" ht="12.75" customHeight="1">
      <c r="A62" s="10"/>
      <c r="B62" s="613">
        <v>55</v>
      </c>
      <c r="C62" s="313"/>
      <c r="D62" s="168" t="s">
        <v>88</v>
      </c>
      <c r="E62" s="114" t="s">
        <v>313</v>
      </c>
      <c r="F62" s="601">
        <v>18.122</v>
      </c>
      <c r="G62" s="601">
        <v>21.472</v>
      </c>
      <c r="H62" s="601">
        <v>20.961</v>
      </c>
      <c r="I62" s="601">
        <v>22.211</v>
      </c>
      <c r="J62" s="601">
        <v>24.619</v>
      </c>
      <c r="K62" s="601">
        <v>25.677</v>
      </c>
      <c r="L62" s="602">
        <v>23.311</v>
      </c>
      <c r="M62" s="599">
        <v>26.45</v>
      </c>
      <c r="N62" s="66">
        <f t="shared" si="1"/>
        <v>13.465745785251592</v>
      </c>
      <c r="O62" s="9"/>
    </row>
    <row r="63" spans="1:15" ht="12.75" customHeight="1">
      <c r="A63" s="10"/>
      <c r="B63" s="613">
        <v>56</v>
      </c>
      <c r="C63" s="314"/>
      <c r="D63" s="170" t="s">
        <v>113</v>
      </c>
      <c r="E63" s="113" t="s">
        <v>321</v>
      </c>
      <c r="F63" s="600"/>
      <c r="G63" s="604"/>
      <c r="H63" s="604"/>
      <c r="I63" s="604"/>
      <c r="J63" s="600">
        <v>4.964</v>
      </c>
      <c r="K63" s="600"/>
      <c r="L63" s="454"/>
      <c r="M63" s="566">
        <v>25.411</v>
      </c>
      <c r="N63" s="125"/>
      <c r="O63" s="9"/>
    </row>
    <row r="64" spans="1:15" ht="12.75" customHeight="1">
      <c r="A64" s="10"/>
      <c r="B64" s="613">
        <v>57</v>
      </c>
      <c r="C64" s="313"/>
      <c r="D64" s="168" t="s">
        <v>73</v>
      </c>
      <c r="E64" s="114" t="s">
        <v>316</v>
      </c>
      <c r="F64" s="453">
        <v>18.462</v>
      </c>
      <c r="G64" s="453">
        <v>24.863</v>
      </c>
      <c r="H64" s="601">
        <v>22.828</v>
      </c>
      <c r="I64" s="601">
        <v>24.437</v>
      </c>
      <c r="J64" s="601">
        <v>25.584</v>
      </c>
      <c r="K64" s="601">
        <v>25.268</v>
      </c>
      <c r="L64" s="602">
        <v>26.705</v>
      </c>
      <c r="M64" s="603">
        <v>22.744</v>
      </c>
      <c r="N64" s="66">
        <f t="shared" si="1"/>
        <v>-14.832428384197716</v>
      </c>
      <c r="O64" s="9"/>
    </row>
    <row r="65" spans="1:15" ht="12.75" customHeight="1">
      <c r="A65" s="10"/>
      <c r="B65" s="613">
        <v>58</v>
      </c>
      <c r="C65" s="314"/>
      <c r="D65" s="170" t="s">
        <v>114</v>
      </c>
      <c r="E65" s="113" t="s">
        <v>297</v>
      </c>
      <c r="F65" s="600">
        <v>4.69</v>
      </c>
      <c r="G65" s="600">
        <v>4.543</v>
      </c>
      <c r="H65" s="600">
        <v>4.292</v>
      </c>
      <c r="I65" s="600">
        <v>5.076</v>
      </c>
      <c r="J65" s="604">
        <v>4.998</v>
      </c>
      <c r="K65" s="604">
        <v>9.739</v>
      </c>
      <c r="L65" s="605">
        <v>10.053</v>
      </c>
      <c r="M65" s="606">
        <v>22.634</v>
      </c>
      <c r="N65" s="125">
        <f t="shared" si="1"/>
        <v>125.14672237143141</v>
      </c>
      <c r="O65" s="9"/>
    </row>
    <row r="66" spans="1:15" ht="12.75" customHeight="1">
      <c r="A66" s="10"/>
      <c r="B66" s="613">
        <v>59</v>
      </c>
      <c r="C66" s="313"/>
      <c r="D66" s="168" t="s">
        <v>91</v>
      </c>
      <c r="E66" s="114" t="s">
        <v>316</v>
      </c>
      <c r="F66" s="601"/>
      <c r="G66" s="601"/>
      <c r="H66" s="601">
        <v>13.3</v>
      </c>
      <c r="I66" s="601">
        <v>18.981</v>
      </c>
      <c r="J66" s="601">
        <v>21.302</v>
      </c>
      <c r="K66" s="601">
        <v>22.468</v>
      </c>
      <c r="L66" s="602">
        <v>22.168</v>
      </c>
      <c r="M66" s="603">
        <v>22.537</v>
      </c>
      <c r="N66" s="66">
        <f t="shared" si="1"/>
        <v>1.6645615301335237</v>
      </c>
      <c r="O66" s="9"/>
    </row>
    <row r="67" spans="1:15" ht="12.75" customHeight="1">
      <c r="A67" s="10"/>
      <c r="B67" s="613">
        <f>B66+1</f>
        <v>60</v>
      </c>
      <c r="C67" s="455"/>
      <c r="D67" s="163" t="s">
        <v>26</v>
      </c>
      <c r="E67" s="315" t="s">
        <v>313</v>
      </c>
      <c r="F67" s="622">
        <v>25.304</v>
      </c>
      <c r="G67" s="622">
        <v>22.905</v>
      </c>
      <c r="H67" s="622">
        <v>19.424</v>
      </c>
      <c r="I67" s="622">
        <v>14.929</v>
      </c>
      <c r="J67" s="622">
        <v>20.94</v>
      </c>
      <c r="K67" s="622">
        <v>22.959</v>
      </c>
      <c r="L67" s="622">
        <v>23.743</v>
      </c>
      <c r="M67" s="623">
        <v>21.061</v>
      </c>
      <c r="N67" s="456">
        <f t="shared" si="1"/>
        <v>-11.295960914795932</v>
      </c>
      <c r="O67" s="9"/>
    </row>
    <row r="69" ht="12.75">
      <c r="D69" s="5" t="s">
        <v>573</v>
      </c>
    </row>
    <row r="70" spans="4:14" ht="12.75">
      <c r="D70" s="691" t="s">
        <v>116</v>
      </c>
      <c r="E70" s="691"/>
      <c r="F70" s="691"/>
      <c r="G70" s="691"/>
      <c r="H70" s="691"/>
      <c r="I70" s="691"/>
      <c r="J70" s="691"/>
      <c r="K70" s="691"/>
      <c r="L70" s="691"/>
      <c r="M70" s="691"/>
      <c r="N70" s="691"/>
    </row>
    <row r="71" ht="12.75">
      <c r="D71" s="6"/>
    </row>
  </sheetData>
  <mergeCells count="8">
    <mergeCell ref="B5:B7"/>
    <mergeCell ref="D70:N70"/>
    <mergeCell ref="C2:N2"/>
    <mergeCell ref="C4:N4"/>
    <mergeCell ref="C3:N3"/>
    <mergeCell ref="F5:F7"/>
    <mergeCell ref="J5:J7"/>
    <mergeCell ref="K5:K7"/>
  </mergeCells>
  <printOptions horizontalCentered="1"/>
  <pageMargins left="0.6692913385826772" right="0.6692913385826772" top="0.5118110236220472" bottom="0.2755905511811024" header="0" footer="0"/>
  <pageSetup fitToHeight="1" fitToWidth="1"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codeName="Sheet49"/>
  <dimension ref="A1:O98"/>
  <sheetViews>
    <sheetView workbookViewId="0" topLeftCell="A1">
      <selection activeCell="A1" sqref="A1"/>
    </sheetView>
  </sheetViews>
  <sheetFormatPr defaultColWidth="9.140625" defaultRowHeight="12.75"/>
  <cols>
    <col min="1" max="2" width="3.7109375" style="0" customWidth="1"/>
    <col min="3" max="3" width="1.1484375" style="0" customWidth="1"/>
    <col min="4" max="4" width="22.140625" style="0" customWidth="1"/>
    <col min="5" max="5" width="3.28125" style="8" customWidth="1"/>
    <col min="6" max="10" width="6.7109375" style="0" customWidth="1"/>
    <col min="11" max="11" width="6.140625" style="0" customWidth="1"/>
  </cols>
  <sheetData>
    <row r="1" spans="3:11" ht="14.25" customHeight="1">
      <c r="C1" s="25"/>
      <c r="D1" s="25"/>
      <c r="E1" s="37"/>
      <c r="F1" s="25"/>
      <c r="G1" s="25"/>
      <c r="H1" s="25"/>
      <c r="I1" s="25"/>
      <c r="J1" s="25"/>
      <c r="K1" s="22" t="s">
        <v>521</v>
      </c>
    </row>
    <row r="2" spans="3:13" ht="19.5" customHeight="1">
      <c r="C2" s="695" t="s">
        <v>543</v>
      </c>
      <c r="D2" s="695"/>
      <c r="E2" s="695"/>
      <c r="F2" s="695"/>
      <c r="G2" s="695"/>
      <c r="H2" s="695"/>
      <c r="I2" s="695"/>
      <c r="J2" s="695"/>
      <c r="K2" s="695"/>
      <c r="L2" s="19"/>
      <c r="M2" s="19"/>
    </row>
    <row r="3" spans="3:11" s="16" customFormat="1" ht="19.5" customHeight="1">
      <c r="C3" s="679" t="s">
        <v>553</v>
      </c>
      <c r="D3" s="679"/>
      <c r="E3" s="679"/>
      <c r="F3" s="679"/>
      <c r="G3" s="679"/>
      <c r="H3" s="679"/>
      <c r="I3" s="679"/>
      <c r="J3" s="679"/>
      <c r="K3" s="679"/>
    </row>
    <row r="4" spans="3:15" s="16" customFormat="1" ht="14.25" customHeight="1">
      <c r="C4" s="38"/>
      <c r="D4" s="678" t="s">
        <v>554</v>
      </c>
      <c r="E4" s="678"/>
      <c r="F4" s="678"/>
      <c r="G4" s="678"/>
      <c r="H4" s="677">
        <v>1000</v>
      </c>
      <c r="I4" s="677"/>
      <c r="J4" s="677"/>
      <c r="K4" s="677"/>
      <c r="O4" s="29"/>
    </row>
    <row r="5" spans="2:15" s="16" customFormat="1" ht="9.75" customHeight="1">
      <c r="B5" s="697" t="s">
        <v>434</v>
      </c>
      <c r="C5" s="161"/>
      <c r="D5" s="100"/>
      <c r="E5" s="101"/>
      <c r="F5" s="100"/>
      <c r="G5" s="100"/>
      <c r="H5" s="100"/>
      <c r="I5" s="100"/>
      <c r="J5" s="102"/>
      <c r="K5" s="103" t="s">
        <v>550</v>
      </c>
      <c r="L5" s="39"/>
      <c r="O5" s="29"/>
    </row>
    <row r="6" spans="2:12" s="16" customFormat="1" ht="10.5" customHeight="1">
      <c r="B6" s="697"/>
      <c r="C6" s="311"/>
      <c r="D6" s="104" t="s">
        <v>561</v>
      </c>
      <c r="E6" s="105"/>
      <c r="F6" s="106">
        <v>2003</v>
      </c>
      <c r="G6" s="106">
        <v>2004</v>
      </c>
      <c r="H6" s="106">
        <v>2005</v>
      </c>
      <c r="I6" s="106">
        <v>2006</v>
      </c>
      <c r="J6" s="105">
        <v>2007</v>
      </c>
      <c r="K6" s="107" t="s">
        <v>27</v>
      </c>
      <c r="L6" s="39"/>
    </row>
    <row r="7" spans="2:12" s="16" customFormat="1" ht="9" customHeight="1">
      <c r="B7" s="697"/>
      <c r="C7" s="312"/>
      <c r="D7" s="108"/>
      <c r="E7" s="109"/>
      <c r="F7" s="110"/>
      <c r="G7" s="110"/>
      <c r="H7" s="110"/>
      <c r="I7" s="110"/>
      <c r="J7" s="109"/>
      <c r="K7" s="323" t="s">
        <v>325</v>
      </c>
      <c r="L7" s="39"/>
    </row>
    <row r="8" spans="1:12" s="17" customFormat="1" ht="12.75" customHeight="1">
      <c r="A8" s="59"/>
      <c r="B8" s="596">
        <v>1</v>
      </c>
      <c r="C8" s="356"/>
      <c r="D8" s="168" t="s">
        <v>98</v>
      </c>
      <c r="E8" s="112" t="s">
        <v>314</v>
      </c>
      <c r="F8" s="65">
        <v>545.391</v>
      </c>
      <c r="G8" s="65">
        <v>549.768</v>
      </c>
      <c r="H8" s="65">
        <v>543.372</v>
      </c>
      <c r="I8" s="65">
        <v>559.705</v>
      </c>
      <c r="J8" s="65">
        <v>569.281</v>
      </c>
      <c r="K8" s="460">
        <f aca="true" t="shared" si="0" ref="K8:K39">(J8/I8-1)*100</f>
        <v>1.7109012783519617</v>
      </c>
      <c r="L8" s="40"/>
    </row>
    <row r="9" spans="1:12" s="17" customFormat="1" ht="12.75" customHeight="1">
      <c r="A9" s="27"/>
      <c r="B9" s="597">
        <f>B8+1</f>
        <v>2</v>
      </c>
      <c r="C9" s="357"/>
      <c r="D9" s="170" t="s">
        <v>42</v>
      </c>
      <c r="E9" s="113" t="s">
        <v>312</v>
      </c>
      <c r="F9" s="462">
        <v>444.464</v>
      </c>
      <c r="G9" s="462">
        <v>462.285</v>
      </c>
      <c r="H9" s="462">
        <v>475.62</v>
      </c>
      <c r="I9" s="462">
        <v>480.51</v>
      </c>
      <c r="J9" s="462">
        <v>484.59</v>
      </c>
      <c r="K9" s="80">
        <f t="shared" si="0"/>
        <v>0.8490978335518484</v>
      </c>
      <c r="L9" s="40"/>
    </row>
    <row r="10" spans="1:12" s="17" customFormat="1" ht="12.75" customHeight="1">
      <c r="A10" s="27"/>
      <c r="B10" s="597">
        <f aca="true" t="shared" si="1" ref="B10:B73">B9+1</f>
        <v>3</v>
      </c>
      <c r="C10" s="356"/>
      <c r="D10" s="168" t="s">
        <v>43</v>
      </c>
      <c r="E10" s="114" t="s">
        <v>310</v>
      </c>
      <c r="F10" s="65">
        <v>457.073</v>
      </c>
      <c r="G10" s="65">
        <v>469.783</v>
      </c>
      <c r="H10" s="65">
        <v>472.04</v>
      </c>
      <c r="I10" s="65">
        <v>470.89</v>
      </c>
      <c r="J10" s="65">
        <v>475.786</v>
      </c>
      <c r="K10" s="67">
        <f t="shared" si="0"/>
        <v>1.0397332710399443</v>
      </c>
      <c r="L10" s="40"/>
    </row>
    <row r="11" spans="1:12" s="30" customFormat="1" ht="12.75" customHeight="1">
      <c r="A11" s="27"/>
      <c r="B11" s="597">
        <f t="shared" si="1"/>
        <v>4</v>
      </c>
      <c r="C11" s="357"/>
      <c r="D11" s="170" t="s">
        <v>44</v>
      </c>
      <c r="E11" s="113" t="s">
        <v>313</v>
      </c>
      <c r="F11" s="462">
        <v>363.182</v>
      </c>
      <c r="G11" s="462">
        <v>391.14</v>
      </c>
      <c r="H11" s="462">
        <v>406.318</v>
      </c>
      <c r="I11" s="462">
        <v>422.172</v>
      </c>
      <c r="J11" s="462">
        <v>470.315</v>
      </c>
      <c r="K11" s="80">
        <f t="shared" si="0"/>
        <v>11.403645907355298</v>
      </c>
      <c r="L11" s="41"/>
    </row>
    <row r="12" spans="1:12" s="17" customFormat="1" ht="12.75" customHeight="1">
      <c r="A12" s="27"/>
      <c r="B12" s="597">
        <f t="shared" si="1"/>
        <v>5</v>
      </c>
      <c r="C12" s="356"/>
      <c r="D12" s="168" t="s">
        <v>45</v>
      </c>
      <c r="E12" s="114" t="s">
        <v>309</v>
      </c>
      <c r="F12" s="65">
        <v>394.869</v>
      </c>
      <c r="G12" s="65">
        <v>404.906</v>
      </c>
      <c r="H12" s="65">
        <v>408.199</v>
      </c>
      <c r="I12" s="65">
        <v>429.502</v>
      </c>
      <c r="J12" s="65">
        <v>443.677</v>
      </c>
      <c r="K12" s="67">
        <f t="shared" si="0"/>
        <v>3.30033387504598</v>
      </c>
      <c r="L12" s="40"/>
    </row>
    <row r="13" spans="1:12" ht="12.75" customHeight="1">
      <c r="A13" s="27"/>
      <c r="B13" s="597">
        <f t="shared" si="1"/>
        <v>6</v>
      </c>
      <c r="C13" s="357"/>
      <c r="D13" s="170" t="s">
        <v>46</v>
      </c>
      <c r="E13" s="113" t="s">
        <v>312</v>
      </c>
      <c r="F13" s="111">
        <v>338.924</v>
      </c>
      <c r="G13" s="111">
        <v>365.976</v>
      </c>
      <c r="H13" s="111">
        <v>382.323</v>
      </c>
      <c r="I13" s="111">
        <v>387.807</v>
      </c>
      <c r="J13" s="111">
        <v>407.591</v>
      </c>
      <c r="K13" s="80">
        <f t="shared" si="0"/>
        <v>5.101506677290502</v>
      </c>
      <c r="L13" s="9"/>
    </row>
    <row r="14" spans="1:12" s="18" customFormat="1" ht="12.75" customHeight="1">
      <c r="A14" s="27"/>
      <c r="B14" s="597">
        <f t="shared" si="1"/>
        <v>7</v>
      </c>
      <c r="C14" s="356"/>
      <c r="D14" s="168" t="s">
        <v>555</v>
      </c>
      <c r="E14" s="114" t="s">
        <v>313</v>
      </c>
      <c r="F14" s="65">
        <v>257.129</v>
      </c>
      <c r="G14" s="65">
        <v>277.314</v>
      </c>
      <c r="H14" s="65">
        <v>294.345</v>
      </c>
      <c r="I14" s="65">
        <v>312.363</v>
      </c>
      <c r="J14" s="65">
        <v>339.02</v>
      </c>
      <c r="K14" s="67">
        <f t="shared" si="0"/>
        <v>8.533981297400771</v>
      </c>
      <c r="L14" s="36"/>
    </row>
    <row r="15" spans="1:12" s="30" customFormat="1" ht="12.75" customHeight="1">
      <c r="A15" s="59"/>
      <c r="B15" s="597">
        <f t="shared" si="1"/>
        <v>8</v>
      </c>
      <c r="C15" s="357"/>
      <c r="D15" s="170" t="s">
        <v>47</v>
      </c>
      <c r="E15" s="113" t="s">
        <v>316</v>
      </c>
      <c r="F15" s="111">
        <v>286.649</v>
      </c>
      <c r="G15" s="111">
        <v>300.262</v>
      </c>
      <c r="H15" s="111">
        <v>299.552</v>
      </c>
      <c r="I15" s="111">
        <v>308.578</v>
      </c>
      <c r="J15" s="111">
        <v>332.933</v>
      </c>
      <c r="K15" s="80">
        <f t="shared" si="0"/>
        <v>7.892655989733566</v>
      </c>
      <c r="L15" s="41"/>
    </row>
    <row r="16" spans="1:12" s="17" customFormat="1" ht="12.75" customHeight="1">
      <c r="A16" s="27"/>
      <c r="B16" s="597">
        <f t="shared" si="1"/>
        <v>9</v>
      </c>
      <c r="C16" s="356"/>
      <c r="D16" s="168" t="s">
        <v>48</v>
      </c>
      <c r="E16" s="114" t="s">
        <v>310</v>
      </c>
      <c r="F16" s="65">
        <v>234.45</v>
      </c>
      <c r="G16" s="65">
        <v>241.193</v>
      </c>
      <c r="H16" s="65">
        <v>251.969</v>
      </c>
      <c r="I16" s="65">
        <v>254.411</v>
      </c>
      <c r="J16" s="65">
        <v>258.917</v>
      </c>
      <c r="K16" s="67">
        <f t="shared" si="0"/>
        <v>1.7711498323578656</v>
      </c>
      <c r="L16" s="40"/>
    </row>
    <row r="17" spans="1:12" s="17" customFormat="1" ht="12.75" customHeight="1">
      <c r="A17" s="27"/>
      <c r="B17" s="597">
        <f t="shared" si="1"/>
        <v>10</v>
      </c>
      <c r="C17" s="357"/>
      <c r="D17" s="170" t="s">
        <v>49</v>
      </c>
      <c r="E17" s="113" t="s">
        <v>316</v>
      </c>
      <c r="F17" s="111">
        <v>222.666</v>
      </c>
      <c r="G17" s="111">
        <v>209.501</v>
      </c>
      <c r="H17" s="111">
        <v>222.178</v>
      </c>
      <c r="I17" s="111">
        <v>241.474</v>
      </c>
      <c r="J17" s="111">
        <v>257.81</v>
      </c>
      <c r="K17" s="80">
        <f t="shared" si="0"/>
        <v>6.765117569593415</v>
      </c>
      <c r="L17" s="40"/>
    </row>
    <row r="18" spans="1:12" s="17" customFormat="1" ht="12.75" customHeight="1">
      <c r="A18" s="27"/>
      <c r="B18" s="597">
        <f t="shared" si="1"/>
        <v>11</v>
      </c>
      <c r="C18" s="356"/>
      <c r="D18" s="168" t="s">
        <v>50</v>
      </c>
      <c r="E18" s="114" t="s">
        <v>318</v>
      </c>
      <c r="F18" s="65">
        <v>193.567</v>
      </c>
      <c r="G18" s="65">
        <v>220.979</v>
      </c>
      <c r="H18" s="65">
        <v>226.972</v>
      </c>
      <c r="I18" s="65">
        <v>233.474</v>
      </c>
      <c r="J18" s="65">
        <v>251.216</v>
      </c>
      <c r="K18" s="67">
        <f t="shared" si="0"/>
        <v>7.5991330940490265</v>
      </c>
      <c r="L18" s="40"/>
    </row>
    <row r="19" spans="1:12" s="17" customFormat="1" ht="12.75" customHeight="1">
      <c r="A19" s="68"/>
      <c r="B19" s="597">
        <f t="shared" si="1"/>
        <v>12</v>
      </c>
      <c r="C19" s="357"/>
      <c r="D19" s="170" t="s">
        <v>51</v>
      </c>
      <c r="E19" s="113" t="s">
        <v>307</v>
      </c>
      <c r="F19" s="111">
        <v>253.796</v>
      </c>
      <c r="G19" s="111">
        <v>266.768</v>
      </c>
      <c r="H19" s="111">
        <v>262.053</v>
      </c>
      <c r="I19" s="111">
        <v>251.384</v>
      </c>
      <c r="J19" s="111">
        <v>250.17</v>
      </c>
      <c r="K19" s="80">
        <f t="shared" si="0"/>
        <v>-0.4829265187919707</v>
      </c>
      <c r="L19" s="40"/>
    </row>
    <row r="20" spans="1:12" s="30" customFormat="1" ht="12.75" customHeight="1">
      <c r="A20" s="27"/>
      <c r="B20" s="597">
        <f t="shared" si="1"/>
        <v>13</v>
      </c>
      <c r="C20" s="356"/>
      <c r="D20" s="168" t="s">
        <v>52</v>
      </c>
      <c r="E20" s="114" t="s">
        <v>311</v>
      </c>
      <c r="F20" s="65">
        <v>231.212</v>
      </c>
      <c r="G20" s="65">
        <v>229.841</v>
      </c>
      <c r="H20" s="65">
        <v>228.74</v>
      </c>
      <c r="I20" s="65">
        <v>231.718</v>
      </c>
      <c r="J20" s="65">
        <v>240.341</v>
      </c>
      <c r="K20" s="67">
        <f t="shared" si="0"/>
        <v>3.721333690088824</v>
      </c>
      <c r="L20" s="41"/>
    </row>
    <row r="21" spans="1:12" s="30" customFormat="1" ht="12.75" customHeight="1">
      <c r="A21" s="27"/>
      <c r="B21" s="597">
        <f t="shared" si="1"/>
        <v>14</v>
      </c>
      <c r="C21" s="357"/>
      <c r="D21" s="170" t="s">
        <v>53</v>
      </c>
      <c r="E21" s="113" t="s">
        <v>314</v>
      </c>
      <c r="F21" s="111">
        <v>211.644</v>
      </c>
      <c r="G21" s="111">
        <v>227.984</v>
      </c>
      <c r="H21" s="111">
        <v>230.797</v>
      </c>
      <c r="I21" s="111">
        <v>234.886</v>
      </c>
      <c r="J21" s="111">
        <v>238.384</v>
      </c>
      <c r="K21" s="80">
        <f t="shared" si="0"/>
        <v>1.4892330747681815</v>
      </c>
      <c r="L21" s="41"/>
    </row>
    <row r="22" spans="1:12" s="17" customFormat="1" ht="12.75" customHeight="1">
      <c r="A22" s="27"/>
      <c r="B22" s="597">
        <f t="shared" si="1"/>
        <v>15</v>
      </c>
      <c r="C22" s="356"/>
      <c r="D22" s="168" t="s">
        <v>54</v>
      </c>
      <c r="E22" s="114" t="s">
        <v>312</v>
      </c>
      <c r="F22" s="65">
        <v>173.319</v>
      </c>
      <c r="G22" s="65">
        <v>187.743</v>
      </c>
      <c r="H22" s="65">
        <v>189.027</v>
      </c>
      <c r="I22" s="65">
        <v>208.065</v>
      </c>
      <c r="J22" s="65">
        <v>223.397</v>
      </c>
      <c r="K22" s="67">
        <f t="shared" si="0"/>
        <v>7.368851080191274</v>
      </c>
      <c r="L22" s="40"/>
    </row>
    <row r="23" spans="1:12" s="18" customFormat="1" ht="12.75" customHeight="1">
      <c r="A23" s="27"/>
      <c r="B23" s="597">
        <f t="shared" si="1"/>
        <v>16</v>
      </c>
      <c r="C23" s="357"/>
      <c r="D23" s="170" t="s">
        <v>55</v>
      </c>
      <c r="E23" s="113" t="s">
        <v>310</v>
      </c>
      <c r="F23" s="111">
        <v>191.515</v>
      </c>
      <c r="G23" s="111">
        <v>208.493</v>
      </c>
      <c r="H23" s="111">
        <v>217.987</v>
      </c>
      <c r="I23" s="111">
        <v>213.026</v>
      </c>
      <c r="J23" s="111">
        <v>206.498</v>
      </c>
      <c r="K23" s="80">
        <f t="shared" si="0"/>
        <v>-3.0644146723874166</v>
      </c>
      <c r="L23" s="36"/>
    </row>
    <row r="24" spans="1:12" s="17" customFormat="1" ht="12.75" customHeight="1">
      <c r="A24" s="27"/>
      <c r="B24" s="597">
        <f t="shared" si="1"/>
        <v>17</v>
      </c>
      <c r="C24" s="356"/>
      <c r="D24" s="168" t="s">
        <v>56</v>
      </c>
      <c r="E24" s="114" t="s">
        <v>321</v>
      </c>
      <c r="F24" s="65">
        <v>220.799</v>
      </c>
      <c r="G24" s="65">
        <v>234.318</v>
      </c>
      <c r="H24" s="65">
        <v>222.191</v>
      </c>
      <c r="I24" s="65">
        <v>214.485</v>
      </c>
      <c r="J24" s="65">
        <v>205.251</v>
      </c>
      <c r="K24" s="67">
        <f t="shared" si="0"/>
        <v>-4.305196167564174</v>
      </c>
      <c r="L24" s="40"/>
    </row>
    <row r="25" spans="1:12" ht="12.75" customHeight="1">
      <c r="A25" s="59"/>
      <c r="B25" s="597">
        <f t="shared" si="1"/>
        <v>18</v>
      </c>
      <c r="C25" s="357"/>
      <c r="D25" s="170" t="s">
        <v>556</v>
      </c>
      <c r="E25" s="113" t="s">
        <v>315</v>
      </c>
      <c r="F25" s="111">
        <v>163.268</v>
      </c>
      <c r="G25" s="111">
        <v>164.011</v>
      </c>
      <c r="H25" s="111">
        <v>169.565</v>
      </c>
      <c r="I25" s="111">
        <v>183.375</v>
      </c>
      <c r="J25" s="111">
        <v>200.891</v>
      </c>
      <c r="K25" s="80">
        <f t="shared" si="0"/>
        <v>9.552010906612129</v>
      </c>
      <c r="L25" s="9"/>
    </row>
    <row r="26" spans="1:12" ht="12.75" customHeight="1">
      <c r="A26" s="27"/>
      <c r="B26" s="597">
        <f t="shared" si="1"/>
        <v>19</v>
      </c>
      <c r="C26" s="356"/>
      <c r="D26" s="168" t="s">
        <v>57</v>
      </c>
      <c r="E26" s="114" t="s">
        <v>308</v>
      </c>
      <c r="F26" s="65">
        <v>159.109</v>
      </c>
      <c r="G26" s="65">
        <v>179.916</v>
      </c>
      <c r="H26" s="65">
        <v>170.291</v>
      </c>
      <c r="I26" s="65">
        <v>179.917</v>
      </c>
      <c r="J26" s="65">
        <v>193.123</v>
      </c>
      <c r="K26" s="67">
        <f t="shared" si="0"/>
        <v>7.340051245852242</v>
      </c>
      <c r="L26" s="9"/>
    </row>
    <row r="27" spans="1:12" ht="12.75" customHeight="1">
      <c r="A27" s="27"/>
      <c r="B27" s="597">
        <f t="shared" si="1"/>
        <v>20</v>
      </c>
      <c r="C27" s="357"/>
      <c r="D27" s="170" t="s">
        <v>58</v>
      </c>
      <c r="E27" s="113" t="s">
        <v>310</v>
      </c>
      <c r="F27" s="111">
        <v>169.181</v>
      </c>
      <c r="G27" s="111">
        <v>176.768</v>
      </c>
      <c r="H27" s="111">
        <v>178.011</v>
      </c>
      <c r="I27" s="111">
        <v>189.983</v>
      </c>
      <c r="J27" s="111">
        <v>191.52</v>
      </c>
      <c r="K27" s="80">
        <f t="shared" si="0"/>
        <v>0.8090197543990874</v>
      </c>
      <c r="L27" s="9"/>
    </row>
    <row r="28" spans="1:12" s="17" customFormat="1" ht="12.75" customHeight="1">
      <c r="A28" s="27"/>
      <c r="B28" s="597">
        <f t="shared" si="1"/>
        <v>21</v>
      </c>
      <c r="C28" s="356"/>
      <c r="D28" s="168" t="s">
        <v>26</v>
      </c>
      <c r="E28" s="114" t="s">
        <v>313</v>
      </c>
      <c r="F28" s="65">
        <v>146.59</v>
      </c>
      <c r="G28" s="65">
        <v>166.062</v>
      </c>
      <c r="H28" s="65">
        <v>170.454</v>
      </c>
      <c r="I28" s="65">
        <v>175.58</v>
      </c>
      <c r="J28" s="65">
        <v>184.605</v>
      </c>
      <c r="K28" s="67">
        <f t="shared" si="0"/>
        <v>5.140107073698585</v>
      </c>
      <c r="L28" s="40"/>
    </row>
    <row r="29" spans="1:12" s="17" customFormat="1" ht="12.75" customHeight="1">
      <c r="A29" s="68"/>
      <c r="B29" s="597">
        <f t="shared" si="1"/>
        <v>22</v>
      </c>
      <c r="C29" s="357"/>
      <c r="D29" s="170" t="s">
        <v>59</v>
      </c>
      <c r="E29" s="113" t="s">
        <v>320</v>
      </c>
      <c r="F29" s="111">
        <v>152.847</v>
      </c>
      <c r="G29" s="111">
        <v>163.151</v>
      </c>
      <c r="H29" s="111">
        <v>163.136</v>
      </c>
      <c r="I29" s="111">
        <v>171.135</v>
      </c>
      <c r="J29" s="111">
        <v>174.751</v>
      </c>
      <c r="K29" s="80">
        <f t="shared" si="0"/>
        <v>2.112951763227877</v>
      </c>
      <c r="L29" s="40"/>
    </row>
    <row r="30" spans="1:12" s="17" customFormat="1" ht="12.75" customHeight="1">
      <c r="A30" s="59"/>
      <c r="B30" s="597">
        <f t="shared" si="1"/>
        <v>23</v>
      </c>
      <c r="C30" s="356"/>
      <c r="D30" s="168" t="s">
        <v>60</v>
      </c>
      <c r="E30" s="114" t="s">
        <v>314</v>
      </c>
      <c r="F30" s="65">
        <v>169.29</v>
      </c>
      <c r="G30" s="65">
        <v>155.028</v>
      </c>
      <c r="H30" s="65">
        <v>158.068</v>
      </c>
      <c r="I30" s="65">
        <v>165.412</v>
      </c>
      <c r="J30" s="65">
        <v>173.584</v>
      </c>
      <c r="K30" s="67">
        <f t="shared" si="0"/>
        <v>4.940391265446276</v>
      </c>
      <c r="L30" s="40"/>
    </row>
    <row r="31" spans="1:12" s="17" customFormat="1" ht="12.75" customHeight="1">
      <c r="A31" s="27"/>
      <c r="B31" s="597">
        <f t="shared" si="1"/>
        <v>24</v>
      </c>
      <c r="C31" s="357"/>
      <c r="D31" s="170" t="s">
        <v>61</v>
      </c>
      <c r="E31" s="113" t="s">
        <v>296</v>
      </c>
      <c r="F31" s="111">
        <v>105.188</v>
      </c>
      <c r="G31" s="111">
        <v>134.246</v>
      </c>
      <c r="H31" s="111">
        <v>150.21</v>
      </c>
      <c r="I31" s="111">
        <v>155.481</v>
      </c>
      <c r="J31" s="111">
        <v>164.055</v>
      </c>
      <c r="K31" s="80">
        <f t="shared" si="0"/>
        <v>5.514500164007186</v>
      </c>
      <c r="L31" s="40"/>
    </row>
    <row r="32" spans="1:12" s="16" customFormat="1" ht="12.75" customHeight="1">
      <c r="A32" s="27"/>
      <c r="B32" s="597">
        <f t="shared" si="1"/>
        <v>25</v>
      </c>
      <c r="C32" s="356"/>
      <c r="D32" s="168" t="s">
        <v>558</v>
      </c>
      <c r="E32" s="114" t="s">
        <v>312</v>
      </c>
      <c r="F32" s="65">
        <v>127.135</v>
      </c>
      <c r="G32" s="65">
        <v>130.045</v>
      </c>
      <c r="H32" s="65">
        <v>134.199</v>
      </c>
      <c r="I32" s="65">
        <v>145.868</v>
      </c>
      <c r="J32" s="65">
        <v>151.752</v>
      </c>
      <c r="K32" s="67">
        <f t="shared" si="0"/>
        <v>4.033783969067928</v>
      </c>
      <c r="L32" s="39"/>
    </row>
    <row r="33" spans="1:12" ht="12.75" customHeight="1">
      <c r="A33" s="27"/>
      <c r="B33" s="597">
        <f t="shared" si="1"/>
        <v>26</v>
      </c>
      <c r="C33" s="357"/>
      <c r="D33" s="170" t="s">
        <v>62</v>
      </c>
      <c r="E33" s="113" t="s">
        <v>302</v>
      </c>
      <c r="F33" s="111">
        <v>0</v>
      </c>
      <c r="G33" s="111">
        <v>122.229</v>
      </c>
      <c r="H33" s="111">
        <v>131.042</v>
      </c>
      <c r="I33" s="111">
        <v>142.907</v>
      </c>
      <c r="J33" s="111">
        <v>147.985</v>
      </c>
      <c r="K33" s="80">
        <f t="shared" si="0"/>
        <v>3.5533598774027952</v>
      </c>
      <c r="L33" s="9"/>
    </row>
    <row r="34" spans="1:12" s="17" customFormat="1" ht="12.75" customHeight="1">
      <c r="A34" s="27"/>
      <c r="B34" s="597">
        <f t="shared" si="1"/>
        <v>27</v>
      </c>
      <c r="C34" s="356"/>
      <c r="D34" s="168" t="s">
        <v>63</v>
      </c>
      <c r="E34" s="114" t="s">
        <v>312</v>
      </c>
      <c r="F34" s="65">
        <v>134.319</v>
      </c>
      <c r="G34" s="65">
        <v>131.726</v>
      </c>
      <c r="H34" s="65">
        <v>137.17</v>
      </c>
      <c r="I34" s="65">
        <v>134.226</v>
      </c>
      <c r="J34" s="65">
        <v>145.32</v>
      </c>
      <c r="K34" s="67">
        <f t="shared" si="0"/>
        <v>8.26516472218497</v>
      </c>
      <c r="L34" s="40"/>
    </row>
    <row r="35" spans="1:12" s="17" customFormat="1" ht="12.75" customHeight="1">
      <c r="A35" s="27"/>
      <c r="B35" s="597">
        <f t="shared" si="1"/>
        <v>28</v>
      </c>
      <c r="C35" s="357"/>
      <c r="D35" s="170" t="s">
        <v>284</v>
      </c>
      <c r="E35" s="113" t="s">
        <v>319</v>
      </c>
      <c r="F35" s="111">
        <v>112.675</v>
      </c>
      <c r="G35" s="111">
        <v>121.71</v>
      </c>
      <c r="H35" s="111">
        <v>125.873</v>
      </c>
      <c r="I35" s="111">
        <v>131.893</v>
      </c>
      <c r="J35" s="111">
        <v>141.905</v>
      </c>
      <c r="K35" s="80">
        <f t="shared" si="0"/>
        <v>7.591001796911123</v>
      </c>
      <c r="L35" s="40"/>
    </row>
    <row r="36" spans="1:12" s="17" customFormat="1" ht="12.75" customHeight="1">
      <c r="A36" s="27"/>
      <c r="B36" s="597">
        <f t="shared" si="1"/>
        <v>29</v>
      </c>
      <c r="C36" s="356"/>
      <c r="D36" s="168" t="s">
        <v>64</v>
      </c>
      <c r="E36" s="114" t="s">
        <v>312</v>
      </c>
      <c r="F36" s="65">
        <v>118.524</v>
      </c>
      <c r="G36" s="65">
        <v>131.945</v>
      </c>
      <c r="H36" s="65">
        <v>135.045</v>
      </c>
      <c r="I36" s="65">
        <v>138.477</v>
      </c>
      <c r="J36" s="65">
        <v>139.723</v>
      </c>
      <c r="K36" s="67">
        <f t="shared" si="0"/>
        <v>0.899788412516167</v>
      </c>
      <c r="L36" s="40"/>
    </row>
    <row r="37" spans="1:12" s="17" customFormat="1" ht="12.75" customHeight="1">
      <c r="A37" s="27"/>
      <c r="B37" s="597">
        <f t="shared" si="1"/>
        <v>30</v>
      </c>
      <c r="C37" s="357"/>
      <c r="D37" s="170" t="s">
        <v>99</v>
      </c>
      <c r="E37" s="113" t="s">
        <v>312</v>
      </c>
      <c r="F37" s="111">
        <v>131.297</v>
      </c>
      <c r="G37" s="111">
        <v>133.325</v>
      </c>
      <c r="H37" s="111">
        <v>139.937</v>
      </c>
      <c r="I37" s="111">
        <v>138.516</v>
      </c>
      <c r="J37" s="111">
        <v>138.289</v>
      </c>
      <c r="K37" s="80">
        <f t="shared" si="0"/>
        <v>-0.1638799849836836</v>
      </c>
      <c r="L37" s="40"/>
    </row>
    <row r="38" spans="1:12" s="17" customFormat="1" ht="12.75" customHeight="1">
      <c r="A38" s="27"/>
      <c r="B38" s="597">
        <f t="shared" si="1"/>
        <v>31</v>
      </c>
      <c r="C38" s="356"/>
      <c r="D38" s="168" t="s">
        <v>65</v>
      </c>
      <c r="E38" s="114" t="s">
        <v>314</v>
      </c>
      <c r="F38" s="65">
        <v>118.833</v>
      </c>
      <c r="G38" s="65">
        <v>125.008</v>
      </c>
      <c r="H38" s="65">
        <v>130.106</v>
      </c>
      <c r="I38" s="65">
        <v>130.8</v>
      </c>
      <c r="J38" s="65">
        <v>132.076</v>
      </c>
      <c r="K38" s="67">
        <f t="shared" si="0"/>
        <v>0.975535168195707</v>
      </c>
      <c r="L38" s="40"/>
    </row>
    <row r="39" spans="1:12" s="17" customFormat="1" ht="12.75" customHeight="1">
      <c r="A39" s="68"/>
      <c r="B39" s="597">
        <f t="shared" si="1"/>
        <v>32</v>
      </c>
      <c r="C39" s="357"/>
      <c r="D39" s="170" t="s">
        <v>66</v>
      </c>
      <c r="E39" s="113" t="s">
        <v>303</v>
      </c>
      <c r="F39" s="111">
        <v>0</v>
      </c>
      <c r="G39" s="111">
        <v>74.953</v>
      </c>
      <c r="H39" s="111">
        <v>90.157</v>
      </c>
      <c r="I39" s="111">
        <v>101.968</v>
      </c>
      <c r="J39" s="111">
        <v>118.141</v>
      </c>
      <c r="K39" s="80">
        <f t="shared" si="0"/>
        <v>15.860858308488934</v>
      </c>
      <c r="L39" s="40"/>
    </row>
    <row r="40" spans="1:12" s="17" customFormat="1" ht="12.75" customHeight="1">
      <c r="A40" s="59"/>
      <c r="B40" s="597">
        <f t="shared" si="1"/>
        <v>33</v>
      </c>
      <c r="C40" s="356"/>
      <c r="D40" s="168" t="s">
        <v>67</v>
      </c>
      <c r="E40" s="114" t="s">
        <v>313</v>
      </c>
      <c r="F40" s="65">
        <v>91.125</v>
      </c>
      <c r="G40" s="65">
        <v>102.733</v>
      </c>
      <c r="H40" s="65">
        <v>111.111</v>
      </c>
      <c r="I40" s="65">
        <v>113.136</v>
      </c>
      <c r="J40" s="65">
        <v>115.498</v>
      </c>
      <c r="K40" s="67">
        <f aca="true" t="shared" si="2" ref="K40:K71">(J40/I40-1)*100</f>
        <v>2.087752793098585</v>
      </c>
      <c r="L40" s="40"/>
    </row>
    <row r="41" spans="1:12" s="17" customFormat="1" ht="12.75" customHeight="1">
      <c r="A41" s="27"/>
      <c r="B41" s="597">
        <f t="shared" si="1"/>
        <v>34</v>
      </c>
      <c r="C41" s="357"/>
      <c r="D41" s="170" t="s">
        <v>68</v>
      </c>
      <c r="E41" s="113" t="s">
        <v>310</v>
      </c>
      <c r="F41" s="111">
        <v>105.178</v>
      </c>
      <c r="G41" s="111">
        <v>111.768</v>
      </c>
      <c r="H41" s="111">
        <v>115.959</v>
      </c>
      <c r="I41" s="111">
        <v>115.844</v>
      </c>
      <c r="J41" s="111">
        <v>115.177</v>
      </c>
      <c r="K41" s="80">
        <f t="shared" si="2"/>
        <v>-0.5757743171851737</v>
      </c>
      <c r="L41" s="40"/>
    </row>
    <row r="42" spans="1:12" s="17" customFormat="1" ht="12.75" customHeight="1">
      <c r="A42" s="27"/>
      <c r="B42" s="597">
        <f t="shared" si="1"/>
        <v>35</v>
      </c>
      <c r="C42" s="356"/>
      <c r="D42" s="168" t="s">
        <v>69</v>
      </c>
      <c r="E42" s="114" t="s">
        <v>298</v>
      </c>
      <c r="F42" s="65">
        <v>81.266</v>
      </c>
      <c r="G42" s="65">
        <v>103.382</v>
      </c>
      <c r="H42" s="65">
        <v>116.527</v>
      </c>
      <c r="I42" s="65">
        <v>117.163</v>
      </c>
      <c r="J42" s="65">
        <v>114.647</v>
      </c>
      <c r="K42" s="67">
        <f t="shared" si="2"/>
        <v>-2.1474356238744274</v>
      </c>
      <c r="L42" s="40"/>
    </row>
    <row r="43" spans="1:11" s="40" customFormat="1" ht="12.75" customHeight="1">
      <c r="A43" s="27"/>
      <c r="B43" s="597">
        <f t="shared" si="1"/>
        <v>36</v>
      </c>
      <c r="C43" s="357"/>
      <c r="D43" s="170" t="s">
        <v>70</v>
      </c>
      <c r="E43" s="113" t="s">
        <v>310</v>
      </c>
      <c r="F43" s="111">
        <v>116.025</v>
      </c>
      <c r="G43" s="111">
        <v>109.202</v>
      </c>
      <c r="H43" s="111">
        <v>112.963</v>
      </c>
      <c r="I43" s="111">
        <v>108.657</v>
      </c>
      <c r="J43" s="111">
        <v>104.48</v>
      </c>
      <c r="K43" s="80">
        <f t="shared" si="2"/>
        <v>-3.844207000009192</v>
      </c>
    </row>
    <row r="44" spans="1:11" s="40" customFormat="1" ht="12.75" customHeight="1">
      <c r="A44" s="27"/>
      <c r="B44" s="597">
        <f t="shared" si="1"/>
        <v>37</v>
      </c>
      <c r="C44" s="356"/>
      <c r="D44" s="168" t="s">
        <v>71</v>
      </c>
      <c r="E44" s="114" t="s">
        <v>310</v>
      </c>
      <c r="F44" s="65">
        <v>76.818</v>
      </c>
      <c r="G44" s="65">
        <v>80.684</v>
      </c>
      <c r="H44" s="65">
        <v>89.48</v>
      </c>
      <c r="I44" s="65">
        <v>97.859</v>
      </c>
      <c r="J44" s="65">
        <v>102.829</v>
      </c>
      <c r="K44" s="67">
        <f t="shared" si="2"/>
        <v>5.078735732022599</v>
      </c>
    </row>
    <row r="45" spans="1:11" s="40" customFormat="1" ht="12.75" customHeight="1">
      <c r="A45" s="27"/>
      <c r="B45" s="597">
        <f t="shared" si="1"/>
        <v>38</v>
      </c>
      <c r="C45" s="357"/>
      <c r="D45" s="170" t="s">
        <v>72</v>
      </c>
      <c r="E45" s="113" t="s">
        <v>313</v>
      </c>
      <c r="F45" s="111">
        <v>83.512</v>
      </c>
      <c r="G45" s="111">
        <v>92.622</v>
      </c>
      <c r="H45" s="111">
        <v>98.401</v>
      </c>
      <c r="I45" s="111">
        <v>100.524</v>
      </c>
      <c r="J45" s="111">
        <v>99.385</v>
      </c>
      <c r="K45" s="80">
        <f t="shared" si="2"/>
        <v>-1.1330627511837887</v>
      </c>
    </row>
    <row r="46" spans="1:12" s="17" customFormat="1" ht="12.75" customHeight="1">
      <c r="A46" s="27"/>
      <c r="B46" s="597">
        <f t="shared" si="1"/>
        <v>39</v>
      </c>
      <c r="C46" s="356"/>
      <c r="D46" s="168" t="s">
        <v>73</v>
      </c>
      <c r="E46" s="114" t="s">
        <v>316</v>
      </c>
      <c r="F46" s="65">
        <v>92.756</v>
      </c>
      <c r="G46" s="65">
        <v>93.683</v>
      </c>
      <c r="H46" s="65">
        <v>93.066</v>
      </c>
      <c r="I46" s="65">
        <v>97.829</v>
      </c>
      <c r="J46" s="65">
        <v>99.147</v>
      </c>
      <c r="K46" s="67">
        <f t="shared" si="2"/>
        <v>1.347248770814402</v>
      </c>
      <c r="L46" s="40"/>
    </row>
    <row r="47" spans="1:11" s="40" customFormat="1" ht="12.75" customHeight="1">
      <c r="A47" s="59"/>
      <c r="B47" s="597">
        <f t="shared" si="1"/>
        <v>40</v>
      </c>
      <c r="C47" s="357"/>
      <c r="D47" s="170" t="s">
        <v>74</v>
      </c>
      <c r="E47" s="113" t="s">
        <v>314</v>
      </c>
      <c r="F47" s="111">
        <v>84.049</v>
      </c>
      <c r="G47" s="111">
        <v>88.622</v>
      </c>
      <c r="H47" s="111">
        <v>90.327</v>
      </c>
      <c r="I47" s="111">
        <v>92.066</v>
      </c>
      <c r="J47" s="111">
        <v>98.482</v>
      </c>
      <c r="K47" s="80">
        <f t="shared" si="2"/>
        <v>6.96891360545695</v>
      </c>
    </row>
    <row r="48" spans="1:11" s="40" customFormat="1" ht="12.75" customHeight="1">
      <c r="A48" s="27"/>
      <c r="B48" s="597">
        <f t="shared" si="1"/>
        <v>41</v>
      </c>
      <c r="C48" s="356"/>
      <c r="D48" s="168" t="s">
        <v>75</v>
      </c>
      <c r="E48" s="114" t="s">
        <v>310</v>
      </c>
      <c r="F48" s="65">
        <v>88.075</v>
      </c>
      <c r="G48" s="65">
        <v>92.146</v>
      </c>
      <c r="H48" s="65">
        <v>96.555</v>
      </c>
      <c r="I48" s="65">
        <v>96.753</v>
      </c>
      <c r="J48" s="65">
        <v>93.654</v>
      </c>
      <c r="K48" s="67">
        <f t="shared" si="2"/>
        <v>-3.2030014573191545</v>
      </c>
    </row>
    <row r="49" spans="1:11" s="40" customFormat="1" ht="12.75" customHeight="1">
      <c r="A49" s="27"/>
      <c r="B49" s="597">
        <f t="shared" si="1"/>
        <v>42</v>
      </c>
      <c r="C49" s="357"/>
      <c r="D49" s="170" t="s">
        <v>76</v>
      </c>
      <c r="E49" s="113" t="s">
        <v>314</v>
      </c>
      <c r="F49" s="111">
        <v>79.514</v>
      </c>
      <c r="G49" s="111">
        <v>78.239</v>
      </c>
      <c r="H49" s="111">
        <v>80.201</v>
      </c>
      <c r="I49" s="111">
        <v>81.381</v>
      </c>
      <c r="J49" s="111">
        <v>83.815</v>
      </c>
      <c r="K49" s="80">
        <f t="shared" si="2"/>
        <v>2.990870104815624</v>
      </c>
    </row>
    <row r="50" spans="1:11" s="40" customFormat="1" ht="12.75" customHeight="1">
      <c r="A50" s="27"/>
      <c r="B50" s="597">
        <f t="shared" si="1"/>
        <v>43</v>
      </c>
      <c r="C50" s="356"/>
      <c r="D50" s="168" t="s">
        <v>77</v>
      </c>
      <c r="E50" s="114" t="s">
        <v>316</v>
      </c>
      <c r="F50" s="65">
        <v>72.682</v>
      </c>
      <c r="G50" s="65">
        <v>75.33</v>
      </c>
      <c r="H50" s="65">
        <v>73.979</v>
      </c>
      <c r="I50" s="65">
        <v>77.745</v>
      </c>
      <c r="J50" s="65">
        <v>83.561</v>
      </c>
      <c r="K50" s="67">
        <f t="shared" si="2"/>
        <v>7.480866936780495</v>
      </c>
    </row>
    <row r="51" spans="1:11" s="40" customFormat="1" ht="12.75" customHeight="1">
      <c r="A51" s="27"/>
      <c r="B51" s="597">
        <f t="shared" si="1"/>
        <v>44</v>
      </c>
      <c r="C51" s="357"/>
      <c r="D51" s="170" t="s">
        <v>78</v>
      </c>
      <c r="E51" s="113" t="s">
        <v>310</v>
      </c>
      <c r="F51" s="111">
        <v>58.419</v>
      </c>
      <c r="G51" s="111">
        <v>64.242</v>
      </c>
      <c r="H51" s="111">
        <v>75.424</v>
      </c>
      <c r="I51" s="111">
        <v>78.837</v>
      </c>
      <c r="J51" s="111">
        <v>83.318</v>
      </c>
      <c r="K51" s="80">
        <f t="shared" si="2"/>
        <v>5.683879396729963</v>
      </c>
    </row>
    <row r="52" spans="1:11" s="40" customFormat="1" ht="12.75" customHeight="1">
      <c r="A52" s="27"/>
      <c r="B52" s="597">
        <f t="shared" si="1"/>
        <v>45</v>
      </c>
      <c r="C52" s="356"/>
      <c r="D52" s="168" t="s">
        <v>79</v>
      </c>
      <c r="E52" s="114" t="s">
        <v>310</v>
      </c>
      <c r="F52" s="65">
        <v>48.019</v>
      </c>
      <c r="G52" s="65">
        <v>53.199</v>
      </c>
      <c r="H52" s="65">
        <v>60.692</v>
      </c>
      <c r="I52" s="65">
        <v>66.129</v>
      </c>
      <c r="J52" s="65">
        <v>77.274</v>
      </c>
      <c r="K52" s="67">
        <f t="shared" si="2"/>
        <v>16.853422855328205</v>
      </c>
    </row>
    <row r="53" spans="1:11" s="40" customFormat="1" ht="12.75" customHeight="1">
      <c r="A53" s="27"/>
      <c r="B53" s="597">
        <f t="shared" si="1"/>
        <v>46</v>
      </c>
      <c r="C53" s="357"/>
      <c r="D53" s="170" t="s">
        <v>235</v>
      </c>
      <c r="E53" s="113" t="s">
        <v>313</v>
      </c>
      <c r="F53" s="111">
        <v>38.105</v>
      </c>
      <c r="G53" s="111">
        <v>49.733</v>
      </c>
      <c r="H53" s="111">
        <v>66.126</v>
      </c>
      <c r="I53" s="111">
        <v>67.729</v>
      </c>
      <c r="J53" s="111">
        <v>77.023</v>
      </c>
      <c r="K53" s="80">
        <f t="shared" si="2"/>
        <v>13.722334598178021</v>
      </c>
    </row>
    <row r="54" spans="1:11" s="40" customFormat="1" ht="12.75" customHeight="1">
      <c r="A54" s="27"/>
      <c r="B54" s="597">
        <f t="shared" si="1"/>
        <v>47</v>
      </c>
      <c r="C54" s="356"/>
      <c r="D54" s="168" t="s">
        <v>485</v>
      </c>
      <c r="E54" s="114" t="s">
        <v>313</v>
      </c>
      <c r="F54" s="65">
        <v>59.417</v>
      </c>
      <c r="G54" s="65">
        <v>65.172</v>
      </c>
      <c r="H54" s="65">
        <v>70.202</v>
      </c>
      <c r="I54" s="65">
        <v>71.13</v>
      </c>
      <c r="J54" s="65">
        <v>74.408</v>
      </c>
      <c r="K54" s="67">
        <f t="shared" si="2"/>
        <v>4.608463376915517</v>
      </c>
    </row>
    <row r="55" spans="1:11" s="40" customFormat="1" ht="12.75" customHeight="1">
      <c r="A55" s="59"/>
      <c r="B55" s="597">
        <f t="shared" si="1"/>
        <v>48</v>
      </c>
      <c r="C55" s="357"/>
      <c r="D55" s="170" t="s">
        <v>80</v>
      </c>
      <c r="E55" s="113" t="s">
        <v>312</v>
      </c>
      <c r="F55" s="111">
        <v>68.354</v>
      </c>
      <c r="G55" s="111">
        <v>68.47</v>
      </c>
      <c r="H55" s="111">
        <v>70.758</v>
      </c>
      <c r="I55" s="111">
        <v>71.21</v>
      </c>
      <c r="J55" s="111">
        <v>70.479</v>
      </c>
      <c r="K55" s="80">
        <f t="shared" si="2"/>
        <v>-1.0265412161213239</v>
      </c>
    </row>
    <row r="56" spans="1:11" s="40" customFormat="1" ht="12.75" customHeight="1">
      <c r="A56" s="27"/>
      <c r="B56" s="597">
        <f t="shared" si="1"/>
        <v>49</v>
      </c>
      <c r="C56" s="356"/>
      <c r="D56" s="168" t="s">
        <v>81</v>
      </c>
      <c r="E56" s="114" t="s">
        <v>316</v>
      </c>
      <c r="F56" s="65">
        <v>57.832</v>
      </c>
      <c r="G56" s="65">
        <v>51.415</v>
      </c>
      <c r="H56" s="65">
        <v>48.987</v>
      </c>
      <c r="I56" s="65">
        <v>52.282</v>
      </c>
      <c r="J56" s="65">
        <v>64.061</v>
      </c>
      <c r="K56" s="67">
        <f t="shared" si="2"/>
        <v>22.52974255001723</v>
      </c>
    </row>
    <row r="57" spans="1:11" s="40" customFormat="1" ht="12.75" customHeight="1">
      <c r="A57" s="10"/>
      <c r="B57" s="597">
        <f t="shared" si="1"/>
        <v>50</v>
      </c>
      <c r="C57" s="357"/>
      <c r="D57" s="170" t="s">
        <v>82</v>
      </c>
      <c r="E57" s="113" t="s">
        <v>321</v>
      </c>
      <c r="F57" s="111">
        <v>57.465</v>
      </c>
      <c r="G57" s="111">
        <v>63.706</v>
      </c>
      <c r="H57" s="111">
        <v>63.697</v>
      </c>
      <c r="I57" s="111">
        <v>63.432</v>
      </c>
      <c r="J57" s="111">
        <v>62.062</v>
      </c>
      <c r="K57" s="80">
        <f t="shared" si="2"/>
        <v>-2.159793164333468</v>
      </c>
    </row>
    <row r="58" spans="1:11" s="40" customFormat="1" ht="12.75" customHeight="1">
      <c r="A58" s="10"/>
      <c r="B58" s="597">
        <f t="shared" si="1"/>
        <v>51</v>
      </c>
      <c r="C58" s="356"/>
      <c r="D58" s="168" t="s">
        <v>101</v>
      </c>
      <c r="E58" s="114" t="s">
        <v>310</v>
      </c>
      <c r="F58" s="65">
        <v>54.01</v>
      </c>
      <c r="G58" s="65">
        <v>55.904</v>
      </c>
      <c r="H58" s="65">
        <v>53.811</v>
      </c>
      <c r="I58" s="65">
        <v>56.305</v>
      </c>
      <c r="J58" s="65">
        <v>61.493</v>
      </c>
      <c r="K58" s="67">
        <f t="shared" si="2"/>
        <v>9.214101767160997</v>
      </c>
    </row>
    <row r="59" spans="1:11" s="40" customFormat="1" ht="12.75" customHeight="1">
      <c r="A59" s="10"/>
      <c r="B59" s="597">
        <f t="shared" si="1"/>
        <v>52</v>
      </c>
      <c r="C59" s="357"/>
      <c r="D59" s="170" t="s">
        <v>83</v>
      </c>
      <c r="E59" s="113" t="s">
        <v>316</v>
      </c>
      <c r="F59" s="111">
        <v>55.312</v>
      </c>
      <c r="G59" s="111">
        <v>43.547</v>
      </c>
      <c r="H59" s="111">
        <v>51.545</v>
      </c>
      <c r="I59" s="111">
        <v>55.624</v>
      </c>
      <c r="J59" s="111">
        <v>59.501</v>
      </c>
      <c r="K59" s="80">
        <f t="shared" si="2"/>
        <v>6.970012944052928</v>
      </c>
    </row>
    <row r="60" spans="1:11" s="40" customFormat="1" ht="12.75" customHeight="1">
      <c r="A60" s="10"/>
      <c r="B60" s="597">
        <f t="shared" si="1"/>
        <v>53</v>
      </c>
      <c r="C60" s="356"/>
      <c r="D60" s="168" t="s">
        <v>84</v>
      </c>
      <c r="E60" s="114" t="s">
        <v>310</v>
      </c>
      <c r="F60" s="65">
        <v>49.547</v>
      </c>
      <c r="G60" s="65">
        <v>54.793</v>
      </c>
      <c r="H60" s="65">
        <v>61.311</v>
      </c>
      <c r="I60" s="65">
        <v>65.825</v>
      </c>
      <c r="J60" s="65">
        <v>58.741</v>
      </c>
      <c r="K60" s="67">
        <f t="shared" si="2"/>
        <v>-10.761868590960887</v>
      </c>
    </row>
    <row r="61" spans="1:11" s="40" customFormat="1" ht="12.75" customHeight="1">
      <c r="A61" s="27"/>
      <c r="B61" s="597">
        <f t="shared" si="1"/>
        <v>54</v>
      </c>
      <c r="C61" s="357"/>
      <c r="D61" s="170" t="s">
        <v>85</v>
      </c>
      <c r="E61" s="113" t="s">
        <v>310</v>
      </c>
      <c r="F61" s="111">
        <v>42.483</v>
      </c>
      <c r="G61" s="111">
        <v>49.921</v>
      </c>
      <c r="H61" s="111">
        <v>55.494</v>
      </c>
      <c r="I61" s="111">
        <v>58.053</v>
      </c>
      <c r="J61" s="111">
        <v>58.392</v>
      </c>
      <c r="K61" s="80">
        <f t="shared" si="2"/>
        <v>0.5839491499147531</v>
      </c>
    </row>
    <row r="62" spans="1:11" s="40" customFormat="1" ht="12.75" customHeight="1">
      <c r="A62" s="27"/>
      <c r="B62" s="597">
        <f t="shared" si="1"/>
        <v>55</v>
      </c>
      <c r="C62" s="356"/>
      <c r="D62" s="168" t="s">
        <v>86</v>
      </c>
      <c r="E62" s="114" t="s">
        <v>316</v>
      </c>
      <c r="F62" s="65">
        <v>52.268</v>
      </c>
      <c r="G62" s="65">
        <v>50.948</v>
      </c>
      <c r="H62" s="65">
        <v>51.422</v>
      </c>
      <c r="I62" s="65">
        <v>51.145</v>
      </c>
      <c r="J62" s="65">
        <v>58.083</v>
      </c>
      <c r="K62" s="67">
        <f t="shared" si="2"/>
        <v>13.565353406980151</v>
      </c>
    </row>
    <row r="63" spans="1:11" s="40" customFormat="1" ht="12" customHeight="1">
      <c r="A63" s="27"/>
      <c r="B63" s="597">
        <f t="shared" si="1"/>
        <v>56</v>
      </c>
      <c r="C63" s="357"/>
      <c r="D63" s="170" t="s">
        <v>87</v>
      </c>
      <c r="E63" s="113" t="s">
        <v>312</v>
      </c>
      <c r="F63" s="111">
        <v>48.857</v>
      </c>
      <c r="G63" s="111">
        <v>50.632</v>
      </c>
      <c r="H63" s="111">
        <v>54.131</v>
      </c>
      <c r="I63" s="111">
        <v>57.588</v>
      </c>
      <c r="J63" s="111">
        <v>57.919</v>
      </c>
      <c r="K63" s="80">
        <f t="shared" si="2"/>
        <v>0.5747725220532018</v>
      </c>
    </row>
    <row r="64" spans="1:11" ht="12" customHeight="1">
      <c r="A64" s="27"/>
      <c r="B64" s="597">
        <f t="shared" si="1"/>
        <v>57</v>
      </c>
      <c r="C64" s="356"/>
      <c r="D64" s="168" t="s">
        <v>88</v>
      </c>
      <c r="E64" s="114" t="s">
        <v>313</v>
      </c>
      <c r="F64" s="65">
        <v>40.903</v>
      </c>
      <c r="G64" s="65">
        <v>48.668</v>
      </c>
      <c r="H64" s="65">
        <v>53.227</v>
      </c>
      <c r="I64" s="65">
        <v>57.075</v>
      </c>
      <c r="J64" s="65">
        <v>57.908</v>
      </c>
      <c r="K64" s="67">
        <f t="shared" si="2"/>
        <v>1.45948313622426</v>
      </c>
    </row>
    <row r="65" spans="1:11" ht="12" customHeight="1">
      <c r="A65" s="27"/>
      <c r="B65" s="597">
        <f t="shared" si="1"/>
        <v>58</v>
      </c>
      <c r="C65" s="357"/>
      <c r="D65" s="170" t="s">
        <v>90</v>
      </c>
      <c r="E65" s="113" t="s">
        <v>316</v>
      </c>
      <c r="F65" s="111">
        <v>44.019</v>
      </c>
      <c r="G65" s="111">
        <v>41.699</v>
      </c>
      <c r="H65" s="111">
        <v>47.806</v>
      </c>
      <c r="I65" s="111">
        <v>51.906</v>
      </c>
      <c r="J65" s="111">
        <v>56.912</v>
      </c>
      <c r="K65" s="80">
        <f t="shared" si="2"/>
        <v>9.644357107078182</v>
      </c>
    </row>
    <row r="66" spans="1:11" ht="12" customHeight="1">
      <c r="A66" s="27"/>
      <c r="B66" s="597">
        <f t="shared" si="1"/>
        <v>59</v>
      </c>
      <c r="C66" s="356"/>
      <c r="D66" s="168" t="s">
        <v>89</v>
      </c>
      <c r="E66" s="114" t="s">
        <v>313</v>
      </c>
      <c r="F66" s="65">
        <v>54.063</v>
      </c>
      <c r="G66" s="65">
        <v>54.581</v>
      </c>
      <c r="H66" s="65">
        <v>55.797</v>
      </c>
      <c r="I66" s="65">
        <v>56.623</v>
      </c>
      <c r="J66" s="65">
        <v>56.282</v>
      </c>
      <c r="K66" s="67">
        <f t="shared" si="2"/>
        <v>-0.602228776292324</v>
      </c>
    </row>
    <row r="67" spans="1:11" ht="12" customHeight="1">
      <c r="A67" s="68"/>
      <c r="B67" s="597">
        <f t="shared" si="1"/>
        <v>60</v>
      </c>
      <c r="C67" s="357"/>
      <c r="D67" s="170" t="s">
        <v>91</v>
      </c>
      <c r="E67" s="113" t="s">
        <v>316</v>
      </c>
      <c r="F67" s="111">
        <v>27.058</v>
      </c>
      <c r="G67" s="111">
        <v>34.157</v>
      </c>
      <c r="H67" s="111">
        <v>47.721</v>
      </c>
      <c r="I67" s="111">
        <v>51.876</v>
      </c>
      <c r="J67" s="111">
        <v>55.131</v>
      </c>
      <c r="K67" s="80">
        <f t="shared" si="2"/>
        <v>6.274577839463347</v>
      </c>
    </row>
    <row r="68" spans="1:11" ht="12" customHeight="1">
      <c r="A68" s="59"/>
      <c r="B68" s="597">
        <f t="shared" si="1"/>
        <v>61</v>
      </c>
      <c r="C68" s="356"/>
      <c r="D68" s="168" t="s">
        <v>92</v>
      </c>
      <c r="E68" s="114" t="s">
        <v>312</v>
      </c>
      <c r="F68" s="65">
        <v>19.795</v>
      </c>
      <c r="G68" s="65">
        <v>34.298</v>
      </c>
      <c r="H68" s="65">
        <v>46.545</v>
      </c>
      <c r="I68" s="65">
        <v>53.09</v>
      </c>
      <c r="J68" s="65">
        <v>55.114</v>
      </c>
      <c r="K68" s="67">
        <f t="shared" si="2"/>
        <v>3.8123940478432816</v>
      </c>
    </row>
    <row r="69" spans="1:11" ht="12" customHeight="1">
      <c r="A69" s="27"/>
      <c r="B69" s="597">
        <f t="shared" si="1"/>
        <v>62</v>
      </c>
      <c r="C69" s="357"/>
      <c r="D69" s="170" t="s">
        <v>93</v>
      </c>
      <c r="E69" s="113" t="s">
        <v>316</v>
      </c>
      <c r="F69" s="111">
        <v>43.26</v>
      </c>
      <c r="G69" s="111">
        <v>46.693</v>
      </c>
      <c r="H69" s="111">
        <v>44.72</v>
      </c>
      <c r="I69" s="111">
        <v>45.244</v>
      </c>
      <c r="J69" s="111">
        <v>54.275</v>
      </c>
      <c r="K69" s="80">
        <f t="shared" si="2"/>
        <v>19.960657766775714</v>
      </c>
    </row>
    <row r="70" spans="1:11" ht="12" customHeight="1">
      <c r="A70" s="27"/>
      <c r="B70" s="597">
        <f t="shared" si="1"/>
        <v>63</v>
      </c>
      <c r="C70" s="356"/>
      <c r="D70" s="168" t="s">
        <v>240</v>
      </c>
      <c r="E70" s="114" t="s">
        <v>313</v>
      </c>
      <c r="F70" s="65">
        <v>39.243</v>
      </c>
      <c r="G70" s="65">
        <v>46.235</v>
      </c>
      <c r="H70" s="65">
        <v>50.825</v>
      </c>
      <c r="I70" s="65">
        <v>51.076</v>
      </c>
      <c r="J70" s="65">
        <v>53.53</v>
      </c>
      <c r="K70" s="67">
        <f t="shared" si="2"/>
        <v>4.804604902498233</v>
      </c>
    </row>
    <row r="71" spans="1:11" ht="12" customHeight="1">
      <c r="A71" s="27"/>
      <c r="B71" s="597">
        <f t="shared" si="1"/>
        <v>64</v>
      </c>
      <c r="C71" s="357"/>
      <c r="D71" s="170" t="s">
        <v>94</v>
      </c>
      <c r="E71" s="113" t="s">
        <v>295</v>
      </c>
      <c r="F71" s="111">
        <v>53.386</v>
      </c>
      <c r="G71" s="111">
        <v>46.938</v>
      </c>
      <c r="H71" s="111">
        <v>48.148</v>
      </c>
      <c r="I71" s="111">
        <v>49.924</v>
      </c>
      <c r="J71" s="111">
        <v>52.066</v>
      </c>
      <c r="K71" s="80">
        <f t="shared" si="2"/>
        <v>4.290521592821084</v>
      </c>
    </row>
    <row r="72" spans="1:11" ht="12" customHeight="1">
      <c r="A72" s="27"/>
      <c r="B72" s="597">
        <f t="shared" si="1"/>
        <v>65</v>
      </c>
      <c r="C72" s="356"/>
      <c r="D72" s="168" t="s">
        <v>96</v>
      </c>
      <c r="E72" s="114" t="s">
        <v>314</v>
      </c>
      <c r="F72" s="65">
        <v>47</v>
      </c>
      <c r="G72" s="65">
        <v>46.615</v>
      </c>
      <c r="H72" s="65">
        <v>50.07</v>
      </c>
      <c r="I72" s="65">
        <v>51.093</v>
      </c>
      <c r="J72" s="65">
        <v>51.942</v>
      </c>
      <c r="K72" s="67">
        <f>(J72/I72-1)*100</f>
        <v>1.6616757677176741</v>
      </c>
    </row>
    <row r="73" spans="1:11" ht="12" customHeight="1">
      <c r="A73" s="27"/>
      <c r="B73" s="597">
        <f t="shared" si="1"/>
        <v>66</v>
      </c>
      <c r="C73" s="357"/>
      <c r="D73" s="170" t="s">
        <v>545</v>
      </c>
      <c r="E73" s="113" t="s">
        <v>310</v>
      </c>
      <c r="F73" s="111">
        <v>39.893</v>
      </c>
      <c r="G73" s="111">
        <v>43.373</v>
      </c>
      <c r="H73" s="111">
        <v>47.695</v>
      </c>
      <c r="I73" s="111">
        <v>48.21</v>
      </c>
      <c r="J73" s="111">
        <v>51.804</v>
      </c>
      <c r="K73" s="80">
        <f>(J73/I73-1)*100</f>
        <v>7.4548848786558874</v>
      </c>
    </row>
    <row r="74" spans="1:11" ht="12" customHeight="1">
      <c r="A74" s="27"/>
      <c r="B74" s="597">
        <f>B73+1</f>
        <v>67</v>
      </c>
      <c r="C74" s="356"/>
      <c r="D74" s="168" t="s">
        <v>399</v>
      </c>
      <c r="E74" s="114" t="s">
        <v>317</v>
      </c>
      <c r="F74" s="65">
        <v>49.026</v>
      </c>
      <c r="G74" s="65">
        <v>50.899</v>
      </c>
      <c r="H74" s="65">
        <v>51.381</v>
      </c>
      <c r="I74" s="65">
        <v>51.37</v>
      </c>
      <c r="J74" s="65">
        <v>51.346</v>
      </c>
      <c r="K74" s="67">
        <f>(J74/I74-1)*100</f>
        <v>-0.04671987541366995</v>
      </c>
    </row>
    <row r="75" spans="1:11" ht="12" customHeight="1">
      <c r="A75" s="27"/>
      <c r="B75" s="597">
        <f>B74+1</f>
        <v>68</v>
      </c>
      <c r="C75" s="357"/>
      <c r="D75" s="170" t="s">
        <v>95</v>
      </c>
      <c r="E75" s="113" t="s">
        <v>319</v>
      </c>
      <c r="F75" s="111">
        <v>40.657</v>
      </c>
      <c r="G75" s="111">
        <v>42.789</v>
      </c>
      <c r="H75" s="111">
        <v>45.27</v>
      </c>
      <c r="I75" s="111">
        <v>46.201</v>
      </c>
      <c r="J75" s="111">
        <v>51.179</v>
      </c>
      <c r="K75" s="80">
        <f>(J75/I75-1)*100</f>
        <v>10.7746585571741</v>
      </c>
    </row>
    <row r="76" spans="1:11" ht="12" customHeight="1">
      <c r="A76" s="27"/>
      <c r="B76" s="597">
        <f>B75+1</f>
        <v>69</v>
      </c>
      <c r="C76" s="463"/>
      <c r="D76" s="99" t="s">
        <v>253</v>
      </c>
      <c r="E76" s="464" t="s">
        <v>308</v>
      </c>
      <c r="F76" s="465">
        <v>43.329</v>
      </c>
      <c r="G76" s="465">
        <v>50.608</v>
      </c>
      <c r="H76" s="465">
        <v>47.186</v>
      </c>
      <c r="I76" s="465">
        <v>47.38</v>
      </c>
      <c r="J76" s="465">
        <v>50.244</v>
      </c>
      <c r="K76" s="461">
        <f>(J76/I76-1)*100</f>
        <v>6.044744617982256</v>
      </c>
    </row>
    <row r="77" spans="1:11" ht="12.75">
      <c r="A77" s="27"/>
      <c r="C77" s="694" t="s">
        <v>445</v>
      </c>
      <c r="D77" s="694"/>
      <c r="E77" s="694"/>
      <c r="F77" s="694"/>
      <c r="G77" s="694"/>
      <c r="H77" s="694"/>
      <c r="I77" s="694"/>
      <c r="J77" s="694"/>
      <c r="K77" s="694"/>
    </row>
    <row r="78" spans="1:5" ht="12.75">
      <c r="A78" s="27"/>
      <c r="C78" s="400" t="s">
        <v>446</v>
      </c>
      <c r="E78"/>
    </row>
    <row r="79" ht="12.75">
      <c r="A79" s="27"/>
    </row>
    <row r="80" ht="12.75">
      <c r="A80" s="27"/>
    </row>
    <row r="81" ht="12.75">
      <c r="A81" s="27"/>
    </row>
    <row r="82" ht="12.75">
      <c r="A82" s="59"/>
    </row>
    <row r="83" ht="12.75">
      <c r="A83" s="27"/>
    </row>
    <row r="84" ht="12.75">
      <c r="A84" s="27"/>
    </row>
    <row r="85" ht="12.75">
      <c r="A85" s="27"/>
    </row>
    <row r="86" ht="12.75">
      <c r="A86" s="27"/>
    </row>
    <row r="87" ht="12.75">
      <c r="A87" s="27"/>
    </row>
    <row r="88" ht="12.75">
      <c r="A88" s="27"/>
    </row>
    <row r="89" ht="12.75">
      <c r="A89" s="27"/>
    </row>
    <row r="90" ht="12.75">
      <c r="A90" s="59"/>
    </row>
    <row r="91" ht="12.75">
      <c r="A91" s="27"/>
    </row>
    <row r="92" ht="12.75">
      <c r="A92" s="10"/>
    </row>
    <row r="93" ht="12.75">
      <c r="A93" s="10"/>
    </row>
    <row r="94" ht="12.75">
      <c r="A94" s="10"/>
    </row>
    <row r="95" ht="12.75">
      <c r="A95" s="10"/>
    </row>
    <row r="96" ht="12.75">
      <c r="A96" s="27"/>
    </row>
    <row r="97" ht="12.75">
      <c r="A97" s="27"/>
    </row>
    <row r="98" ht="12.75">
      <c r="A98" s="27"/>
    </row>
  </sheetData>
  <mergeCells count="6">
    <mergeCell ref="B5:B7"/>
    <mergeCell ref="C77:K77"/>
    <mergeCell ref="C2:K2"/>
    <mergeCell ref="H4:K4"/>
    <mergeCell ref="D4:G4"/>
    <mergeCell ref="C3:K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02"/>
  <dimension ref="A1:AE43"/>
  <sheetViews>
    <sheetView workbookViewId="0" topLeftCell="A1">
      <selection activeCell="A1" sqref="A1"/>
    </sheetView>
  </sheetViews>
  <sheetFormatPr defaultColWidth="9.140625" defaultRowHeight="12.75"/>
  <cols>
    <col min="1" max="1" width="2.28125" style="0" customWidth="1"/>
    <col min="2" max="2" width="4.00390625" style="0" customWidth="1"/>
    <col min="3" max="4" width="6.7109375" style="0" hidden="1" customWidth="1"/>
    <col min="5" max="6" width="6.7109375" style="0" customWidth="1"/>
    <col min="7" max="8" width="6.7109375" style="0" hidden="1" customWidth="1"/>
    <col min="9" max="10" width="6.7109375" style="0" customWidth="1"/>
    <col min="11" max="12" width="5.7109375" style="0" hidden="1" customWidth="1"/>
    <col min="13" max="14" width="5.7109375" style="0" customWidth="1"/>
    <col min="15" max="16" width="5.7109375" style="0" hidden="1" customWidth="1"/>
    <col min="17" max="18" width="5.7109375" style="0" customWidth="1"/>
    <col min="19" max="20" width="5.7109375" style="0" hidden="1" customWidth="1"/>
    <col min="21" max="22" width="5.7109375" style="0" customWidth="1"/>
    <col min="23" max="23" width="5.7109375" style="0" hidden="1" customWidth="1"/>
    <col min="24" max="24" width="5.7109375" style="60" hidden="1" customWidth="1"/>
    <col min="25" max="26" width="5.7109375" style="60" customWidth="1"/>
    <col min="27" max="27" width="4.00390625" style="0" customWidth="1"/>
    <col min="28" max="31" width="5.7109375" style="0" customWidth="1"/>
  </cols>
  <sheetData>
    <row r="1" spans="1:27" ht="14.25" customHeight="1">
      <c r="A1" s="43"/>
      <c r="B1" s="43"/>
      <c r="C1" s="23"/>
      <c r="D1" s="23"/>
      <c r="E1" s="23"/>
      <c r="F1" s="23"/>
      <c r="G1" s="23"/>
      <c r="H1" s="23"/>
      <c r="I1" s="23"/>
      <c r="J1" s="23"/>
      <c r="W1" s="23"/>
      <c r="AA1" s="44" t="s">
        <v>426</v>
      </c>
    </row>
    <row r="2" spans="2:31" ht="30" customHeight="1">
      <c r="B2" s="723" t="s">
        <v>291</v>
      </c>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15"/>
      <c r="AC2" s="15"/>
      <c r="AD2" s="15"/>
      <c r="AE2" s="15"/>
    </row>
    <row r="3" spans="2:27" ht="12.75">
      <c r="B3" s="346"/>
      <c r="C3" s="684" t="s">
        <v>532</v>
      </c>
      <c r="D3" s="685"/>
      <c r="E3" s="685"/>
      <c r="F3" s="685"/>
      <c r="G3" s="685"/>
      <c r="H3" s="685"/>
      <c r="I3" s="685"/>
      <c r="J3" s="686"/>
      <c r="K3" s="684" t="s">
        <v>533</v>
      </c>
      <c r="L3" s="685"/>
      <c r="M3" s="685"/>
      <c r="N3" s="685"/>
      <c r="O3" s="685"/>
      <c r="P3" s="685"/>
      <c r="Q3" s="685"/>
      <c r="R3" s="686"/>
      <c r="S3" s="687" t="s">
        <v>533</v>
      </c>
      <c r="T3" s="687"/>
      <c r="U3" s="687"/>
      <c r="V3" s="687"/>
      <c r="W3" s="687"/>
      <c r="X3" s="687"/>
      <c r="Y3" s="687"/>
      <c r="Z3" s="688"/>
      <c r="AA3" s="162"/>
    </row>
    <row r="4" spans="2:27" ht="12.75">
      <c r="B4" s="346"/>
      <c r="C4" s="667" t="s">
        <v>534</v>
      </c>
      <c r="D4" s="668"/>
      <c r="E4" s="668"/>
      <c r="F4" s="668"/>
      <c r="G4" s="668"/>
      <c r="H4" s="668"/>
      <c r="I4" s="668"/>
      <c r="J4" s="669"/>
      <c r="K4" s="667" t="s">
        <v>535</v>
      </c>
      <c r="L4" s="668"/>
      <c r="M4" s="668"/>
      <c r="N4" s="668"/>
      <c r="O4" s="668"/>
      <c r="P4" s="668"/>
      <c r="Q4" s="668"/>
      <c r="R4" s="669"/>
      <c r="S4" s="668" t="s">
        <v>536</v>
      </c>
      <c r="T4" s="668"/>
      <c r="U4" s="668"/>
      <c r="V4" s="668"/>
      <c r="W4" s="668"/>
      <c r="X4" s="668"/>
      <c r="Y4" s="668"/>
      <c r="Z4" s="669"/>
      <c r="AA4" s="162"/>
    </row>
    <row r="5" spans="2:27" ht="12.75">
      <c r="B5" s="346"/>
      <c r="C5" s="680" t="s">
        <v>537</v>
      </c>
      <c r="D5" s="681"/>
      <c r="E5" s="681"/>
      <c r="F5" s="682"/>
      <c r="G5" s="681" t="s">
        <v>538</v>
      </c>
      <c r="H5" s="681"/>
      <c r="I5" s="681"/>
      <c r="J5" s="683"/>
      <c r="K5" s="680" t="s">
        <v>537</v>
      </c>
      <c r="L5" s="681"/>
      <c r="M5" s="681"/>
      <c r="N5" s="682"/>
      <c r="O5" s="681" t="s">
        <v>538</v>
      </c>
      <c r="P5" s="681"/>
      <c r="Q5" s="681"/>
      <c r="R5" s="683"/>
      <c r="S5" s="680" t="s">
        <v>537</v>
      </c>
      <c r="T5" s="681"/>
      <c r="U5" s="681"/>
      <c r="V5" s="682"/>
      <c r="W5" s="681" t="s">
        <v>538</v>
      </c>
      <c r="X5" s="681"/>
      <c r="Y5" s="681"/>
      <c r="Z5" s="683"/>
      <c r="AA5" s="162"/>
    </row>
    <row r="6" spans="2:27" ht="12.75">
      <c r="B6" s="347"/>
      <c r="C6" s="116">
        <v>2004</v>
      </c>
      <c r="D6" s="138">
        <v>2005</v>
      </c>
      <c r="E6" s="138">
        <v>2006</v>
      </c>
      <c r="F6" s="352">
        <v>2007</v>
      </c>
      <c r="G6" s="138">
        <v>2004</v>
      </c>
      <c r="H6" s="138">
        <v>2005</v>
      </c>
      <c r="I6" s="138">
        <v>2006</v>
      </c>
      <c r="J6" s="139">
        <v>2007</v>
      </c>
      <c r="K6" s="116">
        <v>2004</v>
      </c>
      <c r="L6" s="138">
        <v>2005</v>
      </c>
      <c r="M6" s="138">
        <v>2006</v>
      </c>
      <c r="N6" s="352">
        <v>2007</v>
      </c>
      <c r="O6" s="138">
        <v>2004</v>
      </c>
      <c r="P6" s="138">
        <v>2005</v>
      </c>
      <c r="Q6" s="138">
        <v>2006</v>
      </c>
      <c r="R6" s="139">
        <v>2007</v>
      </c>
      <c r="S6" s="116">
        <v>2004</v>
      </c>
      <c r="T6" s="138">
        <v>2005</v>
      </c>
      <c r="U6" s="138">
        <v>2006</v>
      </c>
      <c r="V6" s="352">
        <v>2007</v>
      </c>
      <c r="W6" s="138">
        <v>2004</v>
      </c>
      <c r="X6" s="138">
        <v>2005</v>
      </c>
      <c r="Y6" s="138">
        <v>2006</v>
      </c>
      <c r="Z6" s="138">
        <v>2007</v>
      </c>
      <c r="AA6" s="348"/>
    </row>
    <row r="7" spans="2:27" ht="12.75">
      <c r="B7" s="185" t="s">
        <v>539</v>
      </c>
      <c r="C7" s="192"/>
      <c r="D7" s="194"/>
      <c r="E7" s="194"/>
      <c r="F7" s="353"/>
      <c r="G7" s="194"/>
      <c r="H7" s="469"/>
      <c r="I7" s="469"/>
      <c r="J7" s="349"/>
      <c r="K7" s="500"/>
      <c r="L7" s="472"/>
      <c r="M7" s="472"/>
      <c r="N7" s="501"/>
      <c r="O7" s="472"/>
      <c r="P7" s="469"/>
      <c r="Q7" s="469"/>
      <c r="R7" s="349"/>
      <c r="S7" s="500"/>
      <c r="T7" s="472"/>
      <c r="U7" s="472"/>
      <c r="V7" s="501"/>
      <c r="W7" s="194"/>
      <c r="X7" s="469"/>
      <c r="Y7" s="469"/>
      <c r="Z7" s="349"/>
      <c r="AA7" s="185" t="s">
        <v>539</v>
      </c>
    </row>
    <row r="8" spans="2:27" ht="12.75">
      <c r="B8" s="186" t="s">
        <v>540</v>
      </c>
      <c r="C8" s="195">
        <v>196967</v>
      </c>
      <c r="D8" s="196">
        <v>186520</v>
      </c>
      <c r="E8" s="196">
        <v>191959</v>
      </c>
      <c r="F8" s="354"/>
      <c r="G8" s="196">
        <v>195808</v>
      </c>
      <c r="H8" s="470">
        <v>185411</v>
      </c>
      <c r="I8" s="470">
        <v>191632</v>
      </c>
      <c r="J8" s="350"/>
      <c r="K8" s="502"/>
      <c r="L8" s="473"/>
      <c r="M8" s="473"/>
      <c r="N8" s="503"/>
      <c r="O8" s="473"/>
      <c r="P8" s="470"/>
      <c r="Q8" s="470"/>
      <c r="R8" s="350"/>
      <c r="S8" s="502"/>
      <c r="T8" s="473"/>
      <c r="U8" s="473"/>
      <c r="V8" s="503"/>
      <c r="W8" s="196"/>
      <c r="X8" s="470"/>
      <c r="Y8" s="470"/>
      <c r="Z8" s="350"/>
      <c r="AA8" s="186" t="s">
        <v>540</v>
      </c>
    </row>
    <row r="9" spans="2:27" ht="12.75">
      <c r="B9" s="187" t="s">
        <v>428</v>
      </c>
      <c r="C9" s="197"/>
      <c r="D9" s="198"/>
      <c r="E9" s="198"/>
      <c r="F9" s="355"/>
      <c r="G9" s="198"/>
      <c r="H9" s="471"/>
      <c r="I9" s="471"/>
      <c r="J9" s="351"/>
      <c r="K9" s="504"/>
      <c r="L9" s="474"/>
      <c r="M9" s="474"/>
      <c r="N9" s="505"/>
      <c r="O9" s="474"/>
      <c r="P9" s="471"/>
      <c r="Q9" s="471"/>
      <c r="R9" s="351"/>
      <c r="S9" s="504"/>
      <c r="T9" s="474"/>
      <c r="U9" s="474"/>
      <c r="V9" s="505"/>
      <c r="W9" s="198"/>
      <c r="X9" s="471"/>
      <c r="Y9" s="471"/>
      <c r="Z9" s="351"/>
      <c r="AA9" s="187" t="s">
        <v>428</v>
      </c>
    </row>
    <row r="10" spans="1:27" ht="12.75">
      <c r="A10" s="10"/>
      <c r="B10" s="189" t="s">
        <v>311</v>
      </c>
      <c r="C10" s="475">
        <v>366</v>
      </c>
      <c r="D10" s="476">
        <v>391</v>
      </c>
      <c r="E10" s="476">
        <v>375</v>
      </c>
      <c r="F10" s="511">
        <v>378</v>
      </c>
      <c r="G10" s="476">
        <v>378</v>
      </c>
      <c r="H10" s="477">
        <v>391</v>
      </c>
      <c r="I10" s="477">
        <v>374</v>
      </c>
      <c r="J10" s="478">
        <v>381</v>
      </c>
      <c r="K10" s="475">
        <v>21</v>
      </c>
      <c r="L10" s="476">
        <v>70</v>
      </c>
      <c r="M10" s="476">
        <v>70</v>
      </c>
      <c r="N10" s="511">
        <v>75</v>
      </c>
      <c r="O10" s="476">
        <v>22</v>
      </c>
      <c r="P10" s="477">
        <v>71</v>
      </c>
      <c r="Q10" s="477">
        <v>71</v>
      </c>
      <c r="R10" s="478">
        <v>76</v>
      </c>
      <c r="S10" s="506"/>
      <c r="T10" s="479"/>
      <c r="U10" s="479"/>
      <c r="V10" s="507"/>
      <c r="W10" s="479"/>
      <c r="X10" s="477"/>
      <c r="Y10" s="477"/>
      <c r="Z10" s="478"/>
      <c r="AA10" s="189" t="s">
        <v>311</v>
      </c>
    </row>
    <row r="11" spans="1:27" ht="12.75" customHeight="1">
      <c r="A11" s="10"/>
      <c r="B11" s="188" t="s">
        <v>294</v>
      </c>
      <c r="C11" s="480"/>
      <c r="D11" s="481"/>
      <c r="E11" s="481"/>
      <c r="F11" s="510">
        <v>5</v>
      </c>
      <c r="G11" s="481"/>
      <c r="H11" s="482"/>
      <c r="I11" s="482"/>
      <c r="J11" s="483">
        <v>5</v>
      </c>
      <c r="K11" s="508"/>
      <c r="L11" s="484"/>
      <c r="M11" s="484"/>
      <c r="N11" s="509">
        <v>0</v>
      </c>
      <c r="O11" s="484"/>
      <c r="P11" s="482"/>
      <c r="Q11" s="482"/>
      <c r="R11" s="483">
        <v>0</v>
      </c>
      <c r="S11" s="508"/>
      <c r="T11" s="484"/>
      <c r="U11" s="484"/>
      <c r="V11" s="509">
        <v>19</v>
      </c>
      <c r="W11" s="484"/>
      <c r="X11" s="482"/>
      <c r="Y11" s="482"/>
      <c r="Z11" s="483"/>
      <c r="AA11" s="188" t="s">
        <v>294</v>
      </c>
    </row>
    <row r="12" spans="1:27" ht="12.75">
      <c r="A12" s="10"/>
      <c r="B12" s="189" t="s">
        <v>296</v>
      </c>
      <c r="C12" s="475"/>
      <c r="D12" s="476"/>
      <c r="E12" s="476"/>
      <c r="F12" s="511"/>
      <c r="G12" s="476"/>
      <c r="H12" s="477"/>
      <c r="I12" s="477"/>
      <c r="J12" s="478"/>
      <c r="K12" s="506"/>
      <c r="L12" s="479"/>
      <c r="M12" s="479"/>
      <c r="N12" s="507"/>
      <c r="O12" s="479"/>
      <c r="P12" s="477"/>
      <c r="Q12" s="477"/>
      <c r="R12" s="478"/>
      <c r="S12" s="506"/>
      <c r="T12" s="479"/>
      <c r="U12" s="479"/>
      <c r="V12" s="507"/>
      <c r="W12" s="479"/>
      <c r="X12" s="477"/>
      <c r="Y12" s="477"/>
      <c r="Z12" s="478"/>
      <c r="AA12" s="189" t="s">
        <v>296</v>
      </c>
    </row>
    <row r="13" spans="1:27" ht="12.75">
      <c r="A13" s="10"/>
      <c r="B13" s="188" t="s">
        <v>307</v>
      </c>
      <c r="C13" s="480">
        <v>24194</v>
      </c>
      <c r="D13" s="481">
        <v>23841</v>
      </c>
      <c r="E13" s="481">
        <v>23937</v>
      </c>
      <c r="F13" s="510">
        <v>24057</v>
      </c>
      <c r="G13" s="481">
        <v>24156</v>
      </c>
      <c r="H13" s="482">
        <v>23837</v>
      </c>
      <c r="I13" s="482">
        <v>23945</v>
      </c>
      <c r="J13" s="483">
        <v>24063</v>
      </c>
      <c r="K13" s="480">
        <v>104</v>
      </c>
      <c r="L13" s="481">
        <v>122</v>
      </c>
      <c r="M13" s="481">
        <v>131</v>
      </c>
      <c r="N13" s="510">
        <v>144</v>
      </c>
      <c r="O13" s="481">
        <v>102</v>
      </c>
      <c r="P13" s="482">
        <v>124</v>
      </c>
      <c r="Q13" s="482">
        <v>132</v>
      </c>
      <c r="R13" s="483">
        <v>145</v>
      </c>
      <c r="S13" s="480">
        <v>188</v>
      </c>
      <c r="T13" s="481">
        <v>228</v>
      </c>
      <c r="U13" s="481">
        <v>232</v>
      </c>
      <c r="V13" s="510">
        <v>258</v>
      </c>
      <c r="W13" s="484"/>
      <c r="X13" s="482"/>
      <c r="Y13" s="482">
        <v>0</v>
      </c>
      <c r="Z13" s="483">
        <v>0</v>
      </c>
      <c r="AA13" s="188" t="s">
        <v>307</v>
      </c>
    </row>
    <row r="14" spans="1:27" ht="12.75">
      <c r="A14" s="10"/>
      <c r="B14" s="189" t="s">
        <v>312</v>
      </c>
      <c r="C14" s="475">
        <v>14640</v>
      </c>
      <c r="D14" s="476">
        <v>14483</v>
      </c>
      <c r="E14" s="476">
        <v>14309</v>
      </c>
      <c r="F14" s="511">
        <v>14766</v>
      </c>
      <c r="G14" s="476">
        <v>14815</v>
      </c>
      <c r="H14" s="477">
        <v>14622</v>
      </c>
      <c r="I14" s="477">
        <v>14514</v>
      </c>
      <c r="J14" s="478">
        <v>14951</v>
      </c>
      <c r="K14" s="475">
        <v>178</v>
      </c>
      <c r="L14" s="476">
        <v>194</v>
      </c>
      <c r="M14" s="476">
        <v>219</v>
      </c>
      <c r="N14" s="511">
        <v>264</v>
      </c>
      <c r="O14" s="476">
        <v>182</v>
      </c>
      <c r="P14" s="477">
        <v>191</v>
      </c>
      <c r="Q14" s="477">
        <v>213</v>
      </c>
      <c r="R14" s="478">
        <v>219</v>
      </c>
      <c r="S14" s="506"/>
      <c r="T14" s="479"/>
      <c r="U14" s="479">
        <v>0</v>
      </c>
      <c r="V14" s="507">
        <v>0</v>
      </c>
      <c r="W14" s="479"/>
      <c r="X14" s="477"/>
      <c r="Y14" s="477">
        <v>0</v>
      </c>
      <c r="Z14" s="478">
        <v>0</v>
      </c>
      <c r="AA14" s="189" t="s">
        <v>312</v>
      </c>
    </row>
    <row r="15" spans="1:27" ht="12.75">
      <c r="A15" s="10"/>
      <c r="B15" s="188" t="s">
        <v>297</v>
      </c>
      <c r="C15" s="480">
        <v>3231</v>
      </c>
      <c r="D15" s="481">
        <v>3454</v>
      </c>
      <c r="E15" s="481">
        <v>3359</v>
      </c>
      <c r="F15" s="510">
        <v>3250</v>
      </c>
      <c r="G15" s="481">
        <v>3221</v>
      </c>
      <c r="H15" s="482">
        <v>3432</v>
      </c>
      <c r="I15" s="482">
        <v>3332</v>
      </c>
      <c r="J15" s="483">
        <v>3273</v>
      </c>
      <c r="K15" s="508"/>
      <c r="L15" s="484"/>
      <c r="M15" s="484">
        <v>0</v>
      </c>
      <c r="N15" s="509">
        <v>0</v>
      </c>
      <c r="O15" s="484"/>
      <c r="P15" s="482"/>
      <c r="Q15" s="482">
        <v>0</v>
      </c>
      <c r="R15" s="483">
        <v>0</v>
      </c>
      <c r="S15" s="480">
        <v>284</v>
      </c>
      <c r="T15" s="481">
        <v>307</v>
      </c>
      <c r="U15" s="481">
        <v>313</v>
      </c>
      <c r="V15" s="510">
        <v>294</v>
      </c>
      <c r="W15" s="484"/>
      <c r="X15" s="482"/>
      <c r="Y15" s="482">
        <v>0</v>
      </c>
      <c r="Z15" s="483">
        <v>0</v>
      </c>
      <c r="AA15" s="188" t="s">
        <v>297</v>
      </c>
    </row>
    <row r="16" spans="1:27" ht="12.75">
      <c r="A16" s="10"/>
      <c r="B16" s="189" t="s">
        <v>315</v>
      </c>
      <c r="C16" s="475">
        <v>1776</v>
      </c>
      <c r="D16" s="476">
        <v>1637</v>
      </c>
      <c r="E16" s="476">
        <v>1572</v>
      </c>
      <c r="F16" s="511">
        <v>1578</v>
      </c>
      <c r="G16" s="476">
        <v>1774</v>
      </c>
      <c r="H16" s="477">
        <v>1609</v>
      </c>
      <c r="I16" s="477">
        <v>1542</v>
      </c>
      <c r="J16" s="478">
        <v>1542</v>
      </c>
      <c r="K16" s="475">
        <v>0</v>
      </c>
      <c r="L16" s="476">
        <v>30</v>
      </c>
      <c r="M16" s="476">
        <v>93</v>
      </c>
      <c r="N16" s="511">
        <v>104</v>
      </c>
      <c r="O16" s="476">
        <v>0</v>
      </c>
      <c r="P16" s="477">
        <v>0</v>
      </c>
      <c r="Q16" s="477">
        <v>0</v>
      </c>
      <c r="R16" s="478">
        <v>0</v>
      </c>
      <c r="S16" s="475">
        <v>46</v>
      </c>
      <c r="T16" s="476">
        <v>52</v>
      </c>
      <c r="U16" s="476"/>
      <c r="V16" s="511">
        <v>37</v>
      </c>
      <c r="W16" s="476"/>
      <c r="X16" s="477"/>
      <c r="Y16" s="477"/>
      <c r="Z16" s="478">
        <v>0</v>
      </c>
      <c r="AA16" s="189" t="s">
        <v>315</v>
      </c>
    </row>
    <row r="17" spans="1:27" ht="12.75">
      <c r="A17" s="10"/>
      <c r="B17" s="188" t="s">
        <v>308</v>
      </c>
      <c r="C17" s="480">
        <v>48270</v>
      </c>
      <c r="D17" s="481">
        <v>42758</v>
      </c>
      <c r="E17" s="481">
        <v>45075</v>
      </c>
      <c r="F17" s="510">
        <v>45987</v>
      </c>
      <c r="G17" s="481">
        <v>48146</v>
      </c>
      <c r="H17" s="482">
        <v>42634</v>
      </c>
      <c r="I17" s="482">
        <v>44897</v>
      </c>
      <c r="J17" s="483">
        <v>45908</v>
      </c>
      <c r="K17" s="480">
        <v>215</v>
      </c>
      <c r="L17" s="481">
        <v>157</v>
      </c>
      <c r="M17" s="481">
        <v>216</v>
      </c>
      <c r="N17" s="510">
        <v>263</v>
      </c>
      <c r="O17" s="481">
        <v>113</v>
      </c>
      <c r="P17" s="482">
        <v>518</v>
      </c>
      <c r="Q17" s="482">
        <v>214</v>
      </c>
      <c r="R17" s="483">
        <v>265</v>
      </c>
      <c r="S17" s="508"/>
      <c r="T17" s="484"/>
      <c r="U17" s="484"/>
      <c r="V17" s="509"/>
      <c r="W17" s="481"/>
      <c r="X17" s="482"/>
      <c r="Y17" s="482"/>
      <c r="Z17" s="483"/>
      <c r="AA17" s="188" t="s">
        <v>308</v>
      </c>
    </row>
    <row r="18" spans="1:27" ht="12.75">
      <c r="A18" s="10"/>
      <c r="B18" s="189" t="s">
        <v>313</v>
      </c>
      <c r="C18" s="475">
        <v>10785</v>
      </c>
      <c r="D18" s="476">
        <v>11245</v>
      </c>
      <c r="E18" s="476">
        <v>10190</v>
      </c>
      <c r="F18" s="511">
        <v>10669</v>
      </c>
      <c r="G18" s="476">
        <v>10094</v>
      </c>
      <c r="H18" s="477">
        <v>10315</v>
      </c>
      <c r="I18" s="477">
        <v>10227</v>
      </c>
      <c r="J18" s="478">
        <v>10654</v>
      </c>
      <c r="K18" s="475">
        <v>596</v>
      </c>
      <c r="L18" s="476">
        <v>635</v>
      </c>
      <c r="M18" s="476">
        <v>1228</v>
      </c>
      <c r="N18" s="511">
        <v>907</v>
      </c>
      <c r="O18" s="476">
        <v>220</v>
      </c>
      <c r="P18" s="477">
        <v>215</v>
      </c>
      <c r="Q18" s="477">
        <v>521</v>
      </c>
      <c r="R18" s="478">
        <v>903</v>
      </c>
      <c r="S18" s="475">
        <v>614</v>
      </c>
      <c r="T18" s="476">
        <v>828</v>
      </c>
      <c r="U18" s="476">
        <v>1761</v>
      </c>
      <c r="V18" s="511">
        <v>2910</v>
      </c>
      <c r="W18" s="476">
        <v>52</v>
      </c>
      <c r="X18" s="477">
        <v>19</v>
      </c>
      <c r="Y18" s="477">
        <v>476</v>
      </c>
      <c r="Z18" s="478">
        <v>353</v>
      </c>
      <c r="AA18" s="189" t="s">
        <v>313</v>
      </c>
    </row>
    <row r="19" spans="1:27" ht="12.75">
      <c r="A19" s="10"/>
      <c r="B19" s="188" t="s">
        <v>314</v>
      </c>
      <c r="C19" s="480">
        <v>13376</v>
      </c>
      <c r="D19" s="481">
        <v>12722</v>
      </c>
      <c r="E19" s="481">
        <v>13094</v>
      </c>
      <c r="F19" s="510">
        <v>13306</v>
      </c>
      <c r="G19" s="481">
        <v>13460</v>
      </c>
      <c r="H19" s="482">
        <v>12829</v>
      </c>
      <c r="I19" s="482">
        <v>12999</v>
      </c>
      <c r="J19" s="483">
        <v>13280</v>
      </c>
      <c r="K19" s="480">
        <v>118</v>
      </c>
      <c r="L19" s="481">
        <v>127</v>
      </c>
      <c r="M19" s="481">
        <v>154</v>
      </c>
      <c r="N19" s="510">
        <v>231</v>
      </c>
      <c r="O19" s="481">
        <v>114</v>
      </c>
      <c r="P19" s="482">
        <v>125</v>
      </c>
      <c r="Q19" s="482">
        <v>155</v>
      </c>
      <c r="R19" s="483">
        <v>231</v>
      </c>
      <c r="S19" s="480">
        <v>1063</v>
      </c>
      <c r="T19" s="481">
        <v>1080</v>
      </c>
      <c r="U19" s="481">
        <v>1190</v>
      </c>
      <c r="V19" s="510">
        <v>1246</v>
      </c>
      <c r="W19" s="481"/>
      <c r="X19" s="482"/>
      <c r="Y19" s="482">
        <v>0</v>
      </c>
      <c r="Z19" s="483">
        <v>0</v>
      </c>
      <c r="AA19" s="188" t="s">
        <v>314</v>
      </c>
    </row>
    <row r="20" spans="1:27" ht="12.75">
      <c r="A20" s="10"/>
      <c r="B20" s="189" t="s">
        <v>316</v>
      </c>
      <c r="C20" s="475">
        <v>40923</v>
      </c>
      <c r="D20" s="476">
        <v>38537</v>
      </c>
      <c r="E20" s="476">
        <v>42875</v>
      </c>
      <c r="F20" s="511"/>
      <c r="G20" s="476">
        <v>40820</v>
      </c>
      <c r="H20" s="477">
        <v>38393</v>
      </c>
      <c r="I20" s="477">
        <v>42934</v>
      </c>
      <c r="J20" s="478"/>
      <c r="K20" s="475">
        <v>793</v>
      </c>
      <c r="L20" s="476">
        <v>939</v>
      </c>
      <c r="M20" s="476">
        <v>93</v>
      </c>
      <c r="N20" s="511"/>
      <c r="O20" s="476">
        <v>780</v>
      </c>
      <c r="P20" s="477">
        <v>884</v>
      </c>
      <c r="Q20" s="477">
        <v>81</v>
      </c>
      <c r="R20" s="478"/>
      <c r="S20" s="475">
        <v>2200</v>
      </c>
      <c r="T20" s="476">
        <v>2178</v>
      </c>
      <c r="U20" s="476">
        <v>3112</v>
      </c>
      <c r="V20" s="511"/>
      <c r="W20" s="476"/>
      <c r="X20" s="477"/>
      <c r="Y20" s="477">
        <v>0</v>
      </c>
      <c r="Z20" s="478"/>
      <c r="AA20" s="189" t="s">
        <v>316</v>
      </c>
    </row>
    <row r="21" spans="1:27" ht="12.75">
      <c r="A21" s="10"/>
      <c r="B21" s="188" t="s">
        <v>295</v>
      </c>
      <c r="C21" s="480">
        <v>0</v>
      </c>
      <c r="D21" s="481">
        <v>0</v>
      </c>
      <c r="E21" s="481">
        <v>24</v>
      </c>
      <c r="F21" s="510">
        <v>1</v>
      </c>
      <c r="G21" s="481">
        <v>0</v>
      </c>
      <c r="H21" s="482">
        <v>0</v>
      </c>
      <c r="I21" s="482">
        <v>0</v>
      </c>
      <c r="J21" s="483">
        <v>0</v>
      </c>
      <c r="K21" s="480">
        <v>124</v>
      </c>
      <c r="L21" s="481">
        <v>97</v>
      </c>
      <c r="M21" s="481">
        <v>118</v>
      </c>
      <c r="N21" s="510">
        <v>86</v>
      </c>
      <c r="O21" s="481">
        <v>123</v>
      </c>
      <c r="P21" s="482">
        <v>97</v>
      </c>
      <c r="Q21" s="482">
        <v>86</v>
      </c>
      <c r="R21" s="483">
        <v>87</v>
      </c>
      <c r="S21" s="480">
        <v>130</v>
      </c>
      <c r="T21" s="481">
        <v>2</v>
      </c>
      <c r="U21" s="481">
        <v>223</v>
      </c>
      <c r="V21" s="510">
        <v>253</v>
      </c>
      <c r="W21" s="481">
        <v>130</v>
      </c>
      <c r="X21" s="482">
        <v>0</v>
      </c>
      <c r="Y21" s="482"/>
      <c r="Z21" s="483"/>
      <c r="AA21" s="188" t="s">
        <v>295</v>
      </c>
    </row>
    <row r="22" spans="1:27" ht="12.75">
      <c r="A22" s="10"/>
      <c r="B22" s="189" t="s">
        <v>299</v>
      </c>
      <c r="C22" s="475">
        <v>64</v>
      </c>
      <c r="D22" s="476">
        <v>68</v>
      </c>
      <c r="E22" s="476">
        <v>105</v>
      </c>
      <c r="F22" s="511">
        <v>179</v>
      </c>
      <c r="G22" s="476">
        <v>66</v>
      </c>
      <c r="H22" s="477">
        <v>75</v>
      </c>
      <c r="I22" s="477">
        <v>112</v>
      </c>
      <c r="J22" s="478">
        <v>183</v>
      </c>
      <c r="K22" s="506"/>
      <c r="L22" s="479"/>
      <c r="M22" s="479">
        <v>0</v>
      </c>
      <c r="N22" s="507">
        <v>0</v>
      </c>
      <c r="O22" s="479"/>
      <c r="P22" s="477"/>
      <c r="Q22" s="477">
        <v>0</v>
      </c>
      <c r="R22" s="478">
        <v>0</v>
      </c>
      <c r="S22" s="475">
        <v>63</v>
      </c>
      <c r="T22" s="476">
        <v>48</v>
      </c>
      <c r="U22" s="476">
        <v>41</v>
      </c>
      <c r="V22" s="511">
        <v>65</v>
      </c>
      <c r="W22" s="476"/>
      <c r="X22" s="477"/>
      <c r="Y22" s="477">
        <v>0</v>
      </c>
      <c r="Z22" s="478">
        <v>0</v>
      </c>
      <c r="AA22" s="189" t="s">
        <v>299</v>
      </c>
    </row>
    <row r="23" spans="1:27" ht="12.75">
      <c r="A23" s="10"/>
      <c r="B23" s="188" t="s">
        <v>300</v>
      </c>
      <c r="C23" s="480">
        <v>73</v>
      </c>
      <c r="D23" s="481">
        <v>82</v>
      </c>
      <c r="E23" s="481">
        <v>92</v>
      </c>
      <c r="F23" s="510">
        <v>104</v>
      </c>
      <c r="G23" s="481">
        <v>74</v>
      </c>
      <c r="H23" s="482">
        <v>85</v>
      </c>
      <c r="I23" s="482">
        <v>98</v>
      </c>
      <c r="J23" s="483">
        <v>108</v>
      </c>
      <c r="K23" s="508"/>
      <c r="L23" s="484"/>
      <c r="M23" s="484">
        <v>0</v>
      </c>
      <c r="N23" s="509">
        <v>0</v>
      </c>
      <c r="O23" s="484"/>
      <c r="P23" s="482"/>
      <c r="Q23" s="482">
        <v>0</v>
      </c>
      <c r="R23" s="483">
        <v>0</v>
      </c>
      <c r="S23" s="480">
        <v>14</v>
      </c>
      <c r="T23" s="481">
        <v>24</v>
      </c>
      <c r="U23" s="481">
        <v>25</v>
      </c>
      <c r="V23" s="510">
        <v>37</v>
      </c>
      <c r="W23" s="481"/>
      <c r="X23" s="482"/>
      <c r="Y23" s="482"/>
      <c r="Z23" s="483">
        <v>0</v>
      </c>
      <c r="AA23" s="188" t="s">
        <v>300</v>
      </c>
    </row>
    <row r="24" spans="1:27" ht="12.75">
      <c r="A24" s="10"/>
      <c r="B24" s="189" t="s">
        <v>317</v>
      </c>
      <c r="C24" s="475"/>
      <c r="D24" s="476"/>
      <c r="E24" s="476"/>
      <c r="F24" s="511"/>
      <c r="G24" s="476"/>
      <c r="H24" s="477"/>
      <c r="I24" s="477"/>
      <c r="J24" s="478"/>
      <c r="K24" s="506"/>
      <c r="L24" s="479"/>
      <c r="M24" s="479"/>
      <c r="N24" s="507"/>
      <c r="O24" s="479"/>
      <c r="P24" s="477"/>
      <c r="Q24" s="477"/>
      <c r="R24" s="478"/>
      <c r="S24" s="506"/>
      <c r="T24" s="479"/>
      <c r="U24" s="479"/>
      <c r="V24" s="507"/>
      <c r="W24" s="479"/>
      <c r="X24" s="477"/>
      <c r="Y24" s="477"/>
      <c r="Z24" s="478"/>
      <c r="AA24" s="189" t="s">
        <v>317</v>
      </c>
    </row>
    <row r="25" spans="1:27" ht="12.75">
      <c r="A25" s="10"/>
      <c r="B25" s="188" t="s">
        <v>298</v>
      </c>
      <c r="C25" s="480"/>
      <c r="D25" s="481"/>
      <c r="E25" s="481"/>
      <c r="F25" s="510"/>
      <c r="G25" s="481"/>
      <c r="H25" s="482"/>
      <c r="I25" s="482"/>
      <c r="J25" s="483"/>
      <c r="K25" s="508"/>
      <c r="L25" s="484"/>
      <c r="M25" s="484"/>
      <c r="N25" s="509"/>
      <c r="O25" s="484"/>
      <c r="P25" s="482"/>
      <c r="Q25" s="482"/>
      <c r="R25" s="483"/>
      <c r="S25" s="508"/>
      <c r="T25" s="484"/>
      <c r="U25" s="484"/>
      <c r="V25" s="509"/>
      <c r="W25" s="484"/>
      <c r="X25" s="482"/>
      <c r="Y25" s="482"/>
      <c r="Z25" s="483"/>
      <c r="AA25" s="188" t="s">
        <v>298</v>
      </c>
    </row>
    <row r="26" spans="1:27" ht="12.75">
      <c r="A26" s="10"/>
      <c r="B26" s="189" t="s">
        <v>301</v>
      </c>
      <c r="C26" s="475">
        <v>93</v>
      </c>
      <c r="D26" s="476">
        <v>82</v>
      </c>
      <c r="E26" s="476">
        <v>97</v>
      </c>
      <c r="F26" s="511">
        <v>3893</v>
      </c>
      <c r="G26" s="476">
        <v>92</v>
      </c>
      <c r="H26" s="477">
        <v>83</v>
      </c>
      <c r="I26" s="477">
        <v>98</v>
      </c>
      <c r="J26" s="478">
        <v>3891</v>
      </c>
      <c r="K26" s="475">
        <v>20</v>
      </c>
      <c r="L26" s="476">
        <v>7</v>
      </c>
      <c r="M26" s="476">
        <v>12</v>
      </c>
      <c r="N26" s="511">
        <v>9</v>
      </c>
      <c r="O26" s="476">
        <v>20</v>
      </c>
      <c r="P26" s="477">
        <v>6</v>
      </c>
      <c r="Q26" s="477">
        <v>11</v>
      </c>
      <c r="R26" s="478">
        <v>9</v>
      </c>
      <c r="S26" s="475">
        <v>251</v>
      </c>
      <c r="T26" s="476">
        <v>307</v>
      </c>
      <c r="U26" s="476">
        <v>0</v>
      </c>
      <c r="V26" s="511">
        <v>472</v>
      </c>
      <c r="W26" s="479"/>
      <c r="X26" s="477"/>
      <c r="Y26" s="477">
        <v>0</v>
      </c>
      <c r="Z26" s="478">
        <v>0</v>
      </c>
      <c r="AA26" s="189" t="s">
        <v>301</v>
      </c>
    </row>
    <row r="27" spans="1:27" ht="12.75">
      <c r="A27" s="10"/>
      <c r="B27" s="190" t="s">
        <v>309</v>
      </c>
      <c r="C27" s="480">
        <v>1006</v>
      </c>
      <c r="D27" s="481">
        <v>1058</v>
      </c>
      <c r="E27" s="481">
        <v>1053</v>
      </c>
      <c r="F27" s="510">
        <v>945</v>
      </c>
      <c r="G27" s="481">
        <v>1006</v>
      </c>
      <c r="H27" s="482">
        <v>1057</v>
      </c>
      <c r="I27" s="482">
        <v>1074</v>
      </c>
      <c r="J27" s="483">
        <v>925</v>
      </c>
      <c r="K27" s="508"/>
      <c r="L27" s="484"/>
      <c r="M27" s="484"/>
      <c r="N27" s="509"/>
      <c r="O27" s="484"/>
      <c r="P27" s="482"/>
      <c r="Q27" s="482"/>
      <c r="R27" s="483"/>
      <c r="S27" s="508"/>
      <c r="T27" s="484"/>
      <c r="U27" s="484"/>
      <c r="V27" s="509"/>
      <c r="W27" s="484"/>
      <c r="X27" s="482"/>
      <c r="Y27" s="482"/>
      <c r="Z27" s="483"/>
      <c r="AA27" s="190" t="s">
        <v>309</v>
      </c>
    </row>
    <row r="28" spans="1:27" ht="12.75">
      <c r="A28" s="10"/>
      <c r="B28" s="189" t="s">
        <v>318</v>
      </c>
      <c r="C28" s="475"/>
      <c r="D28" s="476"/>
      <c r="E28" s="476"/>
      <c r="F28" s="511"/>
      <c r="G28" s="476"/>
      <c r="H28" s="477"/>
      <c r="I28" s="477"/>
      <c r="J28" s="478"/>
      <c r="K28" s="506"/>
      <c r="L28" s="479"/>
      <c r="M28" s="479"/>
      <c r="N28" s="507"/>
      <c r="O28" s="479"/>
      <c r="P28" s="477"/>
      <c r="Q28" s="477"/>
      <c r="R28" s="478"/>
      <c r="S28" s="506"/>
      <c r="T28" s="479"/>
      <c r="U28" s="479"/>
      <c r="V28" s="507"/>
      <c r="W28" s="479"/>
      <c r="X28" s="477"/>
      <c r="Y28" s="477"/>
      <c r="Z28" s="478"/>
      <c r="AA28" s="189" t="s">
        <v>318</v>
      </c>
    </row>
    <row r="29" spans="1:27" ht="12.75">
      <c r="A29" s="10"/>
      <c r="B29" s="188" t="s">
        <v>302</v>
      </c>
      <c r="C29" s="480">
        <v>1030</v>
      </c>
      <c r="D29" s="481">
        <v>816</v>
      </c>
      <c r="E29" s="481">
        <v>875</v>
      </c>
      <c r="F29" s="510">
        <v>1218</v>
      </c>
      <c r="G29" s="481">
        <v>1001</v>
      </c>
      <c r="H29" s="482">
        <v>831</v>
      </c>
      <c r="I29" s="482">
        <v>861</v>
      </c>
      <c r="J29" s="483">
        <v>1238</v>
      </c>
      <c r="K29" s="508"/>
      <c r="L29" s="484"/>
      <c r="M29" s="484">
        <v>0</v>
      </c>
      <c r="N29" s="509">
        <v>0</v>
      </c>
      <c r="O29" s="484"/>
      <c r="P29" s="482"/>
      <c r="Q29" s="482">
        <v>0</v>
      </c>
      <c r="R29" s="483">
        <v>0</v>
      </c>
      <c r="S29" s="508"/>
      <c r="T29" s="484"/>
      <c r="U29" s="484"/>
      <c r="V29" s="509"/>
      <c r="W29" s="484"/>
      <c r="X29" s="482"/>
      <c r="Y29" s="482"/>
      <c r="Z29" s="483"/>
      <c r="AA29" s="188" t="s">
        <v>302</v>
      </c>
    </row>
    <row r="30" spans="1:27" ht="12.75">
      <c r="A30" s="10"/>
      <c r="B30" s="189" t="s">
        <v>319</v>
      </c>
      <c r="C30" s="475">
        <v>325</v>
      </c>
      <c r="D30" s="476">
        <v>332</v>
      </c>
      <c r="E30" s="476">
        <v>343</v>
      </c>
      <c r="F30" s="511">
        <v>368</v>
      </c>
      <c r="G30" s="476">
        <v>325</v>
      </c>
      <c r="H30" s="477">
        <v>330</v>
      </c>
      <c r="I30" s="477">
        <v>343</v>
      </c>
      <c r="J30" s="478">
        <v>367</v>
      </c>
      <c r="K30" s="506"/>
      <c r="L30" s="479"/>
      <c r="M30" s="479"/>
      <c r="N30" s="507">
        <v>0</v>
      </c>
      <c r="O30" s="479"/>
      <c r="P30" s="477"/>
      <c r="Q30" s="477"/>
      <c r="R30" s="478">
        <v>0</v>
      </c>
      <c r="S30" s="506"/>
      <c r="T30" s="479"/>
      <c r="U30" s="479"/>
      <c r="V30" s="507">
        <v>0</v>
      </c>
      <c r="W30" s="479"/>
      <c r="X30" s="477"/>
      <c r="Y30" s="477"/>
      <c r="Z30" s="478">
        <v>0</v>
      </c>
      <c r="AA30" s="189" t="s">
        <v>319</v>
      </c>
    </row>
    <row r="31" spans="1:27" ht="12.75">
      <c r="A31" s="10"/>
      <c r="B31" s="188" t="s">
        <v>303</v>
      </c>
      <c r="C31" s="480"/>
      <c r="D31" s="481"/>
      <c r="E31" s="481">
        <v>0</v>
      </c>
      <c r="F31" s="510">
        <v>0</v>
      </c>
      <c r="G31" s="481"/>
      <c r="H31" s="482"/>
      <c r="I31" s="482">
        <v>0</v>
      </c>
      <c r="J31" s="483">
        <v>0</v>
      </c>
      <c r="K31" s="508"/>
      <c r="L31" s="484"/>
      <c r="M31" s="484">
        <v>0</v>
      </c>
      <c r="N31" s="509">
        <v>0</v>
      </c>
      <c r="O31" s="484"/>
      <c r="P31" s="482"/>
      <c r="Q31" s="482">
        <v>0</v>
      </c>
      <c r="R31" s="483">
        <v>0</v>
      </c>
      <c r="S31" s="508"/>
      <c r="T31" s="484"/>
      <c r="U31" s="484"/>
      <c r="V31" s="509">
        <v>12</v>
      </c>
      <c r="W31" s="484"/>
      <c r="X31" s="482"/>
      <c r="Y31" s="482"/>
      <c r="Z31" s="483">
        <v>0</v>
      </c>
      <c r="AA31" s="188" t="s">
        <v>303</v>
      </c>
    </row>
    <row r="32" spans="1:27" ht="12.75">
      <c r="A32" s="10"/>
      <c r="B32" s="189" t="s">
        <v>305</v>
      </c>
      <c r="C32" s="475"/>
      <c r="D32" s="476"/>
      <c r="E32" s="476"/>
      <c r="F32" s="511"/>
      <c r="G32" s="476"/>
      <c r="H32" s="477"/>
      <c r="I32" s="477"/>
      <c r="J32" s="478"/>
      <c r="K32" s="506"/>
      <c r="L32" s="479"/>
      <c r="M32" s="479"/>
      <c r="N32" s="507"/>
      <c r="O32" s="479"/>
      <c r="P32" s="477"/>
      <c r="Q32" s="477"/>
      <c r="R32" s="478"/>
      <c r="S32" s="506"/>
      <c r="T32" s="479"/>
      <c r="U32" s="479"/>
      <c r="V32" s="507"/>
      <c r="W32" s="479"/>
      <c r="X32" s="477"/>
      <c r="Y32" s="477"/>
      <c r="Z32" s="478"/>
      <c r="AA32" s="189" t="s">
        <v>305</v>
      </c>
    </row>
    <row r="33" spans="1:27" ht="12.75">
      <c r="A33" s="10"/>
      <c r="B33" s="188" t="s">
        <v>304</v>
      </c>
      <c r="C33" s="480"/>
      <c r="D33" s="481"/>
      <c r="E33" s="481"/>
      <c r="F33" s="510"/>
      <c r="G33" s="481"/>
      <c r="H33" s="482"/>
      <c r="I33" s="482"/>
      <c r="J33" s="483"/>
      <c r="K33" s="508"/>
      <c r="L33" s="484"/>
      <c r="M33" s="484"/>
      <c r="N33" s="509"/>
      <c r="O33" s="484"/>
      <c r="P33" s="482"/>
      <c r="Q33" s="482"/>
      <c r="R33" s="483"/>
      <c r="S33" s="508"/>
      <c r="T33" s="484"/>
      <c r="U33" s="484"/>
      <c r="V33" s="509"/>
      <c r="W33" s="484"/>
      <c r="X33" s="482"/>
      <c r="Y33" s="482"/>
      <c r="Z33" s="483"/>
      <c r="AA33" s="188" t="s">
        <v>304</v>
      </c>
    </row>
    <row r="34" spans="1:27" ht="12.75">
      <c r="A34" s="10"/>
      <c r="B34" s="189" t="s">
        <v>320</v>
      </c>
      <c r="C34" s="475">
        <v>8431</v>
      </c>
      <c r="D34" s="476">
        <v>8575</v>
      </c>
      <c r="E34" s="476">
        <v>8391</v>
      </c>
      <c r="F34" s="511">
        <v>8244</v>
      </c>
      <c r="G34" s="476">
        <v>8374</v>
      </c>
      <c r="H34" s="477">
        <v>8524</v>
      </c>
      <c r="I34" s="477">
        <v>8348</v>
      </c>
      <c r="J34" s="478">
        <v>8192</v>
      </c>
      <c r="K34" s="475">
        <v>0</v>
      </c>
      <c r="L34" s="476">
        <v>6</v>
      </c>
      <c r="M34" s="476">
        <v>0</v>
      </c>
      <c r="N34" s="511">
        <v>7</v>
      </c>
      <c r="O34" s="476">
        <v>0</v>
      </c>
      <c r="P34" s="477">
        <v>6</v>
      </c>
      <c r="Q34" s="477">
        <v>0</v>
      </c>
      <c r="R34" s="478">
        <v>7</v>
      </c>
      <c r="S34" s="475">
        <v>193</v>
      </c>
      <c r="T34" s="476">
        <v>235</v>
      </c>
      <c r="U34" s="476">
        <v>268</v>
      </c>
      <c r="V34" s="511">
        <v>255</v>
      </c>
      <c r="W34" s="479"/>
      <c r="X34" s="477"/>
      <c r="Y34" s="477">
        <v>0</v>
      </c>
      <c r="Z34" s="478">
        <v>0</v>
      </c>
      <c r="AA34" s="189" t="s">
        <v>320</v>
      </c>
    </row>
    <row r="35" spans="1:27" ht="12.75">
      <c r="A35" s="10"/>
      <c r="B35" s="188" t="s">
        <v>321</v>
      </c>
      <c r="C35" s="480">
        <v>16881</v>
      </c>
      <c r="D35" s="481">
        <v>16365</v>
      </c>
      <c r="E35" s="481"/>
      <c r="F35" s="510"/>
      <c r="G35" s="481">
        <v>16424</v>
      </c>
      <c r="H35" s="482">
        <v>16225</v>
      </c>
      <c r="I35" s="482"/>
      <c r="J35" s="483"/>
      <c r="K35" s="480">
        <v>11</v>
      </c>
      <c r="L35" s="481">
        <v>14</v>
      </c>
      <c r="M35" s="481"/>
      <c r="N35" s="510"/>
      <c r="O35" s="481">
        <v>2</v>
      </c>
      <c r="P35" s="482">
        <v>12</v>
      </c>
      <c r="Q35" s="482"/>
      <c r="R35" s="483"/>
      <c r="S35" s="480">
        <v>235</v>
      </c>
      <c r="T35" s="481">
        <v>344</v>
      </c>
      <c r="U35" s="481"/>
      <c r="V35" s="510"/>
      <c r="W35" s="484"/>
      <c r="X35" s="482"/>
      <c r="Y35" s="482"/>
      <c r="Z35" s="483"/>
      <c r="AA35" s="188" t="s">
        <v>321</v>
      </c>
    </row>
    <row r="36" spans="1:27" ht="12.75">
      <c r="A36" s="10"/>
      <c r="B36" s="191" t="s">
        <v>310</v>
      </c>
      <c r="C36" s="485">
        <v>15994</v>
      </c>
      <c r="D36" s="487">
        <v>14575</v>
      </c>
      <c r="E36" s="487">
        <v>14359</v>
      </c>
      <c r="F36" s="516">
        <v>14594</v>
      </c>
      <c r="G36" s="487">
        <v>16037</v>
      </c>
      <c r="H36" s="488">
        <v>14646</v>
      </c>
      <c r="I36" s="488">
        <v>14507</v>
      </c>
      <c r="J36" s="489">
        <v>14739</v>
      </c>
      <c r="K36" s="485">
        <v>401</v>
      </c>
      <c r="L36" s="487">
        <v>487</v>
      </c>
      <c r="M36" s="487">
        <v>534</v>
      </c>
      <c r="N36" s="516">
        <v>562</v>
      </c>
      <c r="O36" s="487">
        <v>405</v>
      </c>
      <c r="P36" s="488">
        <v>499</v>
      </c>
      <c r="Q36" s="488">
        <v>530</v>
      </c>
      <c r="R36" s="489">
        <v>569</v>
      </c>
      <c r="S36" s="512"/>
      <c r="T36" s="490"/>
      <c r="U36" s="490"/>
      <c r="V36" s="513"/>
      <c r="W36" s="490"/>
      <c r="X36" s="488"/>
      <c r="Y36" s="488"/>
      <c r="Z36" s="489"/>
      <c r="AA36" s="191" t="s">
        <v>310</v>
      </c>
    </row>
    <row r="37" spans="1:27" ht="12.75">
      <c r="A37" s="10"/>
      <c r="B37" s="188" t="s">
        <v>347</v>
      </c>
      <c r="C37" s="480">
        <v>10706</v>
      </c>
      <c r="D37" s="481">
        <v>11023</v>
      </c>
      <c r="E37" s="481">
        <v>11490</v>
      </c>
      <c r="F37" s="510">
        <v>12265</v>
      </c>
      <c r="G37" s="481">
        <v>10654</v>
      </c>
      <c r="H37" s="482">
        <v>11035</v>
      </c>
      <c r="I37" s="482">
        <v>11523</v>
      </c>
      <c r="J37" s="483">
        <v>12272</v>
      </c>
      <c r="K37" s="480">
        <v>78</v>
      </c>
      <c r="L37" s="481">
        <v>60</v>
      </c>
      <c r="M37" s="481">
        <v>26</v>
      </c>
      <c r="N37" s="510">
        <v>33</v>
      </c>
      <c r="O37" s="481">
        <v>82</v>
      </c>
      <c r="P37" s="482">
        <v>64</v>
      </c>
      <c r="Q37" s="482">
        <v>22</v>
      </c>
      <c r="R37" s="483">
        <v>41</v>
      </c>
      <c r="S37" s="480">
        <v>546</v>
      </c>
      <c r="T37" s="481">
        <v>628</v>
      </c>
      <c r="U37" s="481">
        <v>734</v>
      </c>
      <c r="V37" s="510">
        <v>872</v>
      </c>
      <c r="W37" s="484"/>
      <c r="X37" s="482"/>
      <c r="Y37" s="482"/>
      <c r="Z37" s="483"/>
      <c r="AA37" s="188" t="s">
        <v>347</v>
      </c>
    </row>
    <row r="38" spans="1:27" ht="12.75">
      <c r="A38" s="10"/>
      <c r="B38" s="189" t="s">
        <v>292</v>
      </c>
      <c r="C38" s="491"/>
      <c r="D38" s="492"/>
      <c r="E38" s="492"/>
      <c r="F38" s="514"/>
      <c r="G38" s="492"/>
      <c r="H38" s="493"/>
      <c r="I38" s="493"/>
      <c r="J38" s="494"/>
      <c r="K38" s="491"/>
      <c r="L38" s="492"/>
      <c r="M38" s="492"/>
      <c r="N38" s="514"/>
      <c r="O38" s="492"/>
      <c r="P38" s="493"/>
      <c r="Q38" s="493"/>
      <c r="R38" s="494"/>
      <c r="S38" s="491"/>
      <c r="T38" s="492"/>
      <c r="U38" s="492"/>
      <c r="V38" s="514"/>
      <c r="W38" s="495"/>
      <c r="X38" s="493"/>
      <c r="Y38" s="493"/>
      <c r="Z38" s="494"/>
      <c r="AA38" s="189" t="s">
        <v>292</v>
      </c>
    </row>
    <row r="39" spans="1:27" ht="12.75">
      <c r="A39" s="10"/>
      <c r="B39" s="466" t="s">
        <v>322</v>
      </c>
      <c r="C39" s="496">
        <v>2716</v>
      </c>
      <c r="D39" s="497">
        <v>3029</v>
      </c>
      <c r="E39" s="497">
        <v>2941</v>
      </c>
      <c r="F39" s="515">
        <v>2938</v>
      </c>
      <c r="G39" s="497">
        <v>3061</v>
      </c>
      <c r="H39" s="498">
        <v>3431</v>
      </c>
      <c r="I39" s="498">
        <v>3292</v>
      </c>
      <c r="J39" s="499">
        <v>3334</v>
      </c>
      <c r="K39" s="496">
        <v>6</v>
      </c>
      <c r="L39" s="497">
        <v>117</v>
      </c>
      <c r="M39" s="497">
        <v>39</v>
      </c>
      <c r="N39" s="515">
        <v>91</v>
      </c>
      <c r="O39" s="497">
        <v>4</v>
      </c>
      <c r="P39" s="498">
        <v>87</v>
      </c>
      <c r="Q39" s="498">
        <v>8</v>
      </c>
      <c r="R39" s="499">
        <v>84</v>
      </c>
      <c r="S39" s="496">
        <v>438</v>
      </c>
      <c r="T39" s="497">
        <v>528</v>
      </c>
      <c r="U39" s="497">
        <v>607</v>
      </c>
      <c r="V39" s="515">
        <v>569</v>
      </c>
      <c r="W39" s="497"/>
      <c r="X39" s="498"/>
      <c r="Y39" s="498">
        <v>2</v>
      </c>
      <c r="Z39" s="499">
        <v>0</v>
      </c>
      <c r="AA39" s="466" t="s">
        <v>322</v>
      </c>
    </row>
    <row r="40" spans="2:26" ht="15" customHeight="1">
      <c r="B40" s="6" t="s">
        <v>541</v>
      </c>
      <c r="C40" s="129"/>
      <c r="D40" s="129"/>
      <c r="E40" s="129"/>
      <c r="F40" s="129"/>
      <c r="X40"/>
      <c r="Y40"/>
      <c r="Z40"/>
    </row>
    <row r="41" spans="2:26" ht="12.75" customHeight="1">
      <c r="B41" s="6"/>
      <c r="X41"/>
      <c r="Y41"/>
      <c r="Z41"/>
    </row>
    <row r="43" ht="12.75">
      <c r="E43" s="517"/>
    </row>
  </sheetData>
  <mergeCells count="13">
    <mergeCell ref="B2:AA2"/>
    <mergeCell ref="C3:J3"/>
    <mergeCell ref="S3:Z3"/>
    <mergeCell ref="C4:J4"/>
    <mergeCell ref="K3:R3"/>
    <mergeCell ref="K4:R4"/>
    <mergeCell ref="S4:Z4"/>
    <mergeCell ref="S5:V5"/>
    <mergeCell ref="W5:Z5"/>
    <mergeCell ref="C5:F5"/>
    <mergeCell ref="G5:J5"/>
    <mergeCell ref="K5:N5"/>
    <mergeCell ref="O5:R5"/>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georgpi</cp:lastModifiedBy>
  <cp:lastPrinted>2009-04-29T08:26:32Z</cp:lastPrinted>
  <dcterms:created xsi:type="dcterms:W3CDTF">2003-09-05T14:33:05Z</dcterms:created>
  <dcterms:modified xsi:type="dcterms:W3CDTF">2009-05-20T09:51:40Z</dcterms:modified>
  <cp:category/>
  <cp:version/>
  <cp:contentType/>
  <cp:contentStatus/>
</cp:coreProperties>
</file>