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66925"/>
  <mc:AlternateContent xmlns:mc="http://schemas.openxmlformats.org/markup-compatibility/2006">
    <mc:Choice Requires="x15">
      <x15ac:absPath xmlns:x15ac="http://schemas.microsoft.com/office/spreadsheetml/2010/11/ac" url="Q:\Delivery\Projects\ST\ED10595 Evaluation of ITS Directive _Achilleas Tsamis\3 Project Delivery\1 Reports\6 Final report\Annexes\"/>
    </mc:Choice>
  </mc:AlternateContent>
  <bookViews>
    <workbookView xWindow="0" yWindow="0" windowWidth="20490" windowHeight="6630"/>
  </bookViews>
  <sheets>
    <sheet name="Info" sheetId="7" r:id="rId1"/>
    <sheet name="TEN-T" sheetId="2" r:id="rId2"/>
    <sheet name="CEF" sheetId="1" r:id="rId3"/>
    <sheet name="CEF PSAs" sheetId="6" r:id="rId4"/>
    <sheet name="FP7" sheetId="3" r:id="rId5"/>
    <sheet name="H2020" sheetId="4" r:id="rId6"/>
    <sheet name="Other" sheetId="5" r:id="rId7"/>
  </sheets>
  <definedNames>
    <definedName name="_ftn1" localSheetId="6">Other!#REF!</definedName>
    <definedName name="_ftn2" localSheetId="6">Other!#REF!</definedName>
    <definedName name="_ftnref1" localSheetId="6">Other!#REF!</definedName>
    <definedName name="_ftnref2" localSheetId="6">Other!#REF!</definedName>
    <definedName name="_Hlk514921187" localSheetId="6">Other!$B$20</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5" i="5" l="1"/>
  <c r="O5" i="5"/>
  <c r="N5" i="5"/>
  <c r="M5" i="5"/>
  <c r="E62" i="1" l="1"/>
  <c r="D62" i="1"/>
  <c r="E61" i="1"/>
  <c r="D61" i="1"/>
  <c r="E60" i="1"/>
  <c r="D60" i="1"/>
  <c r="E59" i="1"/>
  <c r="D59" i="1"/>
  <c r="E58" i="1"/>
  <c r="D58" i="1"/>
  <c r="C71" i="1" l="1"/>
  <c r="L5" i="6"/>
  <c r="K5" i="6"/>
  <c r="J5" i="6"/>
  <c r="I5" i="6"/>
  <c r="J4" i="6"/>
  <c r="K4" i="6"/>
  <c r="L4" i="6"/>
  <c r="I4" i="6"/>
  <c r="E4" i="6"/>
  <c r="G4" i="6"/>
  <c r="E20" i="2" l="1"/>
  <c r="E21" i="2"/>
  <c r="E22" i="2"/>
  <c r="E23" i="2"/>
  <c r="E24" i="2"/>
  <c r="D24" i="2"/>
  <c r="G24" i="2" s="1"/>
  <c r="D23" i="2"/>
  <c r="D22" i="2"/>
  <c r="D21" i="2"/>
  <c r="D20" i="2"/>
  <c r="G62" i="1" l="1"/>
  <c r="J5" i="5"/>
  <c r="I5" i="5"/>
  <c r="K37" i="4"/>
  <c r="K36" i="4"/>
  <c r="K35" i="4"/>
  <c r="K34" i="4"/>
  <c r="E13" i="4" s="1"/>
  <c r="K33" i="4"/>
  <c r="K32" i="4"/>
  <c r="K31" i="4"/>
  <c r="K30" i="4"/>
  <c r="K29" i="4"/>
  <c r="E10" i="4" s="1"/>
  <c r="K28" i="4"/>
  <c r="K27" i="4"/>
  <c r="K26" i="4"/>
  <c r="K25" i="4"/>
  <c r="K24" i="4"/>
  <c r="K23" i="4"/>
  <c r="K22" i="4"/>
  <c r="K21" i="4"/>
  <c r="K20" i="4"/>
  <c r="K19" i="4"/>
  <c r="J16" i="4"/>
  <c r="I16" i="4"/>
  <c r="D13" i="4"/>
  <c r="D12" i="4"/>
  <c r="C12" i="4"/>
  <c r="E11" i="4"/>
  <c r="D11" i="4"/>
  <c r="C11" i="4"/>
  <c r="D10" i="4"/>
  <c r="C10" i="4"/>
  <c r="D9" i="4"/>
  <c r="C9" i="4"/>
  <c r="K29" i="3"/>
  <c r="K28" i="3"/>
  <c r="K27" i="3"/>
  <c r="K26" i="3"/>
  <c r="K25" i="3"/>
  <c r="K24" i="3"/>
  <c r="E10" i="3" s="1"/>
  <c r="K23" i="3"/>
  <c r="K22" i="3"/>
  <c r="K21" i="3"/>
  <c r="K20" i="3"/>
  <c r="J17" i="3"/>
  <c r="I17" i="3"/>
  <c r="E13" i="3"/>
  <c r="D13" i="3"/>
  <c r="C13" i="3"/>
  <c r="D12" i="3"/>
  <c r="C12" i="3"/>
  <c r="E11" i="3"/>
  <c r="D11" i="3"/>
  <c r="C11" i="3"/>
  <c r="D10" i="3"/>
  <c r="C10" i="3"/>
  <c r="E14" i="3" l="1"/>
  <c r="D14" i="3"/>
  <c r="C14" i="3"/>
  <c r="E9" i="4"/>
  <c r="C14" i="4"/>
  <c r="D14" i="4"/>
  <c r="E12" i="4"/>
  <c r="E14" i="4" s="1"/>
  <c r="G61" i="1" l="1"/>
  <c r="G60" i="1"/>
  <c r="G59" i="1"/>
  <c r="G58" i="1"/>
  <c r="C63" i="1"/>
  <c r="G21" i="2"/>
  <c r="G22" i="2"/>
  <c r="G23" i="2"/>
  <c r="G20" i="2"/>
  <c r="L31" i="2" l="1"/>
  <c r="M31" i="2"/>
  <c r="N31" i="2"/>
  <c r="K31" i="2"/>
  <c r="N71" i="1"/>
  <c r="O71" i="1"/>
  <c r="P71" i="1"/>
  <c r="M71" i="1"/>
  <c r="H31" i="2" l="1"/>
  <c r="E25" i="2" s="1"/>
  <c r="G31" i="2"/>
  <c r="I31" i="2" l="1"/>
  <c r="D25" i="2"/>
  <c r="G25" i="2" s="1"/>
  <c r="J71" i="1"/>
  <c r="E63" i="1" s="1"/>
  <c r="I71" i="1"/>
  <c r="D63" i="1" s="1"/>
  <c r="G63" i="1" l="1"/>
</calcChain>
</file>

<file path=xl/sharedStrings.xml><?xml version="1.0" encoding="utf-8"?>
<sst xmlns="http://schemas.openxmlformats.org/spreadsheetml/2006/main" count="1049" uniqueCount="644">
  <si>
    <t>ITS CEF funding</t>
  </si>
  <si>
    <t>This document summarises CEF funding for Intelligent Transport Services for road</t>
  </si>
  <si>
    <t>The information has been collected from the following link</t>
  </si>
  <si>
    <t>https://ec.europa.eu/inea/en/connecting-europe-facility/cef-transport/projects-by-horizontal-priority/intelligent-transport-services-for-road-%28its%29</t>
  </si>
  <si>
    <t>Title</t>
  </si>
  <si>
    <t>Programme</t>
  </si>
  <si>
    <t>Call year</t>
  </si>
  <si>
    <t>Member State(s)</t>
  </si>
  <si>
    <t>Maximum EU contribution (€)</t>
  </si>
  <si>
    <t>Estimated total cost (€)</t>
  </si>
  <si>
    <t>Percentage of EU support</t>
  </si>
  <si>
    <t>Description</t>
  </si>
  <si>
    <t>C-Roads Slovenia 2</t>
  </si>
  <si>
    <t>ID</t>
  </si>
  <si>
    <t>2016-SI-TM-0323-S</t>
  </si>
  <si>
    <t>CEF Transport</t>
  </si>
  <si>
    <t>Slovenia</t>
  </si>
  <si>
    <t>Implementation start</t>
  </si>
  <si>
    <t>Implementation end</t>
  </si>
  <si>
    <t>Link</t>
  </si>
  <si>
    <t>https://ec.europa.eu/inea/en/connecting-europe-facility/cef-transport/c-roads-slovenia-2</t>
  </si>
  <si>
    <t>2016-SI-TM-0229-W</t>
  </si>
  <si>
    <t>Traffic Management Integration in the National Traffic Management Centre 2</t>
  </si>
  <si>
    <t>https://ec.europa.eu/inea/en/connecting-europe-facility/cef-transport/traffic-management-integration-national-traffic-0</t>
  </si>
  <si>
    <t>2016-PT-TM-0259-S</t>
  </si>
  <si>
    <t>C-Roads Portugal</t>
  </si>
  <si>
    <t>Portugal</t>
  </si>
  <si>
    <t>https://ec.europa.eu/inea/en/connecting-europe-facility/cef-transport/c-roads-portugal</t>
  </si>
  <si>
    <t>2016-IT-TM-0052-S</t>
  </si>
  <si>
    <t>C-Roads Italy</t>
  </si>
  <si>
    <t>Italy</t>
  </si>
  <si>
    <t>https://ec.europa.eu/inea/en/connecting-europe-facility/cef-transport/c-roads-italy</t>
  </si>
  <si>
    <t>2016-HU-TMC-0300-W</t>
  </si>
  <si>
    <t>CROCODILE 3 Hungary</t>
  </si>
  <si>
    <t>Hungary</t>
  </si>
  <si>
    <t>https://ec.europa.eu/inea/en/connecting-europe-facility/cef-transport/crocodile-3-hungary</t>
  </si>
  <si>
    <t>2016-HU-TMC-0216-M</t>
  </si>
  <si>
    <t>C-ROADS Hungary</t>
  </si>
  <si>
    <t>https://ec.europa.eu/inea/en/connecting-europe-facility/cef-transport/c-roads-hungary</t>
  </si>
  <si>
    <t>CROCODILE 3 Croatia</t>
  </si>
  <si>
    <t>2016-HR-TMC-0162-W</t>
  </si>
  <si>
    <t>Croatia</t>
  </si>
  <si>
    <t>https://ec.europa.eu/inea/en/connecting-europe-facility/cef-transport/crocodile-3-croatia</t>
  </si>
  <si>
    <t>CONCORDA</t>
  </si>
  <si>
    <t>2016-EU-TM-0327-S</t>
  </si>
  <si>
    <t>Austria, Belgium, France, Germany, Greece, Italy, Netherlands, Spain</t>
  </si>
  <si>
    <t>https://ec.europa.eu/inea/en/connecting-europe-facility/cef-transport/concorda</t>
  </si>
  <si>
    <t>Arc Atlantique Phase 3</t>
  </si>
  <si>
    <t>2016-EU-TM-0316-W</t>
  </si>
  <si>
    <t>Belgium, France, Ireland, Netherlands, Portugal, Spain, United Kingdom</t>
  </si>
  <si>
    <t>https://ec.europa.eu/inea/en/connecting-europe-facility/cef-transport/arc-atlantique-phase-3</t>
  </si>
  <si>
    <t>MedTIS III</t>
  </si>
  <si>
    <t>2016-EU-TM-0275-W</t>
  </si>
  <si>
    <t xml:space="preserve">
France, Italy, Portugal, Spain</t>
  </si>
  <si>
    <t>France, Italy, Portugal, Spain</t>
  </si>
  <si>
    <t>https://ec.europa.eu/inea/en/connecting-europe-facility/cef-transport/medtis-iii</t>
  </si>
  <si>
    <t>CROCODILE 3</t>
  </si>
  <si>
    <t>2016-EU-TM-0163-W</t>
  </si>
  <si>
    <t>Austria, Cyprus, Czech Republic, Italy, Slovenia</t>
  </si>
  <si>
    <t>https://ec.europa.eu/inea/en/connecting-europe-facility/cef-transport/crocodile-3</t>
  </si>
  <si>
    <t>SOCRATES 2.0</t>
  </si>
  <si>
    <t>2016-EU-TM-0148-S</t>
  </si>
  <si>
    <t>Belgium, Germany, Netherlands</t>
  </si>
  <si>
    <t>https://ec.europa.eu/inea/en/connecting-europe-facility/cef-transport/socrates-2.0</t>
  </si>
  <si>
    <t>https://ec.europa.eu/inea/en/connecting-europe-facility/cef-transport/nordicway-2</t>
  </si>
  <si>
    <t>2016-EU-TM-0051-S</t>
  </si>
  <si>
    <t>NordicWay 2</t>
  </si>
  <si>
    <t>Denmark, Finland, Norway, Sweden</t>
  </si>
  <si>
    <t>URSA MAJOR neo</t>
  </si>
  <si>
    <t>2016-EU-TM-0044-M</t>
  </si>
  <si>
    <t>Germany, Italy, Netherlands</t>
  </si>
  <si>
    <t>https://ec.europa.eu/inea/en/connecting-europe-facility/cef-transport/ursa-major-neo</t>
  </si>
  <si>
    <t>North European cross-border ITS phase 3 – NEXT-ITS 3</t>
  </si>
  <si>
    <t>2016-EU-TM-0023-M</t>
  </si>
  <si>
    <t>Denmark, Finland, Germany, Sweden</t>
  </si>
  <si>
    <t>https://ec.europa.eu/inea/en/connecting-europe-facility/cef-transport/north-european-cross-border-its-phase-3-%E2%80%93-next-its-3</t>
  </si>
  <si>
    <t>C-Roads Spain</t>
  </si>
  <si>
    <t>2016-ES-TM-0272-S</t>
  </si>
  <si>
    <t>Spain</t>
  </si>
  <si>
    <t>https://ec.europa.eu/inea/en/connecting-europe-facility/cef-transport/c-roads-spain</t>
  </si>
  <si>
    <t>URSA CZECH REPUBLIC</t>
  </si>
  <si>
    <t>2016-CZ-TMC-0212-W</t>
  </si>
  <si>
    <t>Czech Republic</t>
  </si>
  <si>
    <t>https://ec.europa.eu/inea/en/connecting-europe-facility/cef-transport/ursa-czech-republic</t>
  </si>
  <si>
    <t>C-Roads Belgium/Wallonia</t>
  </si>
  <si>
    <t>2016-BE-TM-0289-S</t>
  </si>
  <si>
    <t>Belgium</t>
  </si>
  <si>
    <t>https://ec.europa.eu/inea/en/connecting-europe-facility/cef-transport/c-roads-belgium/wallonia</t>
  </si>
  <si>
    <t>Traffic Management Integration in the National Traffic Management Centre</t>
  </si>
  <si>
    <t>2015-SI-TM-0303-W</t>
  </si>
  <si>
    <t>https://ec.europa.eu/inea/en/connecting-europe-facility/cef-transport/traffic-management-integration-national-traffic-management</t>
  </si>
  <si>
    <t>C-Roads Slovenia</t>
  </si>
  <si>
    <t>2015-SI-TM-0286-S</t>
  </si>
  <si>
    <t>https://ec.europa.eu/inea/en/connecting-europe-facility/cef-transport/c-roads-slovenia</t>
  </si>
  <si>
    <t>National Road Traffic Management System on the TEN-T network - Phase I</t>
  </si>
  <si>
    <t>2015-PL-TM-0093-W</t>
  </si>
  <si>
    <t>Poland</t>
  </si>
  <si>
    <t>https://ec.europa.eu/inea/en/connecting-europe-facility/cef-transport/national-road-traffic-management-system-ten-t-network-phase</t>
  </si>
  <si>
    <t>CROCODILE_2.0_HU</t>
  </si>
  <si>
    <t>2015-HU-TM-0358-W</t>
  </si>
  <si>
    <t>https://ec.europa.eu/inea/en/connecting-europe-facility/cef-transport/crocodile2.0hu</t>
  </si>
  <si>
    <t>Crocodile II Croatia</t>
  </si>
  <si>
    <t>2015-HR-TM-0114-W</t>
  </si>
  <si>
    <t>https://ec.europa.eu/inea/en/connecting-europe-facility/cef-transport/crocodile-ii-croatia</t>
  </si>
  <si>
    <t>C-ROADS France</t>
  </si>
  <si>
    <t>2015-FR-TM-0378-S</t>
  </si>
  <si>
    <t>France</t>
  </si>
  <si>
    <t>https://ec.europa.eu/inea/en/connecting-europe-facility/cef-transport/c-roads-france</t>
  </si>
  <si>
    <t>C-Roads Belgium/Flanders</t>
  </si>
  <si>
    <t>2015-EU-TM-0380-S</t>
  </si>
  <si>
    <t>Belgium, Netherlands</t>
  </si>
  <si>
    <t>https://ec.europa.eu/inea/en/connecting-europe-facility/cef-transport/c-roads-belgium/flanders</t>
  </si>
  <si>
    <t>AUTOCITS: REGULATION STUDY FOR INTEROPERABILITY IN THE ADOPTION THE AUTONOMOUS DRIVING IN EUROPEAN URBAN NODES</t>
  </si>
  <si>
    <t>2015-EU-TM-0243-S</t>
  </si>
  <si>
    <t>France, Portugal, Spain</t>
  </si>
  <si>
    <t>https://ec.europa.eu/inea/en/connecting-europe-facility/cef-transport/autocits-regulation-study-interoperability-adoption</t>
  </si>
  <si>
    <t>2015-EU-TM-0159-S</t>
  </si>
  <si>
    <t>InterCor</t>
  </si>
  <si>
    <t>Belgium, France, Netherlands, United Kingdom</t>
  </si>
  <si>
    <t>https://ec.europa.eu/inea/en/connecting-europe-facility/cef-transport/intercor</t>
  </si>
  <si>
    <t>SOLRED C-ITS Monitoring Network (SolC-ITS)</t>
  </si>
  <si>
    <t>2015-ES-TM-0079-S</t>
  </si>
  <si>
    <t>https://ec.europa.eu/inea/en/connecting-europe-facility/cef-transport/solred-c-its-monitoring-network-solc-its</t>
  </si>
  <si>
    <t>C-Roads-Germany</t>
  </si>
  <si>
    <t>2015-DE-TM-0431-S</t>
  </si>
  <si>
    <t>Germany</t>
  </si>
  <si>
    <t>https://ec.europa.eu/inea/en/connecting-europe-facility/cef-transport/c-roads-germany</t>
  </si>
  <si>
    <t>C-Roads Czech Republic</t>
  </si>
  <si>
    <t>2015-CZ-TM-0188-M</t>
  </si>
  <si>
    <t>https://ec.europa.eu/inea/en/connecting-europe-facility/cef-transport/c-roads-czech-republic</t>
  </si>
  <si>
    <t>C-ITS for Trucks (CITRUS)</t>
  </si>
  <si>
    <t>2015-BE-TM-0391-S</t>
  </si>
  <si>
    <t>https://ec.europa.eu/inea/en/connecting-europe-facility/cef-transport/c-its-trucks-citrus</t>
  </si>
  <si>
    <t>C-Roads Austria</t>
  </si>
  <si>
    <t>2015-AT-TM-0291-S</t>
  </si>
  <si>
    <t>Austria</t>
  </si>
  <si>
    <t>https://ec.europa.eu/inea/en/connecting-europe-facility/cef-transport/c-roads-austria</t>
  </si>
  <si>
    <t>Arc Atlantique Corridor Phase II</t>
  </si>
  <si>
    <t>2014-EU-TM-0597-W</t>
  </si>
  <si>
    <t>Belgium, France, Ireland, Netherlands, Spain, United Kingdom</t>
  </si>
  <si>
    <t>https://ec.europa.eu/inea/en/connecting-europe-facility/cef-transport/arc-atlantique-corridor-phase-ii</t>
  </si>
  <si>
    <t>MedTIS II</t>
  </si>
  <si>
    <t>2014-EU-TM-0588-W</t>
  </si>
  <si>
    <t>https://ec.europa.eu/inea/en/connecting-europe-facility/cef-transport/medtis-ii</t>
  </si>
  <si>
    <t>CROCODILE 2</t>
  </si>
  <si>
    <t>2014-EU-TM-0563-W</t>
  </si>
  <si>
    <t>Austria, Cyprus, Czech Republic, Germany, Greece, Italy, Poland, Romania, Slovenia</t>
  </si>
  <si>
    <t>https://ec.europa.eu/inea/en/connecting-europe-facility/cef-transport/crocodile-2</t>
  </si>
  <si>
    <t>URSA MAJOR 2</t>
  </si>
  <si>
    <t>2014-EU-TM-0365-W</t>
  </si>
  <si>
    <t xml:space="preserve">
Germany, Italy, Netherlands</t>
  </si>
  <si>
    <t>https://ec.europa.eu/inea/en/connecting-europe-facility/cef-transport/ursa-major-2</t>
  </si>
  <si>
    <t>EU ITS Platform</t>
  </si>
  <si>
    <t>2014-EU-TM-0317-S</t>
  </si>
  <si>
    <t>Belgium, Denmark, Finland, France, Germany, Ireland, Italy, Lithuania, Netherlands, Poland, Portugal, Romania, Spain, Sweden, United Kingdom</t>
  </si>
  <si>
    <t>https://ec.europa.eu/inea/en/connecting-europe-facility/cef-transport/eu-its-platform</t>
  </si>
  <si>
    <t>NEXT-ITS 2 – North European Cross-border ITS phase 2</t>
  </si>
  <si>
    <t>2014-EU-TM-0310-W</t>
  </si>
  <si>
    <t>https://ec.europa.eu/inea/en/connecting-europe-facility/cef-transport/next-its-2-%E2%80%93-north-european-cross-border-its-phase-2</t>
  </si>
  <si>
    <t>NEXT-ITS 2 aims at improving the efficiency, safety and security of the Northern part of the Scandinavian-Mediterranean CEF corridor from Oslo and the Finnish-Russian border via Copenhagen, Hamburg and Bremen to Hanover in Germany.
Continuity of ITS services will be achieved through coordinated deployment of Traffic Management Services, upgrade of Traffic Management Centres,
development and implementation of Traffic Management Plans and harmonisation of control and management strategies. NEXT-ITS 2 also addresses the provision of EU-wide traffic and travel information services, including cross border services for seamless door-to-door mobility.
The action will further deploy ITS services that enhance road safety and efficiency (e.g. hard shoulder running, real-time traffic and weather monitoring, variable speed limits), in particular on urban-interurban intersections where long-distance traffic merges with local commuter traffic.</t>
  </si>
  <si>
    <t>“C-Roads Slovenia 2” is part of “C-Roads Platform” and the extension of ongoing “C-Roads Slovenia” (CEF Action 2015-SI-TM-0286-S) for pilot provision of hybrid C-ITS services.
C-Roads Slovenia will supplement critical road sections and systems with C-ITS roadside equipment and integrate systems in regional TMC (Traffic Management Centre) as real time services for the higher level of traffic control and management with the result in better real time traffic information and in preparation for the future C-ITS. Hybrid solutions recommended by C-ITS Platform Final Report will be used: C-ITS-G5 infrastructure (30 km) and 3G/4G-LTE Cellular Connected Vehicle with the Cloud Information Services (100 km).
During the cooperation in the “C-Roads Platform” and planning the pilot “C-Roads Slovenia” resulted to be insufficient to resolve and cover all complexities of C-ITS-G5. C-Roads Slovenia 2 will extend the pilot: to be comparable, for resolving open issues (especially coexistence with the tolling system) and gaining the needed expertise for later full scale deployment.
On the C-ITS Slovenia pilot site the “C-Roads Slovenia 2” roadside C-ITS-G5 infrastructure will be extended to pilot length of 300 km on complete motorway A1, A3 and H4 and at critical points of A2 with the Central C-ITS-G5 Server for the real-time operation.</t>
  </si>
  <si>
    <t>The Action is part of a Global Project for setting up the National Traffic
Management Centre (NTMC) in Slovenia. The Action will provide an information environment for monitoring and management of traffic and providing information on traffic, which will enable the attainment of the set goals: improving mobility, accessibility and traffic safety, and reducing environmental burden. The attainment of these goals will ensure traffic management in a sustainable manner and improve traffic information services for end users.
The action will increase the level of monitoring and management of traffic and provision of information in traffic in real time and will provide pan-European interoperable and continuous services with the respect of directives and standards. The existing cross-border cooperation with international traffic management plans and cross-border exchange of traffic information with the neighbouring countries will also be improved. The goals of the European guidelines and requirements from Directive 2010/40/EU and the national legislation and strategic documents such as the Roads Act (ZCes-1 and the Transport Development Strategy of the Republic of Slovenia (July 2015) will be attained with the implementation of the project. The project will contribute to the development of the European ITS network with the deployment of services and bring social benefits.</t>
  </si>
  <si>
    <t>The overall objective of the Action is to ensure the continuity of secured "Day-1” and “Day-1,5” C-ITS services over the Portuguese TEN-T network and on the urban nodes of Lisbon and Porto. These services will be harmonised with those delivered by other Members of the C-Roads platform ensuring their interoperability.
To that aim, Portugal will deploy 5 pilots that will test the functioning of the Portuguese Single Action Point as well as the provision of “Day-1” and “Day-1,5” C-ITS services using hybrid communication technologies. The pilots will cover more than 1000 km of the Portuguese TEN-T network and the urban nodes of Lisbon and Porto. The Action will also cover the necessary studies to define the C-ITS security framework, specifications and pilots characteristics..
The Action is part of the C-Roads platform which is a platform of Member States working on the deployment of C-ITS services. Cross-border tests will also be conducted with other C-Roads Member States.</t>
  </si>
  <si>
    <t>In many respects today's vehicles are already connected devices. However, in the very near future they will also interact directly with each other and with the road infrastructure. This interaction is the domain of Cooperative Intelligent Transport Systems (C-ITS), which will allow road users and traffic managers to share and use information previously not available and to coordinate their actions. This cooperative element is expected to significantly improve road safety, traffic efficiency and comfort of driving, by helping the driver to take the right decisions and adapt to the traffic situation. The C-Roads-Cooperation is regarded as an adequate instrument of Member States to continue their involvement in the dynamic field of C-ITS and to delve into more detail from a particular road operator perspective. Member States across Europe will install C-ITS pilot sites needed for the testing and later operation of “Day-1-Use-Cases” recommended by European Commission’s “C-ITS platform”. Therefore, Member States will invest in their infrastructure; OEMs and the industry will use that pilot test infrastructure to test components and services. It is in the task of several C-Roads-Working-Groups, organised in close cooperation with work performed in the Amsterdam Group, the InterCor project as well as in the EU-C-ITS-Platform and the EU ITS Platform, to elaborate specifications and agreements for harmonised and interoperable infrastructure based deployments. Based on these specifications and agreements technical and organisational issues will be piloted in several pilots across Europe, where different organisational frameworks, different technical approaches, different operating environments and different vehicle fleets will test and evaluate performance and feasibility of harmonised C-ITS systems and services. Even tested services as well as implemented systems will defer across C-Roads-Pilot-Sites, all installations will be done in a harmonised way by ensuring especially the mentioned interoperable end-user services based on international cooperation. To ensure this interoperability cross-site tests will be organised by the C-Roads-Platform and performed by the C-Roads-Consortium. All participating Pilot-Sites are committed in providing test- infrastructure both, road site as well as vehicle centred.
The main goal of the C-ROADS ITALY project is to implement and test, in real traffic conditions, cooperative systems based on V2X technologies, for the following automated driving applications:
• trucks Platooning
• passenger cars Highway Chauffeur
• combined scenarios of trucks and passenger cars.
That implies the infrastructure upgrade and the integration of V2I C-ITS service and V2V information with vehicle control strategies.
C-ROADS ITALY planned to pilot a set of “Day1” and “Day1,5” C-ITS services as recommended by the EC C-ITS Platform.
The expected impact to be demonstrated are mostly on mobility, considered in terms of:
1. Safety – to demonstrate the reduction of risk related to cooperative/automated technology in truck and passenger cars scenarios, and also in combined scenarios
2. Traffic fluidity – to show the potential for efficient use of the infrastructure with Platooning technology and Highway Chauffeur technology
3. Energy efficiency – to measure in real life conditions the potential for fuel consumption and related emission reduction.
Based on results at national level, widely discussed in the C-Roads-Platform together with common agreements and specification on specific issues including security and privacy, the national pilot initiatives will move on to cross-site testing which will allow them to grow together and achieve transnational interoperability. In this way C-Roads will ensure European cohesion of C-ITS deployment in the European Union with regards to a long-term roll-out.</t>
  </si>
  <si>
    <t>CROCODILE 3 is the follow up of the previous EU co-funded projects CROCODILE and CROCODILE II, in which Member States work together to improve cross-border transport by implementing ITS applications.
The Action contributes to the provision of free traffic information for users related to road safety, as well as to information services for safe and secure parking places for trucks and commercial vehicles.
Public authorities, road administrations and traffic information service providers from seven countries, including Hungary, cooperate within CROCODILE 3 for the deployment of harmonised and synchronised ITS services.</t>
  </si>
  <si>
    <t>As C-Roads Platform Member, Hungary is committed to play an active part in the deployment of harmonised and interoperable C-ITS services in Europe.
The main goal of the C-Roads pilot (Hungary) is to demonstrate the benefit of C-ITS on sections of Mediterranean, and Orient-East Med Core Network and the urban area of Győr (along Orient-East Med corridor).
Activities will also deploy new functions in the Traffic Management Centres (TMC) and Traffic Control Software. The pilot sites will be part of the test routes in Hungary for cooperative and automated test vehicles. The pilot and the new functions will be integrated in the Traffic Management Centres (TMC) and Traffic Control Software.
This will reinforce the implementation of interoperable digital infrastructure and demonstrate the use of hybrid communication (use of both hybrid DSRC and cellular based communications) for both C-ITS and automation.</t>
  </si>
  <si>
    <t>CROCODILE 3 is the follow up of the previous EU co-funded projects CROCODILE and CROCODILE II, in which Member States work together to improve cross-border transport by implementing ITS applications.
The Action contributes to the provision of free traffic information for users related to road safety, as well as to information services for safe and secure parking places for trucks and commercial vehicles.
Public authorities, road administrations and traffic information service providers from seven countries cooperate within CROCODILE 3 for the deployment of harmonised and synchronised ITS services.</t>
  </si>
  <si>
    <t>CONCORDA will prepare the European motorways for automated driving and high density truck platooning with adequate connected services and technologies.
The main objective of the Action is to assess performance of the hybrid communication under real traffic situations. The Action will elaborate, agree and potentially validate issues related to hybrid, safe and secure communication, digital infrastructure and positioning accuracy, that require a consensus between sector-specific viewpoints.
The Action builds upon both the EATA (European Automotive Telecommunication Alliance), to ensure cooperation between the telecommunication and automotive industry, and the C-Roads Platform, in order to ensure interoperability and harmonisation of C-ITS services.</t>
  </si>
  <si>
    <t>The overall objective of the Arc Atlantic ITS Corridor Phase 3 Action is to further deploy ITS services and to foster the deployment of C-ITS services in the Atlantic and North Sea- Mediterranean Corridors in close coordination with the other CEF corridors.
To that aim, the Action will upgrade the level of the EU priority ITS services on over 29,000 km of the CEF Atlantic and North Sea- Mediterranean Corridors including the urban nodes of London, Amsterdam, Paris and Antwerp. Moreover, it will also test the implications of C-ITS deployment on infrastructure and traffic management.
The Action will evaluate the impact of these investments in terms of road safety, traffic congestion and emissions as well as the transferability of the ITS and C-ITS solutions to other areas in Europe. The coordinated and harmonised ITS and C-ITS deployment across the different CEF corridors will be ensured through cooperation and exchange of best practice with other ITS Actions, as well as with the EU EIP and the C-Roads Platforms.</t>
  </si>
  <si>
    <t>Along the Mediterranean Core Network, MedTIS III will implement ITS across Italy, France, Spain and Portugal, on a continuous 7.407 km stretch of motorways embedding various typologies of traffic (daily recurrent, seasonal peak migrations, heavy goods vehicle long distance routes), 10 TEN-T Urban Nodes, 5 cross-border areas and more than 30 bottlenecks related to network safety and efficiency.
Road Safety solutions, Traffic Management and Traveller Information Services will be deployed towards European travellers, providing road operators with the relevant tools to optimise the use of the TEN-T network infrastructure when saturation or events are occurring.
MedTIS III will generate leverage effects such as transport networks’ enhanced efficiency, cross-border coordination, coordinated deployments, road operator’s collaboration, harmonisation and acceleration of deployments’ schedule.
Enhanced integration of ITS will support network efficiency on bottlenecks and cross-border sections thus maintaining a high level of safety in a context of traffic increase.</t>
  </si>
  <si>
    <t>CROCODILE 3 is the follow up of the previous EU co-funded projects CROCODILE and CROCODILE II, in which Member States worked together to improve cross-border road transport by implementing ITS applications.
The Action contributes to Commission Regulation 886/2013 with regard to the provision of road safety-related minimum universal traffic information free of charge to users, as well as Commission Regulation 885/2013 with regard to information services for safe and secure parking places for trucks and commercial vehicles.
Public authorities, road administrations and traffic information service providers of seven countries cooperate within CROCODILE 3 for the deployment of harmonised and synchronized ITS services.</t>
  </si>
  <si>
    <t>SOCRATES 2.0 promotes a continuous deployment of European-wide traffic management measures and mobile/in-car services for road users.
Four pilot projects will be organised in the regions of Amsterdam, Copenhagen, Munich and Antwerp to evaluate the feasibility and the usefulness for future large scale implementations of interactive traffic management. The following four use cases (“day 1 or day 1.5 services”) will be deployed:
• Smart routing;
• Actual speed and lane advices;
• Local information and hazardous warnings;
• Improved roadside traffic management measures.
The Action also promotes a close cooperation among road authorities, service providers and car manufacturers for interactive traffic management. Road authorities, service providers and car manufacturers, car manufacturer and several ITS industries will actively participate to the pilots.
The Action is fully aligned with ITS priorities of implementing the trans-European transport network as “intelligent” interface between roads and other transport infrastructure. Results are expected to be deployed quickly and replicated further in Europe, especially by the European-wide operating service providers and car manufacturers.</t>
  </si>
  <si>
    <t>The overall objective of the Action is to deploy pilot studies in order to further develop interoperable Day-1 and Day 1,5 C-ITS services and support infrastructure readiness for connected and automated driving in Denmark, Finland, Norway and Sweden.
To that aim, three pilots will be deployed in Norway, Finland and Sweden to test and evaluate the use of C-ITS services on peripheral networks, on the Scan-Med corridor and within urban and interurban environments. Moreover, two additional pilots will map the infrastructure readiness for connected and automated driving in Norway and test the automated driving in snowy and icy arctic conditions in Finland.
The Action will ensure that that the architecture, systems and services that are put in place under the Action are interoperable and in line with European developments including specifications and other requirements agreed at the C-Roads platform.
The C-Roads platform is a platform of Member States working on the deployment of C-ITS. As a part of the C-Roads platform, this Action will conduct cross-border tests with other C-Roads Member States.</t>
  </si>
  <si>
    <t>URSA MAJOR neo (UMneo) deploys ITS services to improve freight traffic along the Rhine-Alpine and Scandinavian-Mediterranean Core Network Corridors, linking North Sea ports, the Rhine and Ruhr area, metropolitan areas in southern Germany and in northern Italy and Mediterranean ports down to Sicily.
UMneo builds upon the two EU co-funded projects UM and UM2. It extends the scope of the work geographically and conceptually, by addressing intermodal freight aspects. UMneo provides direct user benefits to international truck drivers and hauliers (better truck parking, navigation, safety, less delays and uncertainties). UMneo includes real life pilots to test feasibility, suitability and added-value prior to a potential large scale deployment of innovative C-ITS services.</t>
  </si>
  <si>
    <t>Intelligent Transport Systems (ITS) use Information and Communication technology to facilitate mobility, improve road safety and mitigate environmental impact from road transport. ITS can improve the performance of the road transport system quicker and less expensive than building new road infrastructure. Hence, ITS supports transport policy goals on all levels.
The NEXT-ITS 3 action relates to mainly two global projects: the Scandinavian-Mediterranean CEF Corridor and the EU ITS Platform (EU EIP) project, assembling key European players in cooperation with five ITS corridor projects for harmonised deployment of ITS across Europe.
The NEXT-ITS 3 project aims to enhance the core road network performance in terms of efficiency, reliability, environmental impact, safety and security. The core road network is the Northern part of the Scandinavian-Mediterranean CEF corridor with connections to the North Sea-Baltic and the Orient-East Med Corridor. Enhanced corridor performance will be achieved through deployment of ITS Services such as upgrades of Traffic Management Centres and new services with improved data quality, extended service coverage, development and piloting of new innovative services and improvement of urban-interurban interface performance. It includes HGV parking, mobile devices for height control and speed warning in Schleswig-Holstein, amongst others.
The NEXT-ITS 3 is being implemented in Sweden, Finland, Denmark and Northern and Eastern Germany.</t>
  </si>
  <si>
    <t>The Action is part of the C-Roads Platform and takes place in Spain. C-Roads is a platform of Member States working on the deployment of C-ITS services. C-ITS pilot sites will be installed across the EU for testing and later operation of “Day 1” and "Day 1.5" applications as recommended by EC “C-ITS platform”. Member States will invest in their infrastructure, while the industry will test components and services. Technical and organizational issues will be tackled by the C-Roads platform to ensure interoperability and harmonization of C-ITS between pilots. The Spanish C ITS pilots will deploy and test C-ITS services using hybrid communication technologies and will cover most of the core network in Spain. C-Roads Spain main objective is to pave the way for the future roll-out and large scale deployment of C-ITS services in Spain, in cooperation with other Member States within C-Roads Platform so as to ensure seamless and harmonised services throughout Europe.</t>
  </si>
  <si>
    <t>The Action is located on the Czech part of the Baltic – Adriatic TEN-T core corridor connecting the Italian Adriatic ports with the ports in the Baltic Sea via Slovenia, Austria, Slovakia and Poland.
Foreseen activities will deploy two ITS based services - intelligent truck parking (ITP) and improved traffic and traveler information (TTI) - near Ostrava, in four parking areas of the D1 motorway, the most important Czech transport link.
ITP will provide high-quality real-time information on the availability of dedicated parking spaces for trucks. Information will be centrally processed by traffic dispatchers and provided to drivers.
TTI will provide tailored information for heavy vehicle drivers and freight transport operators, which have often different requirements (structure, frequency and quality of provided data) than car drivers.
The Action will contribute to increase the safety, efficiency and sustainability of Czech road freight transport, and promote interoperable freight transport services across the Adriatic-Baltic Corridor.</t>
  </si>
  <si>
    <t>The Action is part of the C-Roads Platform and takes place in Belgium. C-Roads is a platform of Member States working on the deployment of C-ITS services in Europe. C-ITS pilot sites will be installed across the EU for testing and later operation of “Day 1” and "Day 1.5" applications as recommended by EC “C-ITS platform”. Member States will invest in their infrastructure, while the industry will test components and services. Technical and organizational issues will be tackled by the C-Roads platform to ensure interoperability and harmonization of C-ITS between pilots. The pilot in Wallonia consists of a cloud-based solution to connect road users to Traffic Management Centres and test the performance of 3G-4G/LTE networks for C-ITS services.</t>
  </si>
  <si>
    <t>Preliminary Activities for the implementation of the new National Traffic Management Centre (NTMC) in Slovenia have already started and the Action is the next step in setting up the NTMC. It aims at improving mobility, accessibility and traffic safety as well as improving the environmental performance of the Slovenian state road networks composed by the primary (motorways) and secondary road networks of the country.
The NTMC will serve as a data warehouse and provide the necessary ITS services and information for monitoring and management of traffic. Real time information on traffic will be obtained from ITS equipped vehicles and used for road traffic management. As a result, information such as the real-time traffic situation of roads will be provided in the standardised data exchange format (DATEX II).</t>
  </si>
  <si>
    <t>The Action is part of the C-Roads platform and takes place in Slovenia. C-Roads is a platform of Member States working on the deployment of C-ITS services. C-ITS pilot sites will be installed across the EU for testing and later operation of "Day 1" applications as recommended by EC "C-ITS platform". Member States will invest in their infrastructure, while the industry will test components and services. Technical and organisational issues will be tackled by the C-Roads platform to ensure interoperability and harmonisation of C-ITS between pilots. Cross-border tests will also be conducted with other C-Roads Member States.
The Slovenian pilot will take place on 100 km of Core Network, equipped with C-ITS. Both G5 and cellular communications will be tested and C-ITS services will include warnings about traffic jam, road works and weather conditions.
What do we mean by C-ITS?
Cooperative Intelligent Transport Systems (C-ITS) allow vehicles to communicate with other vehicles, with traffic signals and roadside infrastructure as well as with other road users.
With alerts generated from the increased information available, these systems have a strong potential to improve road safety and the efficiency of the road transport. For example, information about a traffic jam ahead can be displayed to the drivers inside the car.</t>
  </si>
  <si>
    <t>The Polish road network lacks a single, integrated and coherent traffic management system in terms of operational and geographic organization.
The Action is the first and most important phase of a Global Project aiming at implementing a single integrated Traffic Management (TM) system that allows the use of Intelligent Transport Systems (ITS) services in approximately 3,100 km of roads. This specific Action will implement ITS services on approximately 1,100 km located along two Core Network Corridors (Baltic - Adriatic and North Sea - Baltic) in Poland. It includes the technical definition, supply and deployment of ICT, telematic components and infrastructure to be deployed along the road side and in dedicated traffic management centers. The main ITS services deployed include information about traffic conditions and travel times, incidents, weather conditions, dynamic designation of detours and smart and safe parking.
This will contribute to the elimination of bottlenecks, provision of sustainable and effective transport systems, reduction of the number of casualties on the road network, and integration between transport modes. By 2021, it is expected that approximately 52.1 million of road users benefit directly from the implementation of the Action and traffic accidents rate is expected to be reduced considerably by the same date.</t>
  </si>
  <si>
    <t>The Action builds upon the on-going CEF Crocodile II project to ensure coordinated traffic management via exchange of accurate and reliable data between road operators, private stakeholders and public administrations.
The Action will set up all the necessary steps to allow the exchange of information with other Member States via standard data exchange format (DATEXII), which is in line with the ITS Directive 2010/40/EU.
More specifically, in the frame of the Action, real-time information about the availability of parking places along the corridor will be provided to truck drivers, thus allowing them to plan their journey and park safely in a secured area.
Moreover, at least 70 fixed road monitoring stations will be installed. These will allow the traffic management centre to effectively monitor the traffic, automatically detect incident and estimate travel time, thus improving safety and reducing congestion along the corridors.</t>
  </si>
  <si>
    <t>CROCODILE II is an ongoing CEF action involving 9 Member States to implement Intelligent Transport Systems (ITS). The action ensures coordinated traffic management and control resulting in the provision of high quality traveller information services.
CROCODILE II Croatia represents an additional extension in the integration of European cross-border ITS. The project covers part of the Mediterranean Corridor including urban nodes of Zagreb and Rijeka, thus ensuring the continuity of the ITS services between Croatia and neighbouring countries.
The main objective of the project is the implementation of ITS services in line with Directive 2010/40/EU, in particular: the provision of real-time traffic information and the provision of information on safe and secure parking places for trucks.
In addition, the action will introduce DATEX II protocols to enable the automatic exchange of information with other Member States.
As a consequence, the project will produce benefits for the general public by increasing road safety and the efficiency of road transports. For example, a decrease of traffic congestion will lead to a decrease in travel time for all road users.</t>
  </si>
  <si>
    <t>The action is part of the C-Roads platform and takes place in France. C-Roads is a platform of Member States working on the deployment of C-ITS services. C-ITS pilot sites will be installed across the EU for testing and later operation of "Day 1" applications as recommended by EC "C-ITS platform".
Member States will invest in their infrastructure, while the industry will test components and services. Technical and organisational issues will be tackled by the C-Roads platform to ensure interoperability and harmonisation of C-ITS between pilots.
Adding to SCOOP@F (CEF action 2014-EU-TA-0669-S currently piloting C-ITS services), C-Roads France provides two types of services: urban/interurban interface (such as "traffic light information and optimisation"), and information on transit stretches (such as "Information on alternative routes to avoid main road works" and "information on available truck parking"). Services are based on hybrid communication technology. Cross-border tests will also be conducted with other C-Roads Member States.
What do we mean by C-ITS?
Cooperative Intelligent Transport Systems (C-ITS) allow vehicles to communicate with other vehicles, with traffic signals and roadside infrastructure as well as with other road users.
With alerts generated from the increased information available, these systems have a strong potential to improve road safety and the efficiency of the road transport. For example, information about a traffic jam ahead can be displayed to the drivers inside the car.</t>
  </si>
  <si>
    <t>The Action is part of the C-Roads platform and takes place in Belgium. C-Roads is a platform of Member States working on the deployment of C-ITS services. C-ITS pilot sites will be installed across the EU for testing and later operation of "Day 1" applications as recommended by EC "C-ITS platform". Member States will invest in their infrastructure, while the industry will test components and services. Technical and organisational issues will be tackled by the C-Roads platform to ensure interoperability and harmonisation of C-ITS between pilots.
The pilot in Belgium consists of a cloud-based solution which will allow the real-time exchange of information between the Traffic Management Centre and the drivers via a dedicated smartphone application. This technology will allow dispatching information customised to the location of the drivers.
Information received from the drivers would be mainly safety warnings related to road works, traffic jams, slow or stationary vehicles along the road.
The pilot involves around 1,000 drivers and it tests the performance and suitability of 4G/LTE network for C-ITS safety services.
What do we mean by C-ITS?
Cooperative Intelligent Transport Systems (C-ITS) allow vehicles to communicate with other vehicles, with traffic signals and roadside infrastructure as well as with other road users.
With alerts generated from the increased information available, these systems have a strong potential to improve road safety and the efficiency of the road transport. For example, information about a traffic jam ahead can be displayed to the drivers inside the car.</t>
  </si>
  <si>
    <t>The aim of the Study is to contribute to the deployment of C-ITS in Europe by enhancing interoperability for autonomous vehicles as well as to boost the role of C-ITS as catalyst for the implementation of autonomous driving. Pilots will be implemented in 3 major Core Urban nodes (Paris, Madrid, Lisbon) located along the Core network Atlantic Corridor in 3 different Member States. The Action consists of Analysis and design, Pilots deployment and assessment, Dissemination and communication as well as Project Management and Coordination. The three pilots will test and evaluate C-ITS services for autonomous vehicles under the applicable traffic regulation, study its extension to other European countries and contribute to the C-Roads and C-ITS platform as well as to other European standards organizations.
What do we mean by C-ITS?
Cooperative Intelligent Transport Systems (C-ITS) allow vehicles to communicate with other vehicles, with traffic signals and roadside infrastructure as well as with other road users.
With alerts generated from the increased information available, these systems have a strong potential to improve road safety and the efficiency of the road transport. For example, information about a traffic jam ahead can be displayed to the drivers inside the car.</t>
  </si>
  <si>
    <t>The Action aims to streamline C-ITS implementation in 4 member states linking the different national initiatives towards a harmonized strategic rollout and common specification. C-ITS pilot sites to communicate data through cellular and/or ITS G5 networks will be installed in approximately 968 km along the Netherlands, Belgium, UK and France, for operation and evaluation of C-ITS services.
InterCor will focus on the deployment of “Day-1” services as recommended by EC “C-ITS platform” such as Road works warning, Green Light Optimized Speed Advisory, In vehicle signage and Probe vehicle data.
The action is part of the C-Roads platform which is a platform of Member States working on the deployment of C-ITS services. Cross-border tests will also be conducted with other C-Roads Member States.
What do we mean by C-ITS?
Cooperative Intelligent Transport Systems (C-ITS) allow vehicles to communicate with other vehicles, with traffic signals and roadside infrastructure as well as with other road users.
With alerts generated from the increased information available, these systems have a strong potential to improve road safety and the efficiency of the road transport. For example, warnings about Road works can be displayed to the drivers inside the car.</t>
  </si>
  <si>
    <t>The overall objective of the Action is to test a new Integrated Fuel and Fleet Management System, the so-called C-ITS Telemat, which enables the automatic real time calculation of the smartest route plan and the automatic estimation, authorisation and payment of the refueling needed to complete a planned route. Moreover, the system provides the heavy duty vehicles (HDV) drivers and fleet managers with useful notifications concerning maintenance scheduling, eco/safety driving, traffic issues as well as information on the estimated fuel consumption vis-a-vis the real one.
The testing of this system will be done through a monitoring network which will involve approximately 53 Repsol service stations along the Spanish part of the Atlantic and Mediterranean core network Corridors.
This C-ITS Telemat is expected to contribute to road safety by avoiding accidents and fuel thefts and fraud, but also will assist in improving traffic flows, and reducing fuel consumption, congestion and environmental impacts. In particular, this new technology is expected to reduce fuel fraud by 5% and fuel consumption by 3% as compared with the previous ITS Telemat technology used by Repsol service stations.</t>
  </si>
  <si>
    <t>C-Roads is a platform of Member States working on the deployment of C-ITS services. C-ITS pilot sites will be installed across the EU for testing and later operation of "Day 1" applications as recommended by EC "C-ITS platform". Member States will invest in their infrastructure, while the industry will test components and services. Technical and organisational issues will be tackled by the C-Roads platform to ensure interoperability and harmonisation of C-ITS between pilots.
Germany will deploy C-ITS services like warnings as regards traffic jam ahead, road works and slow or stationary vehicle at two different sites: in Hesse and Lower Saxony. In Hesse, the C-ITS-infrastructure will be improved by extending the existing C-ITS services by implementing four completely new ones. In Lower Saxony, three new C-ITS services will be introduced. Key players regarding the C-ITS technology/infrastructure are committed and involved in the project. Cross-border tests will also be conducted with other C-Roads Member States.
What do we mean by C-ITS?
Cooperative Intelligent Transport Systems (C-ITS) allow vehicles to communicate with other vehicles, with traffic signals and roadside infrastructure as well as with other road users.
With alerts generated from the increased information available, these systems have a strong potential to improve road safety and the efficiency of the road transport. For example, information about a traffic jam ahead can be displayed to the drivers inside the car.</t>
  </si>
  <si>
    <t>The action is part of the C-Roads Platform and takes place in the Czech Republic. C-Roads is a platform of Member States working on the deployment of C-ITS services. C-ITS pilot sites will be installed across the EU for testing and later operation of "Day-1" applications as recommended by EC "C-ITS platform". Among other things, C-ITS services will include Traffic jam ahead warning, Road works warning and Emergency vehicle approaching.
Member States will invest in their infrastructure, while the industry will test components and services. Technical and organisational issues will be tackled by the C-Roads platform to ensure interoperability and harmonisation of C-ITS between pilots.
The Czech Pilots will take place on motorways, urban nodes, and on two railway crossings. ITS-G5 and 4G mobile networks will be used to provide C-ITS services, like Hazardous location notification or Road works warning to all road users, thus fostering widespread deployment of C-ITS.
What do we mean by C-ITS?
Cooperative Intelligent Transport Systems (C-ITS) allow vehicles to communicate with other vehicles, with traffic signals and roadside infrastructure as well as with other road users.
With alerts generated from the increased information available, these systems have a strong potential to improve road safety and the efficiency of the road transport. For example, information about a traffic jam ahead can be displayed to the drivers inside the car.</t>
  </si>
  <si>
    <t>The Action takes place in Belgium and studies the technical and economic viability of a companion mobile app for truck drivers. It envisages the development of the app as well as a pilot deployment and testing involving around 300 truck drivers. The app will provide some services relating to "Day 1 services" as identified by the C-ITS platform, like giving safety-related warnings or advice as regards speed, routing and other information. Services deployed will be based on a cellular C-ITS approach in combination with geographical messaging technologies.
It will contribute to improve road safety and reduces CO2 emissions of truck traffic.</t>
  </si>
  <si>
    <t>The action is part of the C-Roads Platform and takes place in Austria. C-Roads is a platform of Member States working on the deployment of C-ITS services. C-ITS pilot sites will be installed across the EU for testing and later operation of "Day-1" applications as recommended by EC "C-ITS platform".
Member States will invest in their infrastructure, while the industry will test components and services. Technical and organisational issues will be tackled by the C-Roads platform to ensure interoperability and harmonisation of C-ITS between pilots. Austria will act as coordinator of the overall C-Roads platform.
The Austrian C-ITS pilot includes test sites in the Vienna area, the motorway section from Vienna to Salzburg, as well as around Innsbruck and the greater Graz area. Cross-border tests will also be conducted with other C-Roads Member States. The Austrian C-ITS pilots will implement several C-ITS applications, including "Traffic jam ahead warning", "Road works warning", "Weather conditions" and "In-vehicle signage".
What do we mean by C-ITS?
Cooperative Intelligent Transport Systems (C-ITS) allow vehicles to communicate with other vehicles, with traffic signals and roadside infrastructure as well as with other road users. With alerts generated from the increased information available, these systems have a strong potential to improve road safety and the efficiency of the road transport. For example, information about a traffic jam ahead can be displayed to the drivers inside the car.</t>
  </si>
  <si>
    <t>The Action focuses on the deployment of road ITS Services on the Arc Atlantique Corridor which incorporates the North Sea-Mediterranean and Atlantic CEF Core Network Corridors. It will positively impact efficiency, safety and environment through removal of bottlenecks, improving the reliability of the corridor network and reducing congestion.
The majority of ITS services will be traffic management and traffic information services. The technical deployments will consist of ITS technologies and services (e.g. provision of real time traffic and travel information) which have a proven impact on efficiency and safety on the corridor network as well as improving interoperability and enhancing harmonised and continuous services.
The services implemented will support all road users including freight, and they will positively impact cross border connectivity and efficiency.</t>
  </si>
  <si>
    <t>MedTIS II will implement ITS on the TEN-T Mediterranean corridor on a continuous stretch of 8,600 km motorways embedding various typologies of traffic (daily recurrent, seasonal peak migrations, heavy goods vehicle long distance routes), 13 TEN-T Urban Nodes, 5 cross-border areas and more than 40 bottlenecks.
MedTIS II will deliver Traffic Management Services (TMS) and travel information across the Corridor. Deployment of TMS provides road operators with tools to optimise the use of the TEN-T network infrastructure when saturation or events are occurring.
Deployment activities focus on road data collection and monitoring, upgrade of traffic control centres, enhancement of alert services and related traveller
information. MedTIS II will generate leverage effects such as cross-border coordination, road operators' collaboration, harmonisation and acceleration of ITS deployments.</t>
  </si>
  <si>
    <t>CROCODILE 2 involves public authorities, road administrations and traffic information service providers to ensure coordinated traffic management and
control resulting in high quality traveller information services. Partners from Austria, Bulgaria, Croatia, Cyprus, Czech Republic, Germany, Greece, Hungary, Italy, Poland, Romania, Slovakia and Slovenia are working together to improve cross-border traffic and transport through implementing harmonised and synchronised ITS applications.
The Action will directly contribute to Commission Delegated Regulation (EU) No 886/2013 on the provision of road safety-related minimum universal traffic information free of charge to users as well as the provision of information services for safe and secure parking places for trucks and commercial vehicles. In addition, CROCODILE 2 will contribute to the provision of EU-wide real-time traffic information services in line with EU regulation and policy.</t>
  </si>
  <si>
    <t>UM2 targets the deployment of Intelligent Transport Systems (ITS) services to improve safety and efficiency of freight traffic mainly along the Rhine-Alpine CEF core corridor, linking North-Sea Ports, the Rhine and Ruhr area, metropolitan areas in southern Germany and in Italy. UM2 objectives include the enhancement of truck parking services and support for truck navigation services in line with the Commission Delegated Regulation (EU) 885/2013.
The main European added value of Ursa Major 2 (UM2) is the improvement of services for international freight traffic.
UM2 will provide direct benefits to international truck drivers and hauliers with valuable and reliable information about travel conditions as well as route recommendations. UM2 will generate better truck parking, better navigation, less delays and less uncertainties.</t>
  </si>
  <si>
    <t>ITS for Road has been applied by EU Member States with great success since decades as a necessary mean to alleviate problems caused by an increasing demand for road transport while using the existing infrastructures. Ensuring continuity of high quality ITS services across Europe requires harmonisation of existing and future ITS services.
The EU ITS Platform (EU EIP) is a forum where partners from the private and public sectors of almost all EU Member States will cooperate in order to foster current and future ITS deployments in Europe in a harmonised way.
The EU EIP will also provide valid contribution for the future strategy, roll-out of services and policy recommendations on ITS. By monitoring, evaluating and disseminating results from the ITS Road Corridor projects (works within the CEF MAP ITS Call 2014), the EU ITS Platform can be considered as the technical European ITS "Knowledge Management Centre".</t>
  </si>
  <si>
    <t>Connecting Europe Facility (CEF) for Transport overview</t>
  </si>
  <si>
    <t>Funding instrument to realise European transport infrastructure policy. It aims at supporting investments in building new transport infrastructure in Europe, or upgrading existing infrastructure</t>
  </si>
  <si>
    <t>CEF Transport focuses on cross-border projects and projects aiming to remove bottlenecks, or bridging missing links in the TEN-T Core and Comprehensive Network, as well as horizontal priorities such as traffic management systems</t>
  </si>
  <si>
    <t>The total budget for CEF Transport is €24.05 billion for the the period 2014-2020. INEA is responsible for implementing €22.4 of the CEF Transport budget in the forms of grants during the same period.</t>
  </si>
  <si>
    <t>Connecting Europe Facility overview</t>
  </si>
  <si>
    <t>The Connecting Europe Facility (CEF) is a key EU funding instrument to promote growth, jobs and competitiveness through targeted infrastructure investment at European level.</t>
  </si>
  <si>
    <t>It supports the development of high performing, sustainable and efficiently interconnected trans-European networks in the fields of transport, energy and digital services</t>
  </si>
  <si>
    <t xml:space="preserve">In addition to grants, the CEF offers financial support to projects through innovative financial instruments such as guarantees and project bonds. </t>
  </si>
  <si>
    <t>Since January 2014, INEA is your gateway to funding under the CEF. INEA implements most of the CEF programme budget, in total €27.4 billion out of €30.4 billion (€22.4 billion for Transport, €4.7 billion for Energy, and €0.3 billion for Telecom).</t>
  </si>
  <si>
    <t>Total EU CEF funding for ITS</t>
  </si>
  <si>
    <t>Total estimated costs of projects</t>
  </si>
  <si>
    <t>I</t>
  </si>
  <si>
    <t>II</t>
  </si>
  <si>
    <t>III</t>
  </si>
  <si>
    <t>IV</t>
  </si>
  <si>
    <t>Priority actions</t>
  </si>
  <si>
    <t>ITS services/comment</t>
  </si>
  <si>
    <t>X</t>
  </si>
  <si>
    <t>Priority area</t>
  </si>
  <si>
    <t xml:space="preserve">Hybrid C-ITS services. Real-time services for traffic management </t>
  </si>
  <si>
    <t>b, c?</t>
  </si>
  <si>
    <t>National traffic management centre, real-time traffic information, pan-European interoperable and continuous services for exchange of traffic information</t>
  </si>
  <si>
    <t>Day 1 and Day 1.5 C-ITS services. 5 pilots will test the Portuguese Single Action Point</t>
  </si>
  <si>
    <t>Truck platooning, Day 1 and Day 1.5 services</t>
  </si>
  <si>
    <t>b, c, e</t>
  </si>
  <si>
    <t>c, e</t>
  </si>
  <si>
    <t>Road safety-related minimum universal traffic information free of charge to users, information services for safe and secure parking places for trucks and commercial vehicles</t>
  </si>
  <si>
    <t>Range of C-ITS services</t>
  </si>
  <si>
    <t>free traffic information for users related to road safety, as well as to information services for safe and secure parking places for trucks and commercial vehicles</t>
  </si>
  <si>
    <t>Preparation of European motorways for automated driving and truck platooning. Interoperability and continuity of services will be applied on all test sites, aiming at EU-wide interoperability of services</t>
  </si>
  <si>
    <t>Project Name</t>
  </si>
  <si>
    <t xml:space="preserve"> EU contribution (€)</t>
  </si>
  <si>
    <t>Total cost (€)</t>
  </si>
  <si>
    <t>2013-FR-92004-S</t>
  </si>
  <si>
    <t>SCOOP@F - Part 1</t>
  </si>
  <si>
    <t>https://ec.europa.eu/inea/en/ten-t/ten-t-projects/projects-by-country/france/2013-fr-92004-s</t>
  </si>
  <si>
    <t xml:space="preserve">2013-EU-50006-P </t>
  </si>
  <si>
    <t>The Arc Atlantique Traffic Management Corridor</t>
  </si>
  <si>
    <t>https://ec.europa.eu/inea/en/ten-t/ten-t-projects/projects-by-country/multi-country/2013-eu-50006-p</t>
  </si>
  <si>
    <t>2013-EU-50005-P</t>
  </si>
  <si>
    <t>MedTIS _Mediterranean Corridor deploying Traveller Information Services</t>
  </si>
  <si>
    <t>https://ec.europa.eu/inea/en/ten-t/ten-t-projects/projects-by-country/multi-country/2013-eu-50005-p</t>
  </si>
  <si>
    <t>2013-EU-50003-P</t>
  </si>
  <si>
    <t>Crocodile</t>
  </si>
  <si>
    <t>https://ec.europa.eu/inea/en/ten-t/ten-t-projects/projects-by-country/multi-country/2013-eu-50003-p</t>
  </si>
  <si>
    <t xml:space="preserve">2013-EU-50004-P </t>
  </si>
  <si>
    <t>NEXT-ITS – North European Cross-border ITS</t>
  </si>
  <si>
    <t>https://ec.europa.eu/inea/en/ten-t/ten-t-projects/projects-by-country/multi-country/2013-eu-50004-p</t>
  </si>
  <si>
    <t>2013-EU-50002-P</t>
  </si>
  <si>
    <t>Ursa Major</t>
  </si>
  <si>
    <t>https://ec.europa.eu/inea/en/ten-t/ten-t-projects/projects-by-country/multi-country/2013-eu-50002-p</t>
  </si>
  <si>
    <t xml:space="preserve">2013-EU-50001-S </t>
  </si>
  <si>
    <t>European ITS Platform +</t>
  </si>
  <si>
    <t>https://ec.europa.eu/inea/en/ten-t/ten-t-projects/projects-by-country/multi-country/2013-eu-50001-s</t>
  </si>
  <si>
    <t>2013-DE-92024-S</t>
  </si>
  <si>
    <t>Parking Space Management in the Port of Hamburg</t>
  </si>
  <si>
    <t>https://ec.europa.eu/inea/en/ten-t/ten-t-projects/projects-by-country/germany/2013-de-92024-s</t>
  </si>
  <si>
    <t>2012-EU-50009-S</t>
  </si>
  <si>
    <t>Regional European Electronic Toll Service (REETS TEN)</t>
  </si>
  <si>
    <t>https://ec.europa.eu/inea/en/ten-t/ten-t-projects/projects-by-country/multi-country/2012-eu-50009-s</t>
  </si>
  <si>
    <t>2012-EU-50005-S</t>
  </si>
  <si>
    <t>European ITS Platform (EIP)</t>
  </si>
  <si>
    <t>https://ec.europa.eu/inea/en/ten-t/ten-t-projects/projects-by-country/multi-country/2012-eu-50005-s</t>
  </si>
  <si>
    <t>2009-EU-50000-M</t>
  </si>
  <si>
    <t>EasyWay, Phase 2</t>
  </si>
  <si>
    <t>https://ec.europa.eu/inea/en/ten-t/ten-t-projects/projects-by-country/multi-country/2009-eu-50000-m</t>
  </si>
  <si>
    <t>2008-EU-91901-S</t>
  </si>
  <si>
    <t>NETLIPSE</t>
  </si>
  <si>
    <t>https://ec.europa.eu/inea/en/ten-t/ten-t-projects/projects-by-country/multi-country/2008-eu-91901-s</t>
  </si>
  <si>
    <t xml:space="preserve">2007-EU-50010-P </t>
  </si>
  <si>
    <t>EASYWAY</t>
  </si>
  <si>
    <t>https://ec.europa.eu/inea/en/ten-t/ten-t-projects/projects-by-country/multi-country/2007-eu-50010-p</t>
  </si>
  <si>
    <t>ITS TEN-T funding</t>
  </si>
  <si>
    <t>Improving real-time traffic information services and crossborder traffic management foster the deployment of C-ITS services. Test implications on traffic management and support the coordinated and harmonised ITS and C-ITS deployment across the different CEF corridors</t>
  </si>
  <si>
    <t>Refers to  creating NAPs</t>
  </si>
  <si>
    <t>As many projects have only recently been funded only limited information available - not possible to identify exactly which priority actions are being covered</t>
  </si>
  <si>
    <t>Traffic Management and Traveller Information Services. Significant cross-border element to increase traffic efficiency</t>
  </si>
  <si>
    <t>European-wide traffic management measures and mobile/in-car services for road users. Floating car data to be used. 4 main services: Smart routing, Actual speed and lane advices, Local information and hazardous warnings, Improved roadside traffic management measures.</t>
  </si>
  <si>
    <t>ITS services to improve freight traffic. intermodal freight aspects. Better truck parking, navigation.</t>
  </si>
  <si>
    <t>Safety related information service, real-time traffic information, HGV parking</t>
  </si>
  <si>
    <t>b, e</t>
  </si>
  <si>
    <t>intelligent truck parking (ITP) and improved traffic and traveler information (TTI), interoperable freight transport services</t>
  </si>
  <si>
    <t>b</t>
  </si>
  <si>
    <t>Real time information for improving traffic management</t>
  </si>
  <si>
    <t>Implementing single coherent traffic management system for Poland. ITS services deployed include information about traffic conditions and travel times, incidents, weather conditions, dynamic designation of detours and smart and safe parking</t>
  </si>
  <si>
    <t>Range of urban C-ITS services</t>
  </si>
  <si>
    <t>Day 1 C-ITS services</t>
  </si>
  <si>
    <t>Route planned C-ITS</t>
  </si>
  <si>
    <t>C-ITS for trucks</t>
  </si>
  <si>
    <t>Traffic management and traffic information ITS services</t>
  </si>
  <si>
    <t>Traffic Management Services (TMS) and travel information</t>
  </si>
  <si>
    <t>Traveller information services, SRTI, SSTP, RTTI</t>
  </si>
  <si>
    <t>e</t>
  </si>
  <si>
    <t>Information services for truck parking, information for international freight traffic</t>
  </si>
  <si>
    <t>Knowledge management</t>
  </si>
  <si>
    <t>a, b, c, d, e</t>
  </si>
  <si>
    <t>Traffic management services, travel information</t>
  </si>
  <si>
    <t>Traffic management and traffic information services</t>
  </si>
  <si>
    <t>Coordinated implementation of travel time and traveller information services</t>
  </si>
  <si>
    <t>Safety related information services, truck parking</t>
  </si>
  <si>
    <t>b, c</t>
  </si>
  <si>
    <t>Continuous Real-Time Traffic Information and Road Safety Related Traffic Information</t>
  </si>
  <si>
    <t>b, c, d, e</t>
  </si>
  <si>
    <t>ITS for truck parking</t>
  </si>
  <si>
    <t>e, f?</t>
  </si>
  <si>
    <t>Interoperability of EETS</t>
  </si>
  <si>
    <t>Traveller Information, Traffic Management and Freight and Logistic Services</t>
  </si>
  <si>
    <t>NOT RELEVANT</t>
  </si>
  <si>
    <t>Removed NETLIPSE as not relevant</t>
  </si>
  <si>
    <t>TEN-T overview</t>
  </si>
  <si>
    <t>The ultimate purpose is to ensure the cohesion, interconnection and interoperability of the trans-European transport network, as well as access to it.</t>
  </si>
  <si>
    <t>As a whole, TEN-T projects aim to:</t>
  </si>
  <si>
    <t>Establish and develop the key links and interconnections needed to eliminate existing bottlenecks to mobility</t>
  </si>
  <si>
    <t>Fill in missing sections and complete the main routes - especially their cross-border sections</t>
  </si>
  <si>
    <t>Cross natural barriers</t>
  </si>
  <si>
    <t xml:space="preserve">Improve interoperability on major routes </t>
  </si>
  <si>
    <t>This tab summarises TEN-T funding for Intelligent Transport Services for road</t>
  </si>
  <si>
    <t>https://ec.europa.eu/inea/en/ten-t/ten-t-projects/projects-by-transport-mode/its-for-road</t>
  </si>
  <si>
    <t>Number of projects</t>
  </si>
  <si>
    <t>Not specified</t>
  </si>
  <si>
    <t>Percentage</t>
  </si>
  <si>
    <t>Member States</t>
  </si>
  <si>
    <t>Belgium, Spain, France, Ireland, Portugal, the Netherlands, the United Kingdom</t>
  </si>
  <si>
    <t xml:space="preserve">Spain, France, Italy, Portugal </t>
  </si>
  <si>
    <t>Austria, Cyprus, Czech Republic, Germany, Greece, Hungary, Italy, Poland, Romania, Slovenia</t>
  </si>
  <si>
    <t xml:space="preserve">Denmark, Finland, Germany, Sweden </t>
  </si>
  <si>
    <t>Germany, Greece, Spain, Finland, France, Ireland, Italy, The Netherlands, Portugal, Romania, Sweden, United Kingdom</t>
  </si>
  <si>
    <t>Germay</t>
  </si>
  <si>
    <t>Austria, Denmark, France, Germany, Italy, Poland, Spain</t>
  </si>
  <si>
    <t>Belgium, Germany, Greece, Finland, France, Ireland, Italy, Netherlands, Portugal, Spain, Romania, Sweden, United Kingdom</t>
  </si>
  <si>
    <t>Finland, Slovak Republic, Slovenia, United Kingdom, Lithuania, Belgium, Austria, Spain, Germany, Romania, Denmark, Greece, Ireland, Czech Republic, The Netherlands, Portugal, Sweden, France, Cyprus, Estonia, Italy, Hungary</t>
  </si>
  <si>
    <t>Finland, Slovak Republic, Slovenia, United Kingdom, Lithuania, Belgium, Austria, Spain, Germany, Romania, Denmark, Greece, Ireland, Czech Republic, The Netherlands, Portugal, Sweden, France, Cyprus</t>
  </si>
  <si>
    <t>Cooperative intelligent transport systems (C-ITS) embrace a wide variety of communications-related applications between vehicles, road and communication infrastructures intended to increase travel and operational safety, while improving the quality of travel overall.
The SCOOP@F Global Project aims at deploying C-ITS from 2014 onwards in France. It will equip 3000 vehicles and 2000 km of streets, intercity roads and highways. Part 1 of SCOOP@F deals with the study and pre-deployment phase.
Five test sites will be created on intercity roads in Ile-de-France and Bretagne, the Paris-Strasbourg highway, Bordeaux and its bypass and county roads in the Isère.
For each test site, roads and vehicles will communicate through wireless networks, i.e. using both wi-fi routers (along the road and embedded receptors in the vehicles) and public GSM networks.
Vehicles will exchange information about their position, speed, road obstacles and other details with the infrastructures and other connected vehicles. Roads will broadcast information about traffic conditions, works, speed limit, road accidents, etc.
The data will be gathered by road managers as traffic information to help them react faster in case of emergency. The system also increases safety for workers in construction zones, since an alert will be sent to each and every connected vehicle to warn them about the works.
State of progress on 31 December 2014:
Stakeholders’ needs and the description of C-ITS services have been elaborated and finalised. Work on the specifications of the architecture of the SCOOP@F system and of each component (on-board units, road-side units and platform) started.</t>
  </si>
  <si>
    <t>The Arc Atlantique project will link the key economic nodes of Belfast, Dublin, Glasgow, Cardiff, London, Calais, Rotterdam, Amsterdam, Antwerp, Brussels, Charleroi, Liège, Lille, Paris, Lyon, Bordeaux, Toulouse, San Sebastian, Bilbao, Valladolid, Santander, A Coruña, Porto and Lisbon. This Corridor is characterised by sea crossings and single access points through mountainous areas.
This project will focus on the deployment of core ITS services, in particular traffic management and traffic information services that support traffic managers in directing traffic operations. These ITS services will also support all traffic users, including heavy goods vehicles (HGV).
Arc Atlantique is expected to enhance the efficiency of the Corridor through a reduction of:
Recurrent congestion typically at peak hours
Abnormal congestion typically during seasonal events, adverse weather conditions and other incidents/events
The objectives of the project will be achieved through the concrete deployment of ITS services, including lane management systems, monitoring and detection systems, freight management systems and ramp metering systems.
State of progress on 31 December 2014:
The Action is progressing as planned. Traffic Management Services are being introduced or improved through the deployment of ITS using EC standards and guidance, specifically to address sections suffering from both recurrent and abnormal congestion situations.</t>
  </si>
  <si>
    <t>MedTIS is an Intelligent Transport System (ITS) deployment project aiming at coordinated implementation of travel time and traveller information services on the TEN-T Mediterranean Corridor.
The corridor embeds two major critical sections, the Pyrenees and the Alpine crossings, and runs on a continuous stretch of 6,760 km European motorways including various typologies of traffic (daily recurrent, seasonal, heavy goods vehicles density, conurbations, long distance travellers, etc.).
By informing the travellers on traffic and driving conditions and travel time, MedTIS aims to maintain a high level of safety and network efficiency. The action will coordinate the wok of road-operators and relative IT deployments.
MedTIS will ensure the interoperability and continuity of ITS services across different Member States and road operators. More specifically, MedTIS will implement service continuity to better manage cross-border sections, in particular freight traffic and peak traffic conditions.
End user services will be enhanced through data aggregation from neighbouring networks and information on Variable Message Signs (VMS) will be harmonised across the entire Corridor.
The action will be implemented by France, Italy, Spain and Portugal and will involve 22 implementing bodies.
State of progress on 31 December 2014:
Cross-border deployment projects are ongoing, namely on the French-Spanish border and French-Italian border, related to the implementation of cross-border Travel Time Information Services.</t>
  </si>
  <si>
    <t>CROCODILE sets up and operates a data exchange infrastructure that will be used to exchange data and information between all involved public authorities and private partners.
Thanks to this exchange of data, traveller information services will be harmonised and provided along the corridor. The specific focus of CROCODILE will be on safety-related information services and truck parking information services.
CROCODILE is also expected to foster cross-border coordination of strategies and services, implement cross-border ITS applications for travellers, improve the efficiency of traffic flows and reduce congestion.
CROCODILE mainly focuses on the implementation of DATEX II nodes for data availability and exchange. To ensure the most appropriate data availability, CROCODILE will set up additional data collection infrastructure relevant for road-safety and truck-parking information services. At the same time, to guarantee access to data by the users, CROCODILE Member States and partners will set up access points in accordance to EU Regulations and Guidelines.
In brief, the main objectives of CROCODILE are to:
-       Implement infrastructure and processes in accordance to the needs identified in Commission delegated regulations (EU) No 886/2013 and (EU) No 885/2013 to form the basis for service deployments
-       Foster cross-border coordination of ITS strategies and services
-       Provide information services to truck drivers on parking space availability
-       Implement services for user information on safety critical traffic information through cross-border ITS applications for travellers
-       Improve the efficiency of traffic flows and reduce congestion
-       Stimulate investment in ITS infrastructure
State of progress on 31 December 2014:
The Action is progressing as planned. The first Memorandum of Understanding regarding 'Cooperation for Traffic Management and traffic information exchange' was signed. Cross-border traffic management plan are already in use. Several truck parkings have been upgraded with ITS services.</t>
  </si>
  <si>
    <t>NEXT-ITS contributes to the delivery of continuous Real-Time Traffic Information and Road Safety Related Traffic Information on the Nordic section of the Scandinavian-Mediterranean corridor, in accordance with the EU ITS Directive 2010/40/EU, focussing in particular to its Priority Actions (b) and (c).
The aim of the NEXT-ITS project is to establish the organizational and technical framework required to offer seamless, harmonized and interoperable ITS services in a corridor with increased presence of Heavy Goods Vehicles and limited possibilities to alternative routes.
NEXT-ITS will improve the quality of services through higher quality of data. This is achieved through improved data management in Traffic Centres and adding new and innovative ways to acquire extra and complementary data.
NEXT-ITS will extend the coverage of ITS services offered along the corridor (filling the current gaps in service provision), especially to cover sections with particular needs, i.e. critical spot, urban interfaces etc.
In order to increase reliability and efficiency of the ITS travel information, road weather monitoring facilities will be upgraded and extended along the corridor.
NEXT-ITS will also provide additional channels to deliver services to users, taking into account latest trends and users behaviours, i.e.: development of app-based and extended internet services to include mobile users.
State of progress on 31 December 2014:
The Action is progressing as planned. Works are ongoing on data acquisition (ITS installations in the road network), implementation and upgrade of Traffic Management Centres. Information is provided to end users through road side installations and through internet services which includes applications for mobile devices.</t>
  </si>
  <si>
    <t>URSA MAJOR will deploy Intelligent Transport Systems (ITS) services on German, Italian and Dutch highways to improve international freight traffic. The project mainly addresses truck parking, navigation and congestion issues to improve road safety and security.
The project aims to improve and support ITS services for international freight traffic on the main roads linking North Sea ports, the Ruhr and Rhine area, as well as metropolitan areas in southern Germany and northern Italy. Austria and Switzerland are also involved in the project in their role of transit countries.
URSA MAJOR will provide direct user benefits to international truck drivers and hauliers (better truck parking, better navigation, less delays and less uncertainties). It also strengthens the European economy by an improved transport of goods through Europe.
In particular, the project will:
-       Develop the Intelligent Truck Parking service based on common European standards, to allow available and safe and secure truck parking places
-       Provide an enhanced truck navigation service with reliable information on travel road conditions
-       Increase the level of ITS service support for freight traffic by filling traffic management gaps in the network, to reduce delays due to traffic congestion
URSA MAJOR is named after the constellation, as the corridor has almost the same shape. In Europe, URSA MAJOR is visible every night throughout the year and never disappears below the horizon. Likewise, the cooperation launched in URSA MAJOR is expected to offer fixed and permanently visible ITS services in the concerned area.
State of progress on 31 December 2014:
The project is being implemented according to schedule. Enhancement of truck parking services is ongoing and expected to be completed by the end of 2015.</t>
  </si>
  <si>
    <t>The European ITS Platform+ (EIP+) is the follow up of the European ITS Platform (EIP). It will carry on its activities towards ITS interoperability and harmonised deployment in Europe.
The EIP+ project brings together Member States authorities, road operators and relevant decision makers to monitor the EasyWay deployment guidelines, evaluate the impact of ITS projects on a pan-European scale, as well as disseminate best practice. 
The EIP+ provides a helpdesk and user support facility to further advance the EasyWay initiative. The EIP+ also fosters international cooperation on ITS, in particular among the ITS "works" projects funded by the TEN-T Multiannual Call 2013.
The EIP+ works on consensus building among relevant ITS stakeholders to ensure appropriate harmonisation of existing and future ITS services in line with the EU policies and objectives.
In particular, the EIP+ aims to:
-       Monitor the application of EasyWay Deployment Guidelines, including a Helpdesk and User Support facility, in the harmonised ITS deployments on the pan-European roll-out implementations of Corridor projects (Works)
-       Disseminate best practices, lessons learned, etc. from Corridor projects (Works)
-       Evaluate the impacts of Corridor projects (Works) on a European scale
Progress on the pan-European harmonisation and scalability of ITS services
State of progress on 31 December 2014:
The Action is progressing as planned. The "ITS Deployment Guidelines Helpdesk" and the "ITS Deployment Guidelines User Support" instruments have been established and they are now active.</t>
  </si>
  <si>
    <t>The study will look into ways to improve the utilisation rates and cost-effectiveness of existing infrastructure and facilities in the Port of Hamburg by introducing an intelligent traffic management system in both the existing and planned truck and car parks.
The potential benefits of the project are:
a concept that can be transferred to other ports and locations with high industrial and non-industrial activity
an increased utilisation rate and cost-effectiveness of the transport infrastructure by providing information about parking space availability
reduced traffic volumes and fuel consumption, as well as less damage to the environment due to less trucks looking for parking bays
better road safety and conditions for truck drivers who will no longer have to park randomly along the roads
more reliable transport processes and easier planning of driving times and rest periods in line with parking space availability, time windows to provide or deliver goods and traffic information
The study's outcomes will be used by the port authority to take decisions on the future implementation. 
State of progress on 31 December 2014:
The project should be fully implemented by the end of the eligibility period. However cost overruns and changes in delivery dates have been recorded during the first year of implementation.</t>
  </si>
  <si>
    <t>In compliance with and in support of the existing EC legislation regarding the interoperability of electronic road tolls the proposed action (REETS TEN) aims to deploy EETS compliant services in a cross-border regional project. The Action shall cover the electronically tolled network of 7 Member States (Austria, Denmark, France, Germany, Italy, Poland and Spain) and Switzerland. The major Toll Chargers or Toll Charger Associations of these Member States are co-applicants within the proposal. The proposed Action also includes 12 prospective EETS providers represented by the applicant "Association of European Toll and Interoperable Services" (AETIS).
The project aims to kick-start the actual deployment of EETS, taking into account the perspective of full European coverage as final objective.
State of Progress on 31 December 2014:
The Analysis Phase has been successfully completed, providing an analysis of contractual, procedural and technical topics. The Monitoring Phase has started, aiming at the implementation of an open information platform on the experience gained.</t>
  </si>
  <si>
    <t>Within the framework of a Global Project fostering the development of ITS integrated services along transport corridors, the European ITS Platform (EIP) of road authorities and operators aim at enhancing the deployment of harmonised ITS services and the coordinated management of road transport in Europe.
The European ITS Platform will be a key player in supporting the future European ITS deployment plans. The Platform will combine resources from different EU actors (EIP Member States/Beneficiaries, public and private road operators) in a joint effort to ensure the creation of a proper environment for harmonising existing and future ITS services according to EU policies and objectives, as well as building upon the achievements of the Easy Way programme.
Concretely the following objective will be met:
Providing strategic guidance and facilitate consensus building amongst the countries beneficiaries, road operators and other public and private stakeholders interacting with the European ITS Committee and the European Commission ensuring coherence between national and European policies by safeguarding the EU added value of the project.
Releasing the EasyWay Deployment Guidelines 2012 by developing updated part B (change of national examples of deployment to best practice regarding part a requirements) and drafting factsheets on the national applications of the DG2012.
Fostering a harmonised concept for "single access point" for data/information in the following way.
Supporting the maintenance and improvement of the DATEX specifications and the deployment of ITS services.
Developing a framework which will enhance future ITS harmonised and deployment in Europe. This framework will be based on a clear definition of the state of art for ITS core services across Europe.
Sate of project on 31 December 2013:
All activities have started and are ongoing. This included the elaboration and the agreement of a workplan and the workload allocation among the co-beneficiaries. The tools for technical, budget and milestone monitoring have been set and agreed.</t>
  </si>
  <si>
    <t>EasyWay is a complex project for Europe-wide ITS (Intelligent Transport Systems/Services) deployment on the main Trans-European Road Network corridors. A first phase of the project has been funded in 2007 up until 2009.
The overall EasyWay vision is to implement a sustainable road transport system allowing passengers and freight to travel safely, efficiently and cleanly. The users are supported where relevant by harmonised and seamless ITS services in all aspects of their travel (pre-trip, on-trip and post-trip).
The Action is led by national road authorities and operators in co-operation with other stakeholders which include the automotive industry, telecom operators and public transport stakeholders. It identifies a set of necessary ITS European services to deploy (Traveller Information, Traffic Management and Freight and Logistic Services) and is an efficient platform that allows the European stakeholders in the domain of road transport to achieve a coordinated deployment of these pan-European services.
This Action is intended to underpin the accelerated deployment of ITS across Europe in the coming years. EasyWay has the potential to contribute to the objectives of the European Commission's ITS Action Plan and the ITS Directive.
The necessary exchange of approaches and solutions with partners other than road authorities will also be organised through the relevant organisations at EasyWay level.</t>
  </si>
  <si>
    <t>EasyWay is a complex project for Europe-wide ITS (Intelligent Transport Systems/Services) deployment on the main Trans-European Road Network corridors.
The Action is led by national road authorities and operators in co-operation with other stakeholders including the automotive industry, telecom operators and public transport stakeholders. It identifies the set of necessary ITS European services to deploy (Traveller Information, Traffic Management and Freight and Logistic Services) and is an efficient platform that allows the European stakeholders in the domain of road transport to achieve a coordinated deployment of these pan-European services.
This Action is intended to underpin the accelerated deployment of ITS across Europe in the coming years.
It reinforces the co-operation between the existing participating countries by providing a new integrated framework with clear objectives and reporting methods.
This project is one of the key contributors to the ITS action plan developed by the European Commission.</t>
  </si>
  <si>
    <t>Summary table</t>
  </si>
  <si>
    <t>d</t>
  </si>
  <si>
    <t>TOTAL</t>
  </si>
  <si>
    <t>Projects</t>
  </si>
  <si>
    <t>Arc Atlantique Phase I, MedTIS, CROCODILE, NEXT-ITS, EIP+, European ITS Platform, EasyWay Phase 2, EasyWay</t>
  </si>
  <si>
    <t>MedTIS, CROCODILE, NEXT-ITS, Ursa Major, EIP+, European ITS Platform, Regional European Electronic Toll Service (REETS TEN), EasyWay Phase 2, EasyWay</t>
  </si>
  <si>
    <t>CROCODILE, Ursa Major, EIP+, Parking Space Management in the Port of Hamburg, European ITS Platform</t>
  </si>
  <si>
    <t>SCOOP@F - Part 1, EIP+, European ITS Platform</t>
  </si>
  <si>
    <t>CEF Programme Support Actions (PSAs)</t>
  </si>
  <si>
    <t>Name</t>
  </si>
  <si>
    <t>Date</t>
  </si>
  <si>
    <t xml:space="preserve">MOVE/B4-2017-63 </t>
  </si>
  <si>
    <t>https://ec.europa.eu/transport/sites/transport/files/2017-b4-psa-its-call.pdf</t>
  </si>
  <si>
    <t>https://ec.europa.eu/transport/sites/transport/files/facts-fundings/grants/doc/2016-c3-psa-its/call.pdf</t>
  </si>
  <si>
    <t>MOVE/C3-2016-405</t>
  </si>
  <si>
    <t>EU contribution (as % of total cost)</t>
  </si>
  <si>
    <t>FP7 funding</t>
  </si>
  <si>
    <t>EU Contribution</t>
  </si>
  <si>
    <t>EU funding %</t>
  </si>
  <si>
    <t>STADIUM, i-TOUR, CONDUITS, WISETRIP, COMPASS, VRUITS, E-FRAME</t>
  </si>
  <si>
    <t>E-FREIGHT, OPTICITIES</t>
  </si>
  <si>
    <t>DRIVE C2X</t>
  </si>
  <si>
    <t>Total</t>
  </si>
  <si>
    <t>Total EU H2020 funding for ITS</t>
  </si>
  <si>
    <t>PA I</t>
  </si>
  <si>
    <t>PA II</t>
  </si>
  <si>
    <t>PA III</t>
  </si>
  <si>
    <t>PA IV</t>
  </si>
  <si>
    <t>E-FREIGHT</t>
  </si>
  <si>
    <t>CP</t>
  </si>
  <si>
    <t>UK</t>
  </si>
  <si>
    <t>The key issues that will be addressed in e-Freight are:
1. Intra-European trade is complicated due to disconnected logistic chains. This hindrance conflicts with the legitimate ambition of achieving a European maritime transport space without barriers. Linked to these issues is the broader need for simplification and harmonisation of regulatory requirements and accelerated development of EU and National Single Windows to streamline traffic and cargo reporting to authorities particularly in the context of co-modal transport. Further, safety and security issues need special attention, particularly in establishing efficient collaboration between authorities and transportation stakeholders to improve the development of capabilities for proactive and remedial measures to protect the environment as well as the security of freight transport networks.
2. Optimisation of road, rail, and waterborne transportation resources to achieve co-modality requires improved ways for transport stakeholders to establish co-operation and to integrate their processes. For this, the “e-Freight” project will introduce Information Highways for Co-modality to denote solutions assisting transport operators to establish common end-to-end transportation processes incorporating regulations compliance and ‘intelligent’ monitoring and control.
3. In centrally managed networks prevailing in transportation services, coordination is achieved through the network’s formal structure and central communications. The movement towards a much more open environment for the realisation of co-modality goals is dependent on transport service providers publishing their services in the internet in a manner that can readily be used by independent web based transport management systems. This requires both stakeholder engagement in the promotion of open networks and innovative but practical utilisation of web services’ standards and enabling technologies including a suitable registry of e-Freight services.</t>
  </si>
  <si>
    <t>https://cordis.europa.eu/project/rcn/94475_en.html</t>
  </si>
  <si>
    <t>STADIUM</t>
  </si>
  <si>
    <t>CP-SICA</t>
  </si>
  <si>
    <t>STADIUM addresses the task 3.1.7 - Large event mobility management (especially in big cities) of the call FP7 – SST – 2008
The ultimate goal of the project is to improve the performance of transport systems made available to a wide and differentiated range of users in the framework of large events hosted by big cities, through the development of a set of guidelines and tools to implement management support systems (mainly ICT technologies), based upon past experiences of large sport events, demonstrations in South Africa, Delhi and London and best practices of ITS applications in Europe.
Main impacts: Improved performance of transport systems in host cities. Evidence of capabilities to manage high concentrated transport demand through long lasting technological solutions. Promotion of EU know how.
Main outputs: (1) Design of ICT applications compliant with the EU ITS Frame Architecture procedures; (2) Demonstration of viability of European ITS technologies in emerging countries; (3) a Handbook providing guidelines and solutions for selecting, designing and implementing applications for the benefit of potential large events hosting cities.
10 WPs: WP1 Management, WP2 Identification of requirements, WP 3 Handbook, WP4: Demonstrators design, WP 5a: Demonstrators implementation-South Africa; WP 5b: Demonstrators implementation-India, WP 5c: Demonstrators implementation-London, WP 6: Benchmarking and evaluation. WP 7: Dissemination and exploitation; WP 7b: Feasibility studies with Brazilian cities.
Multi-disciplinary team (transport companies, ICT experts, transport policy experts), wide geographical scope (South Africa and India). Includes academic institutions, research and consultancy firms, ITS manufacturers, SMEs and Companies from South Africa and India.
Proven track record of coordinator (ISIS) in leading complex EC projects.</t>
  </si>
  <si>
    <t>https://cordis.europa.eu/project/rcn/93534_en.html</t>
  </si>
  <si>
    <t>i-TOUR</t>
  </si>
  <si>
    <t>CP_FP</t>
  </si>
  <si>
    <t>i-Tour will develop an open framework to be used by different providers, authorities and citizens to provide intelligent multi-modal mobility services. i-Tour client will support and suggest, in a user-friendly way, the use of different forms of transport (bus, car, railroad, tram, etc.) taking into account user preferences as well as real-time information on road conditions, weather, public transport network condition. To do so i-Tour promotes a new approach to data collection based on recommender system based on the information provided by the whole user community.
i-Tour mobility client applications will feature a very user-friendly interface accessible from PCs, PDAs and Smartphones. i-Tour clients are designed to promote use of public transport by encouraging sustainable travel choices and by providing rewarding mechanisms for users choosing public travel options. Sustainable travel preferences, e.g. measured in terms of CO2 emission saved by using public transport, are rewarded, e.g. through free public transport tickets, thus promoting and encouraging environmental friendly travel behaviours.</t>
  </si>
  <si>
    <t>https://cordis.europa.eu/project/rcn/93951_en.html</t>
  </si>
  <si>
    <t>CONDUITS</t>
  </si>
  <si>
    <t>CSA-CA</t>
  </si>
  <si>
    <t>"The main objectives of this project are to develop Key Performance Indicators that assist European municipalities in business decisions for ITS projects and to facilitate best practice experiences between municipalities on experiences with ITS. An important aspect of the research is further to link the performance indicators to the current traffic situation in the cities. The project consortium consists of the transport authorities of five European cities (London, Paris, Rome, Brussels and Istanbul), three universities (Imperial College London, TU Munich and Technion), a private SME (ISIS Rome) and the networking organisation Polis. Technion will also provide data for the municipality of Tel Aviv. In addition to the project partners a group of other cities will be invited to join workshops and comment on the main results. The project is split in three main work packages: Firstly, a review of ITS in European cities today, then an outlook on ITS developments in European cities tomorrow and thirdly the main work package concerning the establishment of KPIs. The KPI system to be developed is meant to comprehensively reflect a cities transportation situation. Therefore concepts to quantify improvements in traffic efficiency, traffic safety, environmental aspects as well as land use and the integration of disadvantaged population groups through ITS investments are to be considered. The robustness and usefulness of the KPI system is tested through case studies in London, Paris and Rome. Deliverables of the project include a searchable web-tool on ITS functions employed in European cities, reviews on future R&amp;D needs and the publication of a report on a feasible set of KPIs. Further, the project will explore the possibly to establish a ""city club"" that continues the CONDUITS research. The inclusion of Polis in the project is to ensure wider dissemination among European cities.</t>
  </si>
  <si>
    <t>https://cordis.europa.eu/project/rcn/92604_en.html</t>
  </si>
  <si>
    <t>WISETRIP</t>
  </si>
  <si>
    <t>CP-FP</t>
  </si>
  <si>
    <t>Greece</t>
  </si>
  <si>
    <t>Mobility and demand trends of tourism, travel and citizen transport need data from various transportation actors for information and route guidance. Getting the right information is complex and must consider all alternatives and special factors like time and cost related user preferences, number of hops, and other. Moreover, information about dynamic conditions (delays, traffic, weather) that affect the trip are also necessary for the user on time. Existing systems are providing such services at a single transport level, but the combination of multi-level (urban and interurban) information at wider scale and the delivery of dynamic personalized data has not been addressed. Complexity arises when either city/nation or transport network system boundaries have to be crossed, to form a path that includes destinations, intermediaries, transit points, types of moves and changes of transport mode. This project aims to co-ordinate systems which provide journey planner services to cooperate and form complex answers, produce real-time personalized information and deliver it at crucial points during the trip. The project will: -Design/implement a network of interconnected Journey Planner systems to combine urban and Long-Distance Transport information services. This will be a Wide-Scale Journey Planner that unifies multimodal transport data and provides a one-stop-shop for complex answers combining all involved means. -Define a uniform information delivery service with personalized features via multiple devices for information push and pull. Personalisation will be achieved with rule-based processing of the data based on a trip cycle model and personal editable preferences. -Combine information delivery with transactioning for personalized needs including booking &amp; payment, definition of alert rules and profiles for automated suggestions on selected trips and frequent traveler profiles. -Demonstrate the service. A demonstrator is envisaged to cover at least 3 countries.</t>
  </si>
  <si>
    <t>https://cordis.europa.eu/project/rcn/89641_en.html</t>
  </si>
  <si>
    <t>COMPASS</t>
  </si>
  <si>
    <t>"The work to be carried out in COMPASS can build on a substantial body of knowledge on co-modal and intermodal passenger transport already available from past and current projects, in particular KITE, LINK, INTERCONNECT, HERMES, CLOSER, ORIGAMI and USEmobility. From this basis, COMPASS’s specific scientific and technological objectives are:
To identify key trends (demographic, societal, economical, policy etc) that will affect mobility now and in the future;
To identify the mobility needs of current and future travellers;
To identify the potential role of ICT in promoting co-modality and data collection;
To identify the information that would be needed from data in order properly understand mobility, to optimise a future co-modal transport system and to assess the impact of new solutions;
To analyse existing surveys with regard to data available concerning long-distance, rural and urban travel;
To identify solutions to improving behavioural data (from ICT or elsewhere) and needs and opportunities for harmonisation of the data collected, in particular in the various national surveys (this also includes new definitions of accessibility indicators);
To identify and investigate ICT solutions to influence mobility patterns for long-distance, rural and urban travel towards increased co-modality;
To develop business models that enable and promote these solutions in practice;
To assess the potential impact of the solutions identified both on local and on European level, in particular with regard to carbon emissions;
To derive conclusions and recommendations for national and EU transport policy and actions;
To disseminate the findings widely amongst policy makers and other stakeholders as well as researchers and the transport industry.
The main outputs of COMPASS will be a ‘Handbook of ICT solutions for improving co-modality in passenger transport’ and ‘An assessment of the potential impact of ICT solutions on a co-modal transport system’."</t>
  </si>
  <si>
    <t>https://cordis.europa.eu/project/rcn/100643_en.html</t>
  </si>
  <si>
    <t>VRUITS</t>
  </si>
  <si>
    <t>Finland</t>
  </si>
  <si>
    <t>In the past, Intelligent Transport Systems (ITS) success has been achieved primarily though equipment of the vehicle and infrastructure. The focus of these ITS has been on clean, safe and efficient mobility for vehicles.
The Vulnerable Road User (VRU) has reaped fewer benefits of the ITS developments. While some projects have considered VRUs from a safety viewpoint, they often aimed to avoid or mitigate accidents with VRUs by equipping the vehicle and infrastructure. In the vehicle – infrastructure – human approach of ITS research, VRUs and their needs are not an active part of the “human” element in the ITS approach.
What is needed? The VRU must become an active, integrated element in the ITS, addressing safety, mobility and travel comfort needs of VRUs. The VRUITS project will develop an architecture for integrating the VRUs into the cooperative ITS.
VRUITS will recommend ITS that meet the needs of VRUs. Ex-ante and ex-post assessments will form input to these recommendations. Assessment methodologies will be modified to account for specific user behaviour of VRUs. Specifications for ITS applications will be developed, culled from focus group assessments per VRU group. VRUITS will recommend best practices to address HMI development for VRUs. Field trials in the Netherlands and Spain for a select number of applications will take place.
VRUITS will recommend which actions for the EC and for other stakeholders are necessary to deploy the systems which have positive effects, and mitigate possible negative effects.
VRUITS will fulfill the following objectives:
1. Assess societal impacts of selected ITS, and provide recommendations for policy and industry regarding ITS in order to improve the safety and mobility of VRUs;
2. Provide evidence-based recommended practices on how VRU can be integrated in Intelligent Transport Systems and on how HMI designs can be adapted to meet the needs of VRUs, and test these recommendations in field trials.</t>
  </si>
  <si>
    <t>https://cordis.europa.eu/project/rcn/186986_en.html</t>
  </si>
  <si>
    <t>OPTICITIES</t>
  </si>
  <si>
    <t>OPTICITIES’ vision is to help European cities tackle complex mobility challenges. OPTICITIES’ strategy focuses on the optimisation of transport networks through the development of public/private partnerships and the experimentation of innovative ITS services.
OPTICITIES addresses both passenger and freight transport issues supporting a user-centred approach.
OPTICITIES delivers significant innovation breakthroughs:
- New governance scheme between public and private stakeholders through a contractual architecture fostering data quality and implementing data access policy;
- European standard for urban multimodal data set including interfaces with information services;
- Decision support tools based on predictive data for proactive transport management and Multimodal Traffic Control Systems connecting road traffic and public transport data in cities;
- Multimodal real-time urban navigator interfaced with in-car navigation systems as a first world trial;
- Urban freight navigator to support drivers and fleet operators in optimising their deliveries.
The European dimension of the project is ensured by a consortium of 25 partners from 8 EU member states. The consortium includes 6 city authorities, major ITS actors (research institutes, information service providers, car industry) and the most important networks of European cities and international public transport operators.
Led by public authorities the consortium supports 3 key approaches: effectiveness of solutions ensuring deployment perspectives of maximum 5 years; scalability of services tailored to diverse European urban typologies; transferability of results to foster further deployments in other European cities.
OPTICITIES’ main expected impacts are:
- 6% modal shift inducing a yearly gain of 1.5 MT of CO2
- Increase in market size (211 M€ per year) thanks to the new governance scheme and implementation of innovative services
- 10% decrease in private car use generating a gain of 3.6 M m2 of public space</t>
  </si>
  <si>
    <t>https://cordis.europa.eu/project/rcn/111158_en.html</t>
  </si>
  <si>
    <t>E-FRAME</t>
  </si>
  <si>
    <t>Within the framework of the Work Programme 2011 on Socio-economic Science and Humanities e-Frame project builds on the latest political directions of the European Commission, in particular the priorities identified in the Europe 2020 strategy. The project will focus on the following general objectives: stocktaking of available results and of ongoing research activities on progress measurement; foster a European debate over the issue; define guidelines for the use of existing indicators; propose a coherent way of “delivering” information include advanced ICT tools; identify new research topics for future investigation; harmonize NSIs’ initiatives in progress measurement area. e-Frame will thus ensure a coordination of Beyond GDP activities putting at the centre of the action the national statisticians so to lead to improved official statistics as suggested by the call. All coordination activities will be supported by a stocktaking of past, recent and ongoing research with special attention to FP and ESSnet projects. The final target of activities will be the European dimension looking at the use of indicators within EU policies and in particular at the Europe 2020 strategy. Guidelines and recommendations will be proposed for future activities within the European Research Area and the European Statistical System. The numerous tasks of the project will lead to identify and develop relevant indicators to be used for the measurement of progress. Guidelines for their use by different stakeholders and future research needs will be disseminated through numerous channels, and in particular through the publication of a handbook on the use of progress indicators. The 19 partners-consortium is formed by major European National Statistical Institutes and, together with universities, research centres and civil society, will see the participation of the International Organization OECD.</t>
  </si>
  <si>
    <t>https://cordis.europa.eu/project/rcn/101409_en.html</t>
  </si>
  <si>
    <t>DE, AT, BE, ES, FI, FR, IT, NL, RO, SE, UK</t>
  </si>
  <si>
    <t>The objective of the DRIVE C2X Integrated Project is to carry out comprehensive assessment of cooperative systems through Field Operational Tests in various places in Europe in order to verify their benefits and to pave the way for market implementation. This general objective is split into four major technical objectives:\nCreate a harmonised Europe-wide testing environment for cooperative systems\nCoordinate the tests carried out in parallel throughout the DRIVE C2X community\nEvaluate cooperative systems\nPromote cooperative driving.\nThe proposal fully responds to EC requirements and the Call 6 contents on Field Operational Tests.\nDuring the past decade, researchers have been working on cooperative systems worldwide in numerous research projects. Tentative results suggest that communication between vehicles and vehicles and infrastructure can substantially improve sustainable transportation. There is today a general understanding of the benefits of cooperative systems in terms of traffic safety and efficiency, but so far these systems have been tried out in small scale experiments only. There is no proof of their benefits yet with many communicating vehicles used in variable conditions on roads.\nThe work proposed builds strongly on previous and on-going work on cooperative systems, which are now considered to be mature enough for large-scale field operational tests. The Europe-wide testing community envisaged for DRIVE C2X comprises of six test sites in Germany, Italy, the Netherlands, Sweden, France and Finland. Essential activities in this project are the testing methodology and evaluation of the impact of cooperative driving functions on users, environment and society. In addition to impacts, other important areas of testing are technical functionality and robustness of the systems – also in adverse conditions. The user feedback and the results from technical tests enable the creation of realistic business models for the following market introduction.</t>
  </si>
  <si>
    <t>https://cordis.europa.eu/project/rcn/97464_en.html</t>
  </si>
  <si>
    <t>Horizon 2020 funding</t>
  </si>
  <si>
    <t>BONVOYAGE, ETC, EuTravel, IMOVE, MaaS4EU, MASAI, MyCorridor, OPTIMUM, SocialCar, TIMON</t>
  </si>
  <si>
    <t>MyCorridor, NOVELOG</t>
  </si>
  <si>
    <t>VI-DAS</t>
  </si>
  <si>
    <t>C-MobILE, CODECS, HIGHTS, ROADART, ADASANDME, MAVEN, VI-DAS</t>
  </si>
  <si>
    <t>Horizontal</t>
  </si>
  <si>
    <t>BONVOYAGE</t>
  </si>
  <si>
    <t>RIA</t>
  </si>
  <si>
    <t xml:space="preserve">
The aim of BONVOYAGE is to find the best way to go from a place to another, door to door, by using any combination of any transport means. BONVOYAGE optimizes multi-modal trips by taking into account also real time conditions including traffic reports, weather forecasts, data from smartphones and wearable sensors, data from vehicles and other road sensors and user preferences, and offering at the same time geo-located services.
All gathered data are processed by a distributed journey planner that identifies the best route and service providers in real time. Our distributed approach enables the necessary scalability to handle continent-wide travel networks, combined with personalized travel preferences and fast response to real-time events. Hence, the resulting solutions are truly intermodal, handling combinations of any private and public modality in the same journey.
A mobile application provides the user with real-time route information and collects relevant user feedback, by using participatory sensing while traveling. During the trip, the application guides the user with required information and reacts on dynamic, real-time conditions that interrupt and affect the ongoing trip.</t>
  </si>
  <si>
    <t>https://ec.europa.eu/inea/en/horizon-2020/projects/H2020-Transport/Intelligent-Transport-Systems/BONVOYAGE</t>
  </si>
  <si>
    <t>C-MobILE</t>
  </si>
  <si>
    <t>IA</t>
  </si>
  <si>
    <t>Denmark, France, Greece, Netherlands, Spain, UK</t>
  </si>
  <si>
    <t xml:space="preserve">
The C-MobILE project enables large-scale, real-life C-ITS (Connected Intelligent Transport System) interoperable deployments across Europe.
The project defines operational procedures leading to decentralized and dynamic coupling of systems, services and stakeholders across national and organizational borders in an open, but secure C-ITS ecosystem, based on different access technologies, the usage of which is transparent for service providers and seamless and continuous for the end-users across different transport modes, environments and countries.
C-Mobile consolidates architecture profiles implemented in related projects such as CONVERGE, MOBiNET and DITCM. Experience gathered from past projects and collaboration with ongoing projects on global harmonisation for specifications, testing, installation, operations, monitoring, validation and assessment strategy leads C-MobILE to a common strategy for large-scale deployment and ensures interoperability among the different pilot sites. C-Mobile assesses the sustainability improvement and reduces fuel consumption and CO2 emissions between 5 and 25%.</t>
  </si>
  <si>
    <t>https://ec.europa.eu/inea/en/horizon-2020/projects/H2020-Transport/Intelligent-Transport-Systems/C-MobILE</t>
  </si>
  <si>
    <t>CODECS</t>
  </si>
  <si>
    <t>CSA</t>
  </si>
  <si>
    <t xml:space="preserve">
As coordination and support action, CODECS networks stakeholders engaged in the deployment of cooperative Intelligent Transport Systems and Services (C-ITS), with the objective of consolidating stakeholder interests, preferences and requirements for a concerted C-ITS roll-out across Europe.
The C-ITS project provides a wide array of information and warning services for a safe, sustainable and comfortable future mobility. Deployment of vehicles wirelessly communicating among each other and with road infrastructure lies ahead and is initially progressed in corridor projects and pilots all over Europe. Coordination between these front runners and aligning roll-out plans is inevitable to let traffic participants experience the benefits of C-ITS seamlessly.
With this goal setting, CODECS (COoperative ITS DEployment Coordination Support) acts as a nodal point pooling stakeholders in C-ITS deployment. Through workshops, webinars and meetings, CODECS takes inventory and consolidates the status of early deployment activities, stakeholder roles and responsibilities, preferred use cases as well as issues for strategic decision making. For ensuring the interoperability of systems and service, CODECS develops a V2I/I2V standards profile, white papers closing gaps in standardisation, and a blueprint for deployment. To give guidance to research, testing and standardisation also for later innovation phases, CODECS transforms the fused stakeholder preferences in an aligned use case road map and recommendations for strategic decision making.
The CODECS team consists of 10 project partners from six European countries, representing key stakeholder groups in C-ITS deployment. With its goal setting, CODECS supports the Amsterdam Group, the C-ITS Deployment Platform of the European Commission, Standards Setting Organisations and other key deployment players in coming to an attuned C-ITS roll-out in Europe.</t>
  </si>
  <si>
    <t>https://ec.europa.eu/inea/en/horizon-2020/projects/H2020-Transport/Intelligent-Transport-Systems/CODECS</t>
  </si>
  <si>
    <t>ETC</t>
  </si>
  <si>
    <t>Ireland, Luxembourg, Netherlands, UK</t>
  </si>
  <si>
    <t xml:space="preserve">
The European Travellers Club project will create seamless account-based traveling across the EU with the help of European transport ticketing schemes or operators, travellers and technology providers. The concept is built around the traveller, meaning that the travellers will be in control of their preferences and privacy.
Whilst the project includes innovative technological concepts, it is expressly designed to work with existing e-ticketing infrastructures in Member States ( e.g. Calypso, VDV, ITSO etc.) as well as new systems (such as EMV-contactless, smart tokens, etc.).
The "eco-system" will be open for all potential suppliers through an open architecture with clear interfaces and standardised protocols. The architecture allows for a smooth integration with travel planning and booking tools, journey information and integration with other uses of e-identity, e-payment and e-ticketing.</t>
  </si>
  <si>
    <t>https://ec.europa.eu/inea/en/horizon-2020/projects/H2020-Transport/Intelligent-Transport-Systems/ETC</t>
  </si>
  <si>
    <t>EuTravel</t>
  </si>
  <si>
    <t>Greece, UK</t>
  </si>
  <si>
    <t xml:space="preserve">
The EuTravel project sets the foundations (Optimodality Framework) for developing a collaborative ecosystem, where all transport and travel providers’ systems communicate and seamlessly interoperate, enabling travellers to organise composite door-to-door intermodal trips according to their own set of criteria.
EuTravel contributes towards the realisation of a sustainable and open single European market for multimodal travel services by:
• Giving travel and transport service providers an easy and cost effective way to deliver multimodal customised services for travellers and develop value added services for their operations
• Facilitating optimodal itinerary planning and improving travel and transport services visibility
• Enabling the development of optimised services (e.g. multimodal travel planners) that allow travel users to easily organise a door-to-door pan-European multimodal trip in accordance with their own set of criteria, including environmental performance
• Addressing key interoperability challenges and the integration of different data sources across air, rail, ferry, coach and public transportation modes
The project demonstrates an ecosystem populated with tools that tap into existing mainstream IT reservation systems and sources of travel data. Seamless and secure services and data exchange is realised through a single point of communication for transport and travel stakeholders' application program interface (API).</t>
  </si>
  <si>
    <t>https://ec.europa.eu/inea/en/horizon-2020/projects/H2020-Transport/Intelligent-Transport-Systems/EuTravel</t>
  </si>
  <si>
    <t>HIGHTS</t>
  </si>
  <si>
    <t>France, Germany, Netherlands, Luxembourg, Sweden</t>
  </si>
  <si>
    <t xml:space="preserve">
The HIGHTS project is developing Cooperative Intelligent Transport System (C-ITS) to enable the localisation of any vehicle on the road with a positioning precision of 0.25 metres. This will improve the safety levels considerably for drivers and vulnerable road users (VRUs), as well as open the way to highly automated driving (HAD) applications.
C-ITS applications rely on knowledge of the geographical positions of vehicles. Unfortunately, satellite-based positioning systems (e.g., GPS and Galileo) are unable to provide sufficiently accurate position information for many important applications and in certain challenging but common environments (e.g., urban canyons and tunnels).
The HIGHTS platform aims to increase the safety level of vulnerable road users (motorcycles, scooters, pedestrians) through bi-directional danger detection and by detecting slight deviations from driving courses, thus detecting danger before it occurs. Safety is a huge challenge for today's road scenario and it will be even more challenging in the future, with the progressive introduction of HAD applications such as C-ACC (Automatic Cruise Control that interacts with infrastructure). HIGHTS platform is going to be a key enabler to C-ACC and Platooning.
In particular C-ACC and Platooning will provide smoother driving conditions, optimization of traffic flows and high precision lane detection for more efficient guidance in urban and highway environments.
HIGHTS results are integrated into the facilities layer of European Telecommunications Standards Institute (ETSI) C-ITS architecture and are thereby available for all C-ITS applications.</t>
  </si>
  <si>
    <t>https://ec.europa.eu/inea/en/horizon-2020/projects/H2020-Transport/Intelligent-Transport-Systems/HIGHTS</t>
  </si>
  <si>
    <t>IMOVE</t>
  </si>
  <si>
    <t>Belgium, Czech Republic, Greece, Italy, Spain, Sweden, UK</t>
  </si>
  <si>
    <t xml:space="preserve">
Mobility as a Service (MaaS) is conceived as the way people can move through customised mobility packages combining public and private services and offering a viable alternative to fragmented mobility and car ownership. The IMOVE project aims to accelerate the deployment and unlock the scalability of MaaS schemes in Europe, ultimately paving the way for a roaming service for MaaS users across different countries.
Although a few MaaS initiatives have been piloted in Europe, most of them didn’t reach a significant scale and stable business operation. Overall, there is still a lack of a solid MaaS experience replicable at the EU level.
IMOVE addresses the main challenges of MaaS development by investigating together innovative business and technology enablers and validating the designed solutions in four European Living Labs in Berlin, Gothenburg, Greater Manchester and Turin. A fifth European site, involved during project development through an open call launched at the European level, will help further assessing the transferability of developed IMOVE MaaS enablers and solutions.</t>
  </si>
  <si>
    <t>https://ec.europa.eu/inea/en/horizon-2020/projects/H2020-Transport/Intelligent-Transport-Systems/IMOVE</t>
  </si>
  <si>
    <t>ITS Obersvatory</t>
  </si>
  <si>
    <t>Austria, Belgium, Denmark, Greece, Italy, Netherlands, UK</t>
  </si>
  <si>
    <t xml:space="preserve">
The ITS Observatory project is developing a one-stop shop for information and insight about ITS deployment in Europe. This easy-to-use online platform will collect and offer comprehensive information and insight on deployment of Intelligent Transport Systems and Services.
ITS Observatory is an open online data-base for the ITS Community. Content providers (e.g. ITS owners, managers &amp; suppliers) will enter information through a simple input interface about their ITS implementations, describing the location and type of ITS, whom to contact for more information and summarising any evaluation results. Users will be able to search the knowledgebase using popular keywords.
The ITS Observatory will offer decision makers, businesses and stakeholders access to timely and reliable facts on existing and ongoing ITS implementation in Europe, as well as the best available information on deployment outcomes (e.g. impacts &amp; benefits) to help them develop and apply ITS policy objectives and strategies.</t>
  </si>
  <si>
    <t>https://ec.europa.eu/inea/en/horizon-2020/projects/H2020-Transport/Intelligent-Transport-Systems/ITS-OBSERVATORY</t>
  </si>
  <si>
    <t>MaaS4EU</t>
  </si>
  <si>
    <t>Belgium, Finland, Greece, Germany, Hungary, Italy, Luxembourg, Netherlands, UK</t>
  </si>
  <si>
    <t xml:space="preserve">
The main goal of the MaaS4EU (Mobility as a Service for Europe) project is to provide quantifiable evidence, frameworks and tools, to remove the barriers and enable a cooperative and interconnected EU single transport market for the mobility as a service (Maas) concept, by addressing challenges at four levels: business, end-users, technology and policy.
This will be achieved by defining sustainable business models that support the cooperation across transport stakeholders, understanding user needs and choices, implementing the required technological infrastructure and identifying the enabling policy and regulatory frameworks.
MaaS4EU will provide quantifiable evidence about MaaS costs and benefits in three real-life, complementary pilot cases, demonstrating the concept in urban, intercity and cross-border trips at three EU areas. The case study areas are the Greater Manchester (UK), Luxembourg-Germany border area and Budapest (Hungary).
The project will scale up the MaaS Framework and the findings in order to contribute to the EU single market vision and the H2020 agenda of achieving smart, green and integrated mobility and designing commercialization strategies focusing on SMEs.</t>
  </si>
  <si>
    <t>https://ec.europa.eu/inea/en/horizon-2020/projects/H2020-Transport/Intelligent-Transport-Systems/MaaS4EU</t>
  </si>
  <si>
    <t>MASAI</t>
  </si>
  <si>
    <t xml:space="preserve">
MASAI is developing intelligent and aggregated mobility services based on the traveller preferences and profiles. The project defines, standardises and validates architecture, user attributes and APIs from discovery to fulfilment of services respecting the guidelines on privacy.
The project enables seamless door-to-door experience through direct discovery and contracting between users and service providers.
The project's solutions address long distance as well as local services (e.g. transportation, accommodation, business, tourism) avoiding any lock-in of pre-bundled services and facilitating all steps from discovery to active travel management of the journey by the mobile citizen according to their expressed requirements or constraints.
MASAI provides additional visibility and functionalities to the service providers who can control such facilities.</t>
  </si>
  <si>
    <t>https://ec.europa.eu/inea/en/horizon-2020/projects/H2020-Transport/Intelligent-Transport-Systems/MASAI</t>
  </si>
  <si>
    <t>MyCorridor</t>
  </si>
  <si>
    <t>Greece, Italy, Austria, Germany, Netherlands, Czech Republic</t>
  </si>
  <si>
    <t xml:space="preserve">
The MyCorridor project addresses the development of innovative concepts, systems and services towards MaaS (mobility as a service). Specifically, the aim is to develop a technological and business platform to make MaaS a sustainable reality, seamlessly integrating public and private transport systems as needed, into a cross-border travel chain, without owning any of them. Service rather than ownership is at the core of MaaS.
The MyCorridor approach is underpinned by four key aspects:
• Definition of the disruptive nature of MaaS
• Practical implementation of TM2.0 (www.tm20.org) and foundations towards TM2.1
• Definition, development and testing of an integrated architecture based on mobility tokens and one-stop shop suitable for roaming aspects using international pilot corridors
• Evidence-based recommendations on end-user acceptability, business models, integration of MaaS, potential incentives and policy
MyCorridor will prove a paradigm change through a number of European sites performing long distance and cross border Pilots in a corridor of 6 European countries Greece, Italy, Austria, Germany, the Netherlands and the Czech Republic. Those sites will develop Mobility Package tokens, purchased through one-stop-shop and will incorporate the following services:
• Traffic management services
• Services related to MaaS PT interface
• MaaS vehicle related services
• Horizontal (business related) services</t>
  </si>
  <si>
    <t>https://ec.europa.eu/inea/en/horizon-2020/projects/H2020-Transport/Intelligent-Transport-Systems/MyCorridor</t>
  </si>
  <si>
    <t>OPTIMUM</t>
  </si>
  <si>
    <t>Belgium, Greece, Protugal, Slovenia, Serbia, Austria, UK, Hungary, Luxembourg</t>
  </si>
  <si>
    <t xml:space="preserve">
The OPTIMUM project looks beyond state-of-the-art IT solutions to improve transit, freight transportation and traffic connectivity throughout Europe. The project brings proactive and problem-free mobility to modern Intelligent Transport Systems (ITS) by introducing and promoting interoperability, adaptability and dynamicity through its tailor-made applications, aiming to contribute to the mitigation of problems that emerge from complex mobility environments and their intensive use, such as CO2 emissions, high congestion levels and diminished quality of life, as well as to the prevention of relevant problems before they emerge.
Solutions to these problems require collected, processed and broadcasted data from various sensors, systems, service providers and crowdsourcing. OPTIMUM is building a largely scalable architecture which manages and processes those multi-source big data in an environment of ubiquitous connectivity.
OPTIMUM will apply its concept across four different countries, in three pilot cases: one for multi-modal travelling, one for smart motorhomes optimal routing and one for dynamic toll charging. The goal is to enable the continuous monitoring of transportation system needs while facilitating proactive decisions in a semi-automated way.
The project's team involves enthusiastic ITS experts representing 18 organisations from all over Europe.</t>
  </si>
  <si>
    <t>https://ec.europa.eu/inea/en/horizon-2020/projects/H2020-Transport/Intelligent-Transport-Systems/OPTIMUM</t>
  </si>
  <si>
    <t>ROADART</t>
  </si>
  <si>
    <t>Germany, Greece, Netherlands</t>
  </si>
  <si>
    <t xml:space="preserve">
ROADART is optimising the integration of Intelligent Transport Systems (ITS) communication units into trucks to boost their safety on the road. Due to the size of a truck-trailer combination the architecture as applied to passenger cars is not possible. New architecture concepts have to be developed and evaluated in order to ensure a sufficient quality of service for trucks and heavy duty vehicles.
The project aims to demonstrate the road safety applications for truck-to-truck (T2T) and truck-to-infrastructure (T2I) systems under critical conditions in a real environment, such as tunnels and platooning of several trucks driving close behind each other. The demonstration use case will be a cooperative adaptive cruise control (C-ACC) allowing the trucks driving close behind each other. In order to reach this goal, the control units implementing the C-ACC will be developed and integrated into the trucks together with the communication units. All the proposed techniques will be extensively evaluated through simulation using the realistic, measurement-based ROADARD computer models.
ROADART focusses in particular on developing novel localization and detection techniques for conditions where satellite global navigation systems are not available (e.g. in tunnels). These techniques use cooperative and adaptive communication, as well as sensor measurements and information from infrastructure.
The project will contribute to improved safety, better traffic flow and reduced greenhouse gas emissions.</t>
  </si>
  <si>
    <t>https://ec.europa.eu/inea/en/horizon-2020/projects/H2020-Transport/Intelligent-Transport-Systems/ROADART</t>
  </si>
  <si>
    <t>SocialCar</t>
  </si>
  <si>
    <t>Belgium, Switzerland, UK</t>
  </si>
  <si>
    <t xml:space="preserve">
SocialCar develops a user-oriented platform for planning, booking and integrated payment that combines carpooling and other on-demand services with regular collective transport, in an effort to mainstream the concept of a public-private co-modal urban transport.
The project enhances the public transport network by a wider variety of services including carpooling/sharing, bike sharing, taxi and other on-demand services. Citizens can gain access to a unique service that optimises the use of all available mobility resources in the sharing economy. SocialCar reduces travel times and costs, increases comfort and convenience and contributes to a better environmental performance of urban transport networks. The project solutions will be subjected to a three-level trial in ten European test sites. The most advanced trial level will examine the potential for early adoption by end-users in in Canton Ticino (Switzerland), Edinburgh (United Kingdom) and Brussels (Belgium).
SocialCar develops an IT platform providing planning, booking and payment services for multimodal and multi-service trips, and deploys its features via web and a mobile app. By developing data processing flows and algorithms, the project responds to the challenge of matching travel requests with the integrated public-private transport supply.</t>
  </si>
  <si>
    <t>https://ec.europa.eu/inea/en/horizon-2020/projects/H2020-Transport/Intelligent-Transport-Systems/SocialCar</t>
  </si>
  <si>
    <t>TIMON</t>
  </si>
  <si>
    <t>UK, Italy, Germany, Belgium, Hungary, Netherlands, Spain, Slovenia</t>
  </si>
  <si>
    <t xml:space="preserve">
The TIMON project is developing a cooperative open web-based platform and mobile application, which form a framework of services, in order to deliver real-time information and services to all users of the transport ecosystem – drivers, vulnerable road users, and businesses.
The project connects all the road agents, people, vehicles, infrastructure and businesses, into a single cooperative ecosystem. It is gathering data from all these agents and connecting them with cooperative networks and open data. TIMON will also implement different real-time services, leading to increased safety, sustainability, flexibility and efficiency of road transport systems.
Information from relevant open data sources, infrastructure sensors and TIMON users is stored and harmonised. Using innovative application of existing and emerging technologies in cooperative vehicular networks, artificial intelligence and cooperative positioning, all this data is processed and enhanced. Finally, new knowledge is generated to provide real time services through a mobile app or a website.
The project has also planned two practical testing pilots in real environment:
• Validating the system's technical performance in a testbed site in Helmond (the Netherlands)
• Testing the TIMON services with real end-users in Ljubljana (Slovenia)
TIMON plans to decrease the number of crashes by 15-20%, reduce congestion by 12-20%, and decrease GHG emissions by 6-10%.
</t>
  </si>
  <si>
    <t>https://ec.europa.eu/inea/en/horizon-2020/projects/H2020-Transport/Intelligent-Transport-Systems/TIMON</t>
  </si>
  <si>
    <t>ADASANDME</t>
  </si>
  <si>
    <t>Sweden, Italy, Greece, Germany, Belgium, France, Netherlands, Switzerland</t>
  </si>
  <si>
    <t xml:space="preserve">
The ADASANDME project develops adapted advanced driver assistance systems that take into account the driver's state and the situational and environmental context to automatically transfer control between the vehicle and the driver for safer and more efficient road usage. Seven provisionally identified use cases for cars, trucks, buses and motorcycles covering a large proportion of driving on European roads will be carried out along with experimental research on algorithms for driver state monitoring as well as HMI and automation transitions.
The project will develop robust detection and prediction algorithms that monitor different driver states, such as fatigue, sleepiness, stress, inattention and impairing emotions, employing existing and novel sensing technologies. It will also take into account traffic and weather conditions via V2X and personalise them to individual driver’s physiology and driving behaviour. In addition, the core development includes multimodal and adaptive warning and intervention strategies based on current driver state and severity of scenarios.
The project targets successful fusion of the developed elements into an integrated driver state monitoring system that is supported by vehicle automation of levels 1 to 4. The system will be validated by a wide pool of drivers/riders in simulated and real road conditions and with different driver states. The pilot vehicles will be two cars (conventional and electric), a truck, two PTWs and a bus. This challenging task has been undertaken by a multidisciplinary consortium of 30 partners, including an OEM per vehicle type and seven Tier 1 suppliers.</t>
  </si>
  <si>
    <t>https://ec.europa.eu/inea/en/horizon-2020/projects/H2020-Transport/Automated-Road-Transport/ADASANDME</t>
  </si>
  <si>
    <t>MAVEN</t>
  </si>
  <si>
    <t>Netherlands, UK</t>
  </si>
  <si>
    <t xml:space="preserve">
The MAVEN project is developing infrastructure-assisted platoon organisation and negotiation algorithms for such vehicle management at signalised intersections and corridors. It will help to extend and connect vehicle systems for trajectory and manoeuvre planning, as well as optimise traffic lights by adapting their signal timing. This will facilitate the movement of organised platoons and make a better use of infrastructure capacity, thus reducing the vehicle delay and emissions.
The project will build a system prototype for both field tests and extensive modelling for impact assessment, contribute to the development of enabling technologies, such as communication standards and high-precision maps, as well as develop ADAS techniques for inclusion of vulnerable road users.
Additionally, MAVEN will carry out a user assessment and develop a roadmap for the introduction of vehicle-road automation to support road authorities in understanding changes in their role and the tasks of traffic management systems. Lastly, MAVEN will come up with a white paper on management of automated vehicles in a smart city environment to position the project results in the broader perspective of passenger transport in smart future cities, and to embed them with smart city principles and technologies, as well as service delivery.</t>
  </si>
  <si>
    <t>https://ec.europa.eu/inea/en/horizon-2020/projects/H2020-Transport/Automated-Road-Transport/MAVEN</t>
  </si>
  <si>
    <t>Spain, France, Ireland, Germany Netherlands, UK</t>
  </si>
  <si>
    <t>Road accidents caused by human error continue to be a major public safety concern. Intelligent driver systems that can monitor the driver’s state and behaviour show promise for our collective safety. The VI-DAS project will progress the design of next generation 720° connected advanced driver assistance systems (ADAS) on scene analysis and driver status. The project will use advances in sensors, data fusion, machine learning and user feedback to better understand driver, vehicle and scene context, thus making a step towards truly semi-autonomous vehicles. On this path there is a need to design vehicle automation that can gracefully hand-over and back to the driver.
VI-DAS advances in computer vision and machine learning will introduce non-invasive, vision-based sensing capabilities to vehicles and enable contextual driver behaviour modelling. The technologies will be based on inexpensive and ubiquitous sensors, primarily cameras. Predictions on outcomes in a scene will be created to determine the best reaction to feed to a personalised HMI component that proposes optimal behaviour for safety, efficiency and comfort. VI-DAS will use a cloud platform to improve ADAS sensor and algorithm design and to store and analyse data at a large scale, thus enabling the exploitation of vehicle connectivity and cooperative systems. The project will address human error analysis in a real accidents study in order to understand patterns and consequences as an input to the technologies.
VI-DAS will also address legal, liability and emerging ethical aspects because with such technology comes new risks, and justifiable public concern. The insurance industry will be key in the adoption of next generation ADAS and autonomous vehicles. VI-DAS stands in the automotive value chain where Europe is both dominant and in which value can be added. The project will contribute to reducing accidents, economic growth and continued innovation.</t>
  </si>
  <si>
    <t>https://ec.europa.eu/inea/en/horizon-2020/projects/h2020-transport/automated-road-transport/vi-das</t>
  </si>
  <si>
    <t>NOVELOG</t>
  </si>
  <si>
    <t>GR, UK, BE, IT, NL, PL, ES, AT, DK&lt; SE</t>
  </si>
  <si>
    <t xml:space="preserve">
NOVELOG will advance understanding of freight distribution and service trips by providing guidance for implementing effective and sustainable policies and measures. This guidance will support the choice of the most optimal and applicable solutions for urban freight and service transport, as well as facilitate stakeholder collaboration and the development, field testing and transfer of best governance and business models.
The project is developing four tools to be exploited in order to help cities understand urban freight transport (UFT), facilitate stakeholder collaboration, as well as transfer best governance (measures and policies) and business cooperation models. The project will also demonstrate quantifiable impacts on the environment (CO2 emissions, noise pollution and energy use), the economy (service level increase) and the society (reduction of congestion, reduction of accidents) through the pilot and case studies implementation.
The project involves experts from all UFT stakeholder categories (city authorities, academia and industry) and establishes multi-stakeholder platforms in each project city for a higher impact.</t>
  </si>
  <si>
    <t>https://ec.europa.eu/inea/en/horizon-2020/projects/h2020-transport/urban-mobility/novelog</t>
  </si>
  <si>
    <t>Other funding sources</t>
  </si>
  <si>
    <t>CO-GISTICS</t>
  </si>
  <si>
    <t>COMPASS4D</t>
  </si>
  <si>
    <t>CIP</t>
  </si>
  <si>
    <t>FR, DK, NL, UK, GR, IT, ES</t>
  </si>
  <si>
    <t>Cooperative Intelligent Transport Systems (C-ITS) is an ever-growing field within the transport sector. C-ITS allows vehicles to communicate with other vehicles and with the road infrastructure. C-ITS services also advise drivers how to act within specific situations, for example when there is a hazard on the road ahead, or if the traffic light is turning red or an emergency vehicle is going to violate it.
Objectives: 
The European project Compass4D focuses on three services which will increase drivers’ safety and comfort by reducing the number and severity of road accidents as well as avoiding queues and traffic jams. Compass4D will also have a positive impact on the local environment by reducing vehicles’ CO2 emissions and fuel consumption. Compass 4D has the following objectives:
    Specification of a methodology for the evaluation of the Compass4D services: road hazard warning systems, red light violation warning and energy efficiency intersection service;
    Development of measurement and assessment tools for safety, efficiency, sustainability, maintenance, traffic management, and driver-specific metrics;
    Evaluation of services’ contribution to improved journey time reliability, reduced accident rates, improved energy efficiency, support for reductions in carbon emissions, and user acceptance/experience.
Methodology: 
The project will pilot 3 C-ITS systems in seven cities across Europe. The cities are Bordeaux (France), Copenhagen (Denmark), Helmond (The Netherlands), Newcastle (UK), Thessaloniki (Greece), Verona (Italy), Vigo (Spain). The 3 systems that will be tested are:
The Red Light Violation Warning (RLVW) service will send messages that will increase drivers’ alertness at signalled intersections in order to reduce the number of collisions or the severity of collisions should they still happen. This service will also address exceptional situations such as alerting other vehicles that an emergency vehicle is approaching or violating a red light.
The Road Hazard Warning (RHW) service will reduce the number and the severity of road collisions by sending warning messages to drivers approaching a hazard (obstacles, road accident, etc). The messages sent will raise drivers’ attention level and inform them about appropriate behaviour in specific situations such as queues after a blind spot.
The Energy Efficient Intersection (EEI) service will reduce energy consumption and vehicle emissions at signalled intersections. Selected vehicles (Heavy Goods Vehicles, Emergency Vehicles, Public Transport) will be granted a green light when approaching the intersection, thus avoiding stops and delays. This service will also provide information to other drivers to anticipate current and upcoming traffic light phases and adapt their speed accordingly (GLOSA).</t>
  </si>
  <si>
    <t>https://trimis.ec.europa.eu/project/compass4d#tab-outline</t>
  </si>
  <si>
    <t>BE</t>
  </si>
  <si>
    <t>Key logistics stakeholders from seven European cities/logistics hubs (Bordeaux, Frankfurt, Thessaloniki, Trieste, Arad, Bilbao and Vigo) have joined forces to deploy, validate and set-up after project life of five piloted cooperative logistics services combining cooperative mobility services and intelligent cargo with real-life logistical aspects. CO-GISTICS services will increase energy efficiency and equivalent CO2 emissions, bringing additional benefits in road safety and cargo security.To achieve these goals public authorities, fleet operators, freight forwarders, industrial partners and other stakeholders will jointly implement five services: CO2 Footprint Estimation and Monitoring, Cargo Transport Optimisation, Intelligent Truck Parking and Delivery Area Management, Eco-Drive Support, Priority and Speed Advice. These services will be piloted over one year of real life driving.Each of the pilot sites have full stakeholder chain in their partnership for successful after-project life. The user groups will include commercial users, such as truck and van drivers, as well as logistics and fleet operators. In total the consortium aims to pilot 330 vehicles with about 230 users, 300 intelligent cargo items.The service components used have already been developed and extensively trilled. Some of the components are already operational since a number of years while others have been implemented and trialled through research projects.In addition to proving the benefits, the project aims at identifying deployment opportunities, barriers and finding solutions for those. Furthermore, clear business models and exploitation plans will be developed. Last but not least, CO-GISTICS will also take an active role in the relevant standardization bodies, primarily ETSI and CEN.All these aspects hold a promise that CO-GISTICS services will prove extensive benefits to all key stakeholders and prove that sustainable implementation is possible.</t>
  </si>
  <si>
    <t>https://cordis.europa.eu/project/rcn/191843_en.html</t>
  </si>
  <si>
    <t>GIFT</t>
  </si>
  <si>
    <t>INTERREG IVB - INTERREG IV - Transnational programmes</t>
  </si>
  <si>
    <t xml:space="preserve">The main aim of the current project is to map, analyze, and evaluate the status of the transport sector in the GIFT transport network and propose new policies and strategies in infrastructure, processes, assets, ICT, legislation, norms and harmonization/ standardization issues, in order to promote innovative green intermodal freight transport corridors.
The GIFT project will drill down in three Pan-European Transport Corridors, namely IV, V and VII that cover almost the entire SEE region. These corridors have been selected, since:
    They connect ports to landlocked countries via road and rail infrastructure.
    A very significant flow of freight from/to Europe uses these corridors. They involve important areas such as the Adriatic, the Danube, the Black Sea regions and the Balkans.
    They have the potential to become green, since the instruments (both economical and operational) that can enhance a better integration of different modes of transport, exist.
Moreover, we decided to use the PEC Corridors (instead of the TEN-T corridors) as the latter do not cross non-EU countries such as Serbia, BiH, Albania, etc, which however belong to the SEE region. In any case, we have selected PEN Corridors that are in line with TEN-T initiatives.
In order to fulfill the initial aim, we will map and assess the current status in terms of transport strategy, operations and policies of the three selected Corridors. Subsequently, based on the findings of our analysis, we will synthesize concrete and pragmatic proposals for the improvement of the current transport network and for relevant policies to promote green transport in the selected corridors. In order to assess the effectiveness of our proposals, we will develop a series of tools to test their green operation. The aim will be to assess the impact of the proposed improvements and policies in terms of trip duration, cost, risk, and CO2 emissions.
</t>
  </si>
  <si>
    <t>https://trimis.ec.europa.eu/project/green-intermodal-freight-transport#tab-outline</t>
  </si>
  <si>
    <t>FinEstSmartMobility</t>
  </si>
  <si>
    <t>Interreg Central Baltic programme</t>
  </si>
  <si>
    <t>Ferry connection between Helsinki and Tallinn has over 8 million annual passengers. The connection between Helsinki West Harbor and Tallinn Old City Harbor is one of the busiest in the world. Already current traffic creates substantial congestion, noise and other negative externalities at both ports and cities.
FinEstSmartMobility project aims to tackle this ever increasing challenge through intelligent traffic solutions. The project provides more fluent integration of different transport modes of this inter-city and cross-border traffic with piloting and planning ICT-driven solutions. As an outcome transportation time for both passengers and cargo will be reduced. The better flow of people and good results in less CO2 emission and noise in the port area as well as in the cities. Through cross-border approach end-to-end and user-centric experience are ensured and better cross-border mobility planning achieved.</t>
  </si>
  <si>
    <t>http://www.finestlink.fi/en/finest-smart-mobility/</t>
  </si>
  <si>
    <t>Horizontal is defined as 3 or more priority areas</t>
  </si>
  <si>
    <t>CROCODILE, EU ITS Platform and EU ITS Platform +</t>
  </si>
  <si>
    <t>Indicative budget</t>
  </si>
  <si>
    <t>ID (if available)</t>
  </si>
  <si>
    <t>Receipient(s)</t>
  </si>
  <si>
    <t>Status</t>
  </si>
  <si>
    <t>Link (if available)</t>
  </si>
  <si>
    <t>Development of DATEX II for the provision of interoperable Intelligent Transport Systems and Services for road transport</t>
  </si>
  <si>
    <t>12 Member States</t>
  </si>
  <si>
    <t>PSA in the form of grant, ongoing</t>
  </si>
  <si>
    <t>This PSA consist in establishing a Joint cooperation to support the interoperability and continuity ITS services while developing standards for data exchange on different domains (real time safety related and traffic information, traffic management, cooperative ITS, etc.).
In terms of added-value, DATEX II support interoperable data which are shared following the principles of the ITS Directive and its delegated Regulations. This allows interoperable and continuous information services on TEN-T network and beyond.
• Technical State of Play:
The action has started its activities on 1st January 2016 with a duration of 5 years.</t>
  </si>
  <si>
    <t>European Framework Architecture for Intelligent Transport Services (ITS)</t>
  </si>
  <si>
    <t>9 Member States, Norway and ERTICO (ITS Europe)</t>
  </si>
  <si>
    <t>Programme Support Action (PSA) for the implementation of data exchange used for digital maps for EU-wide multimodal travel and real-time traffic information services on the TEN-T network</t>
  </si>
  <si>
    <t>15 Member States, ERTICO (ITS Europe), HERE, TomTom and ETSC</t>
  </si>
  <si>
    <t>Security architecture for connected infrastructure and vehicles in Europe</t>
  </si>
  <si>
    <t>Joint Research Centre (JRC)</t>
  </si>
  <si>
    <t>The EU C-ITS Credential Management system is an enabler of trusted C-ITS messages; thereby contributing to support interoperable and continuous C-ITS message across the TEN-T network and beyond.
• Technical State of Play:
Administrative Arrangement with Commission Joint Research Center was signed on 18/10/2017. The Pilot phase of the EU C-ITS Credential Management system starting 01/01/2018. The first proper report should be delivered in January 2019.</t>
  </si>
  <si>
    <t>n/a</t>
  </si>
  <si>
    <t>Support to Member States in the development and implementation of NeTEx standards, in particular for the urban nodes and public transport</t>
  </si>
  <si>
    <t>PSA in the form of grant, to be started in 2019</t>
  </si>
  <si>
    <t xml:space="preserve">The purpose of this PSA is facilitating the operational use of European public transport standards along the TEN-T, building the end user community and performing standards development. It will therefore support and facilitate the use of harmonised public transport standards across the TEN-T
• Technical State of Play:
To be started in 2019. </t>
  </si>
  <si>
    <t>The expected output is a support for the implementation of delegated regulations under Directive 2010/40/EU regarding the requirements to make road, traffic and transport services data used for digital maps accurate and available to digital map producers and service providers. The Commission will use the results of this PSA to enhance the implementation by the Member States of delegated regulations under Directive 2010/40/EU, in particular on European corridors. The aim is to stimulate and accelerate the coordinated provision of ITS road spatial data to enhance the quality of services based on these data.
• Technical State of Play:
The action has started its activities on 1st January 2018.</t>
  </si>
  <si>
    <t>The expected output of this action is to maintain, adapt and further develop a European ITS Framework Architecture. Adaptive maintenance of such a European ITS Framework Architecture and support tools needs to be ensured to reflect the continuous development of ITS services, as well as users oriented activities to ensure support, training, outreach and promotion. This activity will accompany and facilitate the implementation of delegated Regulations  under Directive 2010/40/EU  which apply to the TEN-T network.
• Technical State of Play:
As for the activities of this PSA, the Kick-off meeting took place on 28/06/17 and the Work Plan was established in November.</t>
  </si>
  <si>
    <t>Total funding</t>
  </si>
  <si>
    <t>Total PSAs</t>
  </si>
  <si>
    <t>Support for the implementation of EU-wide multimodal travel information services on the TEN-T network</t>
  </si>
  <si>
    <t>17 Member States</t>
  </si>
  <si>
    <t>The action will support and facilitate the development of multimodal travel information along the TEN-T
Activities of this action include National Access Points, NeTEx Implementation, Distributed Journey Planning Activities. 
• Technical State of Play:
The action has started its activities on 1st January 2018.</t>
  </si>
  <si>
    <t>Priority Area</t>
  </si>
  <si>
    <t>Priority Action (if stated)</t>
  </si>
  <si>
    <t>2014-FR-TA-0566-W</t>
  </si>
  <si>
    <t>TIMELY [INTER-NETWORKS TRAFFIC MANAGEMENT ON LYON METROPOLITAN AREA]</t>
  </si>
  <si>
    <t>Lyon is the second French metropolitan area and a major European road node hosting flows from north to south of Europe. The proposed Action aims to ensure accessibility to Grand Lyon metropolitan's area in a context of traffic growth. It is focused on the inter-connections between highway networks and metropolitan radial roads which constitute last mile itineraries towards city centre.
It will provide a better interconnected management of TEN-T network corridors and metropolitan networks and enhance networks management and end-user information. The urban node of Lyon is located on two Core Network corridors (Mediterranean and North Sea-Mediterranean corridors). The Action consists of deployment of Systems and Services, project management and evaluation and knowledge management. It will enforce Grand Lyon Métropole sustainable urban mobility policy and support modal shift on the last mile, leading to more efficient co-modality.</t>
  </si>
  <si>
    <t>Traffic management, co-modality services/policy</t>
  </si>
  <si>
    <t>https://ec.europa.eu/inea/en/connecting-europe-facility/cef-transport/timely-inter-networks-traffic-management-lyon-metropolitan</t>
  </si>
  <si>
    <t>MI2 (Mobilité Integrée pour l'Ile-de-France)</t>
  </si>
  <si>
    <t>2016-FR-TM-0252-S</t>
  </si>
  <si>
    <t>Along Paris TEN-T Urban Node, the Action is a pilot project whose objective is to enforce the policy of Ile-de-France Sustainable Mobility Authority (Syndicat des Transports d’Ile-de-France, STIF) for supporting multimodal traffic regulation and optimising road and public transport traffic management.
Activities will rely on various data sets (real-time, predictive data) using big data tools and contributing to the open data process. They will also rely on various tools to help users to choose the most appropriate transport mode. These tools are developed by private stakeholders and gathered by a unique traveller information service, which will enrich Ile de France mobility data portal in order to build the biggest mobility data in the world.
The following services are expected:
• Predictive multimodal navigator integrating dynamic carpooling and interconnection between personal devices and in-car system;
• Urban Mobility advisor tool to help passengers in choosing the most convenient mode;
• Mobility assessment tools to assess passengers and freight mobility public policies;
• Transport network operation services to increase the efficiency of public transport management.</t>
  </si>
  <si>
    <t>Multimodal traffic regulation, real-time data</t>
  </si>
  <si>
    <t>https://ec.europa.eu/inea/en/connecting-europe-facility/cef-transport/mi2-mobilit%C3%A9-integr%C3%A9e-pour-lile-de-france</t>
  </si>
  <si>
    <t>Total projects</t>
  </si>
  <si>
    <t>I_HeERO</t>
  </si>
  <si>
    <t>eCall.at</t>
  </si>
  <si>
    <t>NordicWay</t>
  </si>
  <si>
    <t>The proposed action, NordicWay, is a pre-deployment pilot of Cooperative ITS (CITS) services in four countries (Finland, Sweden, Norway and Denmark) which will be followed by wide-scale deployment and potentially to be scaled up to Europe.
NordicWay has the potential to improve safety, efficiency and comfort of mobility and connect road transport with other modes. NordicWay is the first large-scale pilot using cellular communication (3G and LTE/4G) for C-ITS. It offers continuous interoperable services to the users with roaming between different mobile networks and cross-border, offering C-ITS services across all participating countries.
NordicWay puts emphasis on building a sustainable business model on the large investment of the public sector on the priority services of the ITS Directive.
NordicWay is fully based on European standards and will act as the last mile between C-ITS research and development and wide-scale deployment.</t>
  </si>
  <si>
    <t>https://ec.europa.eu/inea/en/connecting-europe-facility/cef-transport/nordicway</t>
  </si>
  <si>
    <t>2014-EU-TA-0060-S</t>
  </si>
  <si>
    <t>SCOOP@F Part 2</t>
  </si>
  <si>
    <t>2014-EU-TA-0669-S</t>
  </si>
  <si>
    <t>SCOOP@F is a Cooperative ITS pilot deployment project that intends to connect approximately 3000 vehicles with 2000 kilometres of roads. It consists of 5 specific sites with different types of roads: Ile-de-France, "East Corridor" between Paris and Strasbourg, Brittany, Bordeaux and Isère. SCOOP@F is composed of SCOOP@F Part 1 from 2014 to 2015 (ongoing) and SCOOP@F Part 2 from 2016 to 2018. Its main objective is to improve the safety of road transport and of road operating staff during road works or maintenance.
SCOOP@F Part 2 includes the validations of C-ITS services in open roads, cross border tests with other EU Member States (Spain, Portugal and Austria) and development of a hybrid communication solution (3G-4G/ITS G5). SCOOP@F Part 2 will cooperate with ongoing European pilot projects and the EU C-ITS platform. The project aims at reaching a critical mass in the number of tested vehicles, roads and services, in order to provide a representative evaluation of C-ITS. It also stimulates collaboration between automotive manufacturers and road operators, the exchange of best practice and innovation in solving common problems.</t>
  </si>
  <si>
    <t>https://ec.europa.eu/inea/en/connecting-europe-facility/cef-transport/scoopf-part-2</t>
  </si>
  <si>
    <t>https://ec.europa.eu/inea/en/connecting-europe-facility/cef-transport/iheero</t>
  </si>
  <si>
    <t xml:space="preserve">2014-EU-TA-0582-S
</t>
  </si>
  <si>
    <t>Austria, Belgium, Bulgaria, Cyprus, Czech Republic, Finland, Germany, Greece, Ireland, Italy, Luxembourg, Netherlands, Portugal, Romania, Slovenia, Spain, United Kingdom</t>
  </si>
  <si>
    <t>eCall (based on the European emergency number 112) is the emergency call
system that automatically alerts rescue services in case of vehicle crashes.
The device will have to be fitted into all new models of cars and light vans by 31 March 2018. Similarly, EU Member States must put in place by 1 October 2017 the necessary Public Safety Answering Points (PSAP) infrastructure to process eCalls.
I_HeERO is addressing the need for Member States to upgrade their PSAPs
in compliance with the ITS Directive (2010/40/EU), thus enabling eCall to be
correctly implemented across all EU Member States.
The Action will also undertake studies on the extension of eCall to other types of vehicles not included in the EU legislation on eCall, i.e.: powered two wheelers, trucks and dangerous goods carriers. Furthermore, it will also examine the requirement for data integration and define conformity assessment for all PSAPs as required by the legislation.</t>
  </si>
  <si>
    <t>eCall</t>
  </si>
  <si>
    <t>https://ec.europa.eu/inea/en/connecting-europe-facility/cef-transport/ecall.at</t>
  </si>
  <si>
    <t>2014-AT-TA-0259-M</t>
  </si>
  <si>
    <t>eCall.at focusses on the implementation of eCall in Austria. The key element of the proposed Action is the piloting and subsequent implementation and certification phase of 9 Public Safety Answering Points (PSAPs), in line with the requirements defined by the EU regulations and specifications on eCall.
Additionally, a set of training measures for PSAP operators will be defined and prepared to ensure the correct handling of eCalls. Dissemination activities will be defined and conducted to ensure close cooperation with rescue services as well as road operators and OEMs (Original Equipment Manufacturers) in Austria.
eCall.at will also pilot cross-border cooperation to enable proper handling of eCalls in the border regions, via contacts and agreements with neighbouring Member States.</t>
  </si>
  <si>
    <t>The information has been collected from the following link, as well Pierpaolo Tona &amp; Davide Brizzolara's presentation EU EIP C-ITS workshop for lessons learned in C-ITS</t>
  </si>
  <si>
    <t>https://ec.europa.eu/inea/en/connecting-europe-facility/cef-transport/safe-and-secure-infrastructure-flanders</t>
  </si>
  <si>
    <t>2014-BE-TM-0694-S</t>
  </si>
  <si>
    <t>Safe and secure infrastructure in Flanders</t>
  </si>
  <si>
    <t>The Action includes two sub-projects, both aiming at improving the safety on the Flemish highways. The first sub-project aims at making the Flemish TEN-T tunnels compliant with Directive 2004/54, more specifically on the E19 (Craeybeckxtunnel), R1 (Kennedytunnel), R0 (Vierarmentunnel, Leonardtunnels) and R2 (Beverentunnel, Tijsmanstunnel).
The tunnels are part of main roads for long distance and international traffic, but also used for local traffic due to the vicinity of the urban nodes of Brussels and Antwerp. The aim of the Action is to conduct inspections, assessment of the safety performance and compliance with the directive, and to derive plans for adapting the tunnels and for implementing remedial measures.
The second sub-project focusses on increasing safety and security in highway truck parking areas, for which demand exceeds the available spaces. Truck drivers at the end of their driving shift do not know where there is parking capacity available and this creates an unbalanced distribution of parking occupancy. Data on capacity and occupancy of parking areas will be provided to truck drivers to allow them to make an informed decision on where and when to park.
It is expected that this Action will increase safety in the Belgian Flanders highways, providing socio economic benefits in terms of increased safety in tunnels, more efficient traffic flow, reduced emission and time lost in congestion.</t>
  </si>
  <si>
    <t>Setup and ITS connectivity of safe and secure truck parking areas in Romania along the TEN-T Core Network Corridors</t>
  </si>
  <si>
    <t>Romania</t>
  </si>
  <si>
    <t>The objective of the Action is to contribute to a network of certified safe and secure parking areas in Romania and optimize its use by designing and delivering an Intelligent Transport System (ITS) tool.
The Action will upgrade one safety and secure parking area and construct three new ones on a key section of the Orient-East Med Corridor in Romania. These parking areas will be certified with a security and service level 4 by the European Secure Parking Organisation (ESPORG).
Moreover, the necessary studies for the construction of two additional safe and secure parking areas along the Rhine-Danube Core Network Corridor will also be completed.
Finally, with the aim of providing European truck drivers with appropriate information on the availability of safe and secure parking places, a specific ITS software programme and a mobile application will be delivered.</t>
  </si>
  <si>
    <t>-</t>
  </si>
  <si>
    <t>https://ec.europa.eu/inea/en/connecting-europe-facility/cef-transport/setup-and-its-connectivity-safe-and-secure-truck-parking</t>
  </si>
  <si>
    <t>Repsol Security Parking</t>
  </si>
  <si>
    <t>2014-ES-TM-0358-S</t>
  </si>
  <si>
    <t>Secure parking areas are an important element of the logistics network and provide vital rest areas for drivers, helping to ensure safety for all road users and provide a higher security for goods, vehicles and drivers. The objective of the Action is to develop a study aiming at upgrading safety and security in six parking areas for trucks and commercial vehicles in the vicinity of petrol stations in Spain.
The parking areas are located on the Mediterranean and Atlantic corridors and will become part of an interconnected network through an online management platform specifically designed for the project. The Action will contribute to optimising the use of the parking places through provision of static and dynamic parking information, including collection and processing of data. It will implement innovative safety technologies for the acquisition of information and provide reservation services in real time.</t>
  </si>
  <si>
    <t>e, f</t>
  </si>
  <si>
    <t>https://ec.europa.eu/inea/en/connecting-europe-facility/cef-transport/repsol-security-parking</t>
  </si>
  <si>
    <t>2015-RO-TM-0137-M</t>
  </si>
  <si>
    <t>Expansion of safe &amp; secure truck parking spaces and truck parking information systems on the TEN-T core network in Austria and Germany (Bavaria)</t>
  </si>
  <si>
    <t>Austria, Germany</t>
  </si>
  <si>
    <t>2015-EU-TM-0261-M</t>
  </si>
  <si>
    <t>The Action covers work and study that aim at improving traffic safety, security and reliability by reducing Heavy goods vehicles (HGV) parking deficits on major routes along the 4 Corridors of the core TEN-T network passing through Austria and Germany. It will provide information about available parking spaces, build new HGV parking spaces and study possible future extensions of parking places.
Furthermore, it will provide the basis for a dynamic truck parking occupancy information system on several motorways in Germany. The Action will contribute to improved road safety and cargo security.</t>
  </si>
  <si>
    <t>Safe and secure truck parking</t>
  </si>
  <si>
    <t>Project list</t>
  </si>
  <si>
    <t>Filter by colour to see projects within a specific priority area: yellow = Priority Area I, green = Priority Area II, orange = Priority Area III, pink = Priority Area IV, blue = horizontal (3 or more priority areas covered)</t>
  </si>
  <si>
    <t>Arc Atlantique 2, NEXT-ITS 2. MedTIS II, MedTIS III, Traffic Management ITS in Slovenia (1 and 2), MI2</t>
  </si>
  <si>
    <t>Arc Atlantique 2, URSA MAJOR 2, NEXT-ITS 2, MedTIS II, MedTIS III, Traffic Management ITS in Slovenia 2, CONCORDA, MI2, SOCRATES 2.0, TIMELY</t>
  </si>
  <si>
    <t>URSA MAJOR 2, I_HeERO, eCall.at, Safe &amp; Secure truck parking spaces and info services At &amp; DE, Safe &amp; secure truck parking ITS in RO, Repsol Security Parking, Safe &amp; Secure infrastructure in Flanders</t>
  </si>
  <si>
    <t>AUTOCITS, CITRUS, CONCORDA, C-ROADS(AT, BE (Flanders), BE (Wallonia), CZ, FR, HU, IT, PT, SI (1 and 2), ES, DE), SCOOP@F Part 2, InterCor, NordicWay, NordicWay 2, SOCRATES 2.0, SOLRED</t>
  </si>
  <si>
    <t>EU ITS Platform, Arc Atlantique 3, URSA MAJOR neo, NEXT-ITS 3, CROCODILE 2 (main project and HU, HR), CROCODILE 3 (main project and HU, HR), National Traffic Management ITS in Poland</t>
  </si>
  <si>
    <t xml:space="preserve">Member State  </t>
  </si>
  <si>
    <t>Funding period</t>
  </si>
  <si>
    <r>
      <t>2007-2013</t>
    </r>
    <r>
      <rPr>
        <b/>
        <vertAlign val="superscript"/>
        <sz val="9"/>
        <color rgb="FFFFFFFF"/>
        <rFont val="Verdana"/>
        <family val="2"/>
      </rPr>
      <t>1</t>
    </r>
    <r>
      <rPr>
        <b/>
        <sz val="9"/>
        <color rgb="FFFFFFFF"/>
        <rFont val="Verdana"/>
        <family val="2"/>
      </rPr>
      <t xml:space="preserve"> </t>
    </r>
  </si>
  <si>
    <r>
      <t>2014-2020</t>
    </r>
    <r>
      <rPr>
        <b/>
        <vertAlign val="superscript"/>
        <sz val="9"/>
        <color rgb="FFFFFFFF"/>
        <rFont val="Verdana"/>
        <family val="2"/>
      </rPr>
      <t>2</t>
    </r>
  </si>
  <si>
    <t xml:space="preserve">Austria </t>
  </si>
  <si>
    <t>Bulgaria</t>
  </si>
  <si>
    <t xml:space="preserve">Germany </t>
  </si>
  <si>
    <t>Latvia</t>
  </si>
  <si>
    <t>Lithuania</t>
  </si>
  <si>
    <t>Luxembourg</t>
  </si>
  <si>
    <t xml:space="preserve">Malta </t>
  </si>
  <si>
    <t>Netherlands</t>
  </si>
  <si>
    <r>
      <t>-</t>
    </r>
    <r>
      <rPr>
        <sz val="7"/>
        <color theme="1"/>
        <rFont val="Times New Roman"/>
        <family val="1"/>
      </rPr>
      <t xml:space="preserve">       </t>
    </r>
    <r>
      <rPr>
        <sz val="9"/>
        <color theme="1"/>
        <rFont val="Verdana"/>
        <family val="2"/>
      </rPr>
      <t> </t>
    </r>
  </si>
  <si>
    <t xml:space="preserve">Spain </t>
  </si>
  <si>
    <t>Sweden</t>
  </si>
  <si>
    <t>Slovakia</t>
  </si>
  <si>
    <t>Cross border</t>
  </si>
  <si>
    <t>European Structural and Investment Funds</t>
  </si>
  <si>
    <t>Source:</t>
  </si>
  <si>
    <t>http://ec.europa.eu/regional_policy/en/policy/evaluations/data-for-research/</t>
  </si>
  <si>
    <t>EU funding</t>
  </si>
  <si>
    <t>Other programmes (note, some overlap with ESIF as INTERREG is funded by ERDF)</t>
  </si>
  <si>
    <t>Summary</t>
  </si>
  <si>
    <t>2007-2013 (EUR)</t>
  </si>
  <si>
    <t>2014-2020 (EUR)</t>
  </si>
  <si>
    <t>This document contains an overview of EU funding for Intelligent Transport Systems</t>
  </si>
  <si>
    <t>Where possible, the analysis has been carried out by priority area, with notes on the priority actions covered</t>
  </si>
  <si>
    <t>The following funding programmes are covered:</t>
  </si>
  <si>
    <t>TEN-T, CEF, FP7, H2020, ESIF</t>
  </si>
  <si>
    <t>Authors: Marius Biedka, Hannah Figg, Sam Levin (Ricardo Energy &amp; Environment)</t>
  </si>
  <si>
    <t>This tab summarises FP7 funding for Intelligent Transport Services for road</t>
  </si>
  <si>
    <t>The information has been collected through internet searches (including CORDIS and TRIMIS)</t>
  </si>
  <si>
    <t>https://ec.europa.eu/inea/en/horizon-2020/h2020-transport/projects-by-field/intelligent-transport-systems</t>
  </si>
  <si>
    <t>The information has been collected from the following link (and complemented by internet searches)</t>
  </si>
  <si>
    <t>Annex D</t>
  </si>
  <si>
    <t>Key to shading:</t>
  </si>
  <si>
    <t>Focus on Priority Area I</t>
  </si>
  <si>
    <t>Focus on Priority Area II</t>
  </si>
  <si>
    <t>Focus on Priority Area III</t>
  </si>
  <si>
    <t>Focus on Priority Area IV</t>
  </si>
  <si>
    <t>Horizontal - 3 or more priority areas covered</t>
  </si>
  <si>
    <t>HeERO2</t>
  </si>
  <si>
    <t>CIP-ICT-PSP-2012-6</t>
  </si>
  <si>
    <t>The overall objective of HeERO 2 is "To extend HeERO to new Member States or associated countries to demonstrate the scalability of the HeERO solution and to widen the acceptance of eCall."To support this objective there are three aims:(1) to prepare the necessary infrastructure to realize interoperability of "eCall" at European level, (2) to boost Member States investment in the PSAP infrastructure and interoperability of the service within the roadmap (end of 2014), (3) to encourage a wider adoption across more Member States.HeERO2 will prepare, carry-out and coordinate pre-deployment pilots for the Pan-European eCall based on 112. This will be undertaken at a European level in accordance with the approved standards. Six countries will participate in the pilot extension: Belgium, Bulgaria, Denmark, Luxemburg, Spain, and Turkey along with three additional associated Member States: Hungary, Slovenia and Ireland. The HeERO2 partners will benefit from the experience of the HeERO1 pilots, and thus be able to jump start their deployment of eCall.A set of additional issues will be investigated: (a) To examine continuity of eCall service with coordinated actions for interoperability across all pilot sites, examine cross border issues to ensure continuity of service and combined use of the four available positioning systems (b) To examine the issue of certification of the eCall chain, which will include the periodic test inspection of vehicles (c) To continue to refine and test European eCall standards along with relevant infrastructure upgrades (d) To continue to evaluate the full eCall value-chain and continue to explore value added services, either public or commercial (e) To extend eCall by defining, the operational and functional requirements for additional eCall devices for Powered Two Wheel vehicles and Heavy Goods Vehicles and the carriage of dangerous goods.</t>
  </si>
  <si>
    <t>https://cordis.europa.eu/project/rcn/191758_en.html</t>
  </si>
  <si>
    <t>HeERO</t>
  </si>
  <si>
    <t>https://www.cordis.europa.eu/project/rcn/191889_en.html</t>
  </si>
  <si>
    <t>Harmonised eCall European Pilot. The HeERO project will prepare, carry-out and coordinate eCall pre-deployment pilots at European level taking into account the approved standards. The overall project objective is to prepare for the deployment of the necessary infrastructure in Europe with the aim of making the Pan-European in-vehicle emergency call service eCall a reality.
In order to address the eCall interoperability which would be necessary to offer the possibility, for any vehicle from any European country travelling across Europe, to use the eCall service in case of a serious accident and to start the pre-deployment of the service in Europe HeERO project has identified the following major objectives:
\tDefine current state-of-the art in all eCall related service-chain parts (PSAPs-integrated rescue systems, telecommunication-112/E112, etc.)\tImplement available Pan-European eCall related European standards\tImplement needed technical and operational infrastructure upgrades\tIdentify possible use of eCall system for public and/or private value-added services\tProduce the training materials for the eCall operators\tIdentify the needs for certification procedures related to the eCall services equipment\tProduce recommendations for future eCall pre-deployment and deployment activities in Europe\tPromote pilots results and best practices with other EU-Member States not involved in HeERO pilot
The HeERO consortium includes 9 Member States (Germany, Italy, Sweden, Finland, Greece, Czech Republic, Romania, Croatia, and The Netherlands) which will make necessary technical and operational upgrades to test and validate nationally and internationally the eCall service as specified by the European Standardisation Bodies. HeERO's final results will be used for full deployment of the service in the participating Member States and as Best Practice to be promoted with the other EU Member States not involved in the Pilot.
Expand / Contract</t>
  </si>
  <si>
    <t>Support study for the ex-post evalution of the ITS Directive 2010/40/EU</t>
  </si>
  <si>
    <t>EU level funding for 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</si>
</sst>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2]\ #,##0;[Red]\-[$€-2]\ #,##0"/>
    <numFmt numFmtId="165" formatCode="#,##0_ ;[Red]\-#,##0\ "/>
    <numFmt numFmtId="166" formatCode="0.0%"/>
    <numFmt numFmtId="167" formatCode="[$€-2]\ #,##0"/>
  </numFmts>
  <fonts count="15" x14ac:knownFonts="1">
    <font>
      <sz val="11"/>
      <color theme="1"/>
      <name val="Calibri"/>
      <family val="2"/>
      <scheme val="minor"/>
    </font>
    <font>
      <sz val="18"/>
      <color theme="3"/>
      <name val="Calibri Light"/>
      <family val="2"/>
      <scheme val="major"/>
    </font>
    <font>
      <b/>
      <sz val="15"/>
      <color theme="3"/>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theme="1"/>
      <name val="Calibri"/>
      <family val="2"/>
      <scheme val="minor"/>
    </font>
    <font>
      <b/>
      <sz val="13"/>
      <color theme="3"/>
      <name val="Calibri"/>
      <family val="2"/>
      <scheme val="minor"/>
    </font>
    <font>
      <b/>
      <sz val="11"/>
      <color theme="0"/>
      <name val="Calibri"/>
      <family val="2"/>
      <scheme val="minor"/>
    </font>
    <font>
      <b/>
      <sz val="11"/>
      <name val="Calibri"/>
      <family val="2"/>
      <scheme val="minor"/>
    </font>
    <font>
      <sz val="9"/>
      <color theme="1"/>
      <name val="Verdana"/>
      <family val="2"/>
    </font>
    <font>
      <b/>
      <sz val="9"/>
      <color rgb="FFFFFFFF"/>
      <name val="Verdana"/>
      <family val="2"/>
    </font>
    <font>
      <b/>
      <vertAlign val="superscript"/>
      <sz val="9"/>
      <color rgb="FFFFFFFF"/>
      <name val="Verdana"/>
      <family val="2"/>
    </font>
    <font>
      <sz val="7"/>
      <color theme="1"/>
      <name val="Times New Roman"/>
      <family val="1"/>
    </font>
  </fonts>
  <fills count="12">
    <fill>
      <patternFill patternType="none"/>
    </fill>
    <fill>
      <patternFill patternType="gray125"/>
    </fill>
    <fill>
      <patternFill patternType="solid">
        <fgColor theme="4"/>
      </patternFill>
    </fill>
    <fill>
      <patternFill patternType="solid">
        <fgColor theme="4"/>
        <bgColor indexed="64"/>
      </patternFill>
    </fill>
    <fill>
      <patternFill patternType="solid">
        <fgColor rgb="FFFFFF00"/>
        <bgColor indexed="64"/>
      </patternFill>
    </fill>
    <fill>
      <patternFill patternType="solid">
        <fgColor rgb="FF66FF66"/>
        <bgColor indexed="64"/>
      </patternFill>
    </fill>
    <fill>
      <patternFill patternType="solid">
        <fgColor rgb="FFFF66CC"/>
        <bgColor indexed="64"/>
      </patternFill>
    </fill>
    <fill>
      <patternFill patternType="solid">
        <fgColor rgb="FF00B0F0"/>
        <bgColor indexed="64"/>
      </patternFill>
    </fill>
    <fill>
      <patternFill patternType="solid">
        <fgColor rgb="FFFF6600"/>
        <bgColor indexed="64"/>
      </patternFill>
    </fill>
    <fill>
      <patternFill patternType="solid">
        <fgColor rgb="FFFF8837"/>
        <bgColor indexed="64"/>
      </patternFill>
    </fill>
    <fill>
      <patternFill patternType="solid">
        <fgColor theme="4" tint="0.79998168889431442"/>
        <bgColor theme="4" tint="0.79998168889431442"/>
      </patternFill>
    </fill>
    <fill>
      <patternFill patternType="solid">
        <fgColor theme="4"/>
        <bgColor theme="4"/>
      </patternFill>
    </fill>
  </fills>
  <borders count="9">
    <border>
      <left/>
      <right/>
      <top/>
      <bottom/>
      <diagonal/>
    </border>
    <border>
      <left/>
      <right/>
      <top/>
      <bottom style="thick">
        <color theme="4"/>
      </bottom>
      <diagonal/>
    </border>
    <border>
      <left/>
      <right/>
      <top style="thin">
        <color theme="4" tint="0.39997558519241921"/>
      </top>
      <bottom style="thin">
        <color theme="4" tint="0.39997558519241921"/>
      </bottom>
      <diagonal/>
    </border>
    <border>
      <left style="thin">
        <color theme="4" tint="0.39997558519241921"/>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bottom style="thick">
        <color theme="4" tint="0.499984740745262"/>
      </bottom>
      <diagonal/>
    </border>
    <border>
      <left/>
      <right/>
      <top style="thin">
        <color theme="4" tint="0.39997558519241921"/>
      </top>
      <bottom/>
      <diagonal/>
    </border>
    <border>
      <left style="thin">
        <color theme="4" tint="0.39997558519241921"/>
      </left>
      <right/>
      <top style="thin">
        <color theme="4" tint="0.39997558519241921"/>
      </top>
      <bottom/>
      <diagonal/>
    </border>
    <border>
      <left/>
      <right style="thin">
        <color theme="4" tint="0.39997558519241921"/>
      </right>
      <top style="thin">
        <color theme="4" tint="0.39997558519241921"/>
      </top>
      <bottom/>
      <diagonal/>
    </border>
  </borders>
  <cellStyleXfs count="8">
    <xf numFmtId="0" fontId="0" fillId="0" borderId="0"/>
    <xf numFmtId="0" fontId="1" fillId="0" borderId="0" applyNumberFormat="0" applyFill="0" applyBorder="0" applyAlignment="0" applyProtection="0"/>
    <xf numFmtId="0" fontId="2" fillId="0" borderId="1" applyNumberFormat="0" applyFill="0" applyAlignment="0" applyProtection="0"/>
    <xf numFmtId="0" fontId="3" fillId="0" borderId="0" applyNumberFormat="0" applyFill="0" applyBorder="0" applyAlignment="0" applyProtection="0"/>
    <xf numFmtId="0" fontId="5" fillId="2" borderId="0" applyNumberFormat="0" applyBorder="0" applyAlignment="0" applyProtection="0"/>
    <xf numFmtId="0" fontId="6" fillId="0" borderId="0" applyNumberFormat="0" applyFill="0" applyBorder="0" applyAlignment="0" applyProtection="0"/>
    <xf numFmtId="9" fontId="7" fillId="0" borderId="0" applyFont="0" applyFill="0" applyBorder="0" applyAlignment="0" applyProtection="0"/>
    <xf numFmtId="0" fontId="8" fillId="0" borderId="5" applyNumberFormat="0" applyFill="0" applyAlignment="0" applyProtection="0"/>
  </cellStyleXfs>
  <cellXfs count="106">
    <xf numFmtId="0" fontId="0" fillId="0" borderId="0" xfId="0"/>
    <xf numFmtId="0" fontId="1" fillId="0" borderId="0" xfId="1"/>
    <xf numFmtId="0" fontId="3" fillId="0" borderId="0" xfId="3"/>
    <xf numFmtId="0" fontId="6" fillId="0" borderId="0" xfId="5"/>
    <xf numFmtId="164" fontId="0" fillId="0" borderId="0" xfId="0" applyNumberFormat="1"/>
    <xf numFmtId="0" fontId="2" fillId="0" borderId="1" xfId="2"/>
    <xf numFmtId="0" fontId="4" fillId="0" borderId="0" xfId="0" applyFont="1"/>
    <xf numFmtId="164" fontId="5" fillId="2" borderId="0" xfId="4" applyNumberFormat="1" applyBorder="1"/>
    <xf numFmtId="0" fontId="0" fillId="0" borderId="0" xfId="0" applyAlignment="1">
      <alignment vertical="top"/>
    </xf>
    <xf numFmtId="0" fontId="0" fillId="0" borderId="0" xfId="0" applyAlignment="1">
      <alignment vertical="top" wrapText="1"/>
    </xf>
    <xf numFmtId="17" fontId="0" fillId="0" borderId="0" xfId="0" applyNumberFormat="1" applyAlignment="1">
      <alignment vertical="top" wrapText="1"/>
    </xf>
    <xf numFmtId="164" fontId="0" fillId="0" borderId="0" xfId="0" applyNumberFormat="1" applyAlignment="1">
      <alignment vertical="top" wrapText="1"/>
    </xf>
    <xf numFmtId="9" fontId="0" fillId="0" borderId="0" xfId="0" applyNumberFormat="1" applyAlignment="1">
      <alignment vertical="top"/>
    </xf>
    <xf numFmtId="0" fontId="6" fillId="0" borderId="0" xfId="5" applyAlignment="1">
      <alignment vertical="top"/>
    </xf>
    <xf numFmtId="0" fontId="0" fillId="0" borderId="0" xfId="0" applyAlignment="1">
      <alignment horizontal="fill" vertical="top"/>
    </xf>
    <xf numFmtId="0" fontId="0" fillId="0" borderId="3" xfId="0" applyFont="1" applyBorder="1"/>
    <xf numFmtId="0" fontId="0" fillId="0" borderId="2" xfId="0" applyFont="1" applyBorder="1"/>
    <xf numFmtId="164" fontId="0" fillId="0" borderId="2" xfId="0" applyNumberFormat="1" applyFont="1" applyBorder="1"/>
    <xf numFmtId="0" fontId="6" fillId="0" borderId="4" xfId="5" applyFont="1" applyBorder="1"/>
    <xf numFmtId="165" fontId="5" fillId="2" borderId="0" xfId="4" applyNumberFormat="1" applyBorder="1"/>
    <xf numFmtId="164" fontId="0" fillId="0" borderId="0" xfId="0" applyNumberFormat="1" applyAlignment="1">
      <alignment horizontal="center" vertical="center"/>
    </xf>
    <xf numFmtId="164" fontId="0" fillId="0" borderId="2" xfId="0" applyNumberFormat="1" applyFont="1" applyBorder="1" applyAlignment="1">
      <alignment horizontal="center" vertical="center"/>
    </xf>
    <xf numFmtId="0" fontId="5" fillId="3" borderId="0" xfId="0" applyFont="1" applyFill="1"/>
    <xf numFmtId="0" fontId="0" fillId="0" borderId="0" xfId="0" applyAlignment="1">
      <alignment horizontal="center" vertical="center"/>
    </xf>
    <xf numFmtId="0" fontId="0" fillId="0" borderId="0" xfId="0" applyFill="1"/>
    <xf numFmtId="0" fontId="3" fillId="0" borderId="0" xfId="3" applyFill="1"/>
    <xf numFmtId="0" fontId="6" fillId="0" borderId="0" xfId="5" applyFill="1"/>
    <xf numFmtId="9" fontId="0" fillId="0" borderId="0" xfId="0" applyNumberFormat="1"/>
    <xf numFmtId="17" fontId="0" fillId="0" borderId="0" xfId="0" applyNumberFormat="1"/>
    <xf numFmtId="164" fontId="4" fillId="0" borderId="0" xfId="0" applyNumberFormat="1" applyFont="1"/>
    <xf numFmtId="164" fontId="0" fillId="0" borderId="0" xfId="0" applyNumberFormat="1" applyFont="1"/>
    <xf numFmtId="166" fontId="0" fillId="0" borderId="0" xfId="0" applyNumberFormat="1"/>
    <xf numFmtId="0" fontId="0" fillId="0" borderId="0" xfId="0" applyAlignment="1">
      <alignment horizontal="left" vertical="top" wrapText="1"/>
    </xf>
    <xf numFmtId="0" fontId="0" fillId="0" borderId="0" xfId="0" applyAlignment="1">
      <alignment horizontal="left" vertical="top"/>
    </xf>
    <xf numFmtId="0" fontId="0" fillId="0" borderId="0" xfId="0" applyAlignment="1"/>
    <xf numFmtId="0" fontId="0" fillId="4" borderId="0" xfId="0" applyFill="1" applyAlignment="1">
      <alignment horizontal="center" vertical="center"/>
    </xf>
    <xf numFmtId="0" fontId="0" fillId="5" borderId="0" xfId="0" applyFill="1" applyAlignment="1">
      <alignment horizontal="center" vertical="center"/>
    </xf>
    <xf numFmtId="0" fontId="0" fillId="6" borderId="0" xfId="0" applyFill="1" applyAlignment="1">
      <alignment horizontal="center" vertical="center"/>
    </xf>
    <xf numFmtId="0" fontId="0" fillId="7" borderId="0" xfId="0" applyFill="1" applyAlignment="1">
      <alignment horizontal="center" vertical="center"/>
    </xf>
    <xf numFmtId="0" fontId="0" fillId="8" borderId="0" xfId="0" applyFill="1" applyAlignment="1">
      <alignment horizontal="center" vertical="center"/>
    </xf>
    <xf numFmtId="0" fontId="0" fillId="9" borderId="0" xfId="0" applyFill="1" applyAlignment="1">
      <alignment horizontal="center" vertical="center"/>
    </xf>
    <xf numFmtId="164" fontId="0" fillId="4" borderId="0" xfId="0" applyNumberFormat="1" applyFill="1" applyAlignment="1">
      <alignment horizontal="center" vertical="center"/>
    </xf>
    <xf numFmtId="164" fontId="0" fillId="6" borderId="0" xfId="0" applyNumberFormat="1" applyFill="1" applyAlignment="1">
      <alignment horizontal="center" vertical="center"/>
    </xf>
    <xf numFmtId="9" fontId="0" fillId="0" borderId="0" xfId="0" applyNumberFormat="1" applyAlignment="1">
      <alignment horizontal="fill"/>
    </xf>
    <xf numFmtId="164" fontId="0" fillId="5" borderId="0" xfId="0" applyNumberFormat="1" applyFill="1" applyAlignment="1">
      <alignment horizontal="center" vertical="center"/>
    </xf>
    <xf numFmtId="164" fontId="0" fillId="7" borderId="0" xfId="0" applyNumberFormat="1" applyFill="1" applyAlignment="1">
      <alignment horizontal="center" vertical="center"/>
    </xf>
    <xf numFmtId="164" fontId="0" fillId="9" borderId="0" xfId="0" applyNumberFormat="1" applyFill="1" applyAlignment="1">
      <alignment horizontal="center" vertical="center"/>
    </xf>
    <xf numFmtId="0" fontId="0" fillId="0" borderId="2" xfId="0" applyFont="1" applyBorder="1" applyAlignment="1">
      <alignment wrapText="1"/>
    </xf>
    <xf numFmtId="164" fontId="0" fillId="0" borderId="0" xfId="0" applyNumberFormat="1" applyAlignment="1">
      <alignment horizontal="left" vertical="top" wrapText="1"/>
    </xf>
    <xf numFmtId="164" fontId="0" fillId="0" borderId="2" xfId="0" applyNumberFormat="1" applyFont="1" applyBorder="1" applyAlignment="1">
      <alignment horizontal="left" vertical="top" wrapText="1"/>
    </xf>
    <xf numFmtId="164" fontId="0" fillId="0" borderId="0" xfId="0" applyNumberFormat="1" applyFont="1" applyBorder="1" applyAlignment="1">
      <alignment horizontal="left" vertical="top" wrapText="1"/>
    </xf>
    <xf numFmtId="0" fontId="6" fillId="0" borderId="0" xfId="5" applyAlignment="1">
      <alignment horizontal="left" vertical="top" wrapText="1"/>
    </xf>
    <xf numFmtId="164" fontId="0" fillId="0" borderId="0" xfId="0" applyNumberFormat="1" applyFont="1" applyAlignment="1">
      <alignment horizontal="left" vertical="top" wrapText="1"/>
    </xf>
    <xf numFmtId="167" fontId="9" fillId="3" borderId="0" xfId="0" applyNumberFormat="1" applyFont="1" applyFill="1"/>
    <xf numFmtId="0" fontId="4" fillId="0" borderId="0" xfId="0" applyFont="1" applyAlignment="1">
      <alignment horizontal="center" vertical="center"/>
    </xf>
    <xf numFmtId="3" fontId="9" fillId="3" borderId="0" xfId="0" applyNumberFormat="1" applyFont="1" applyFill="1"/>
    <xf numFmtId="0" fontId="10" fillId="0" borderId="0" xfId="0" applyFont="1" applyFill="1" applyAlignment="1">
      <alignment horizontal="center"/>
    </xf>
    <xf numFmtId="167" fontId="9" fillId="3" borderId="0" xfId="0" applyNumberFormat="1" applyFont="1" applyFill="1" applyAlignment="1">
      <alignment horizontal="center"/>
    </xf>
    <xf numFmtId="0" fontId="0" fillId="0" borderId="0" xfId="0" applyFill="1" applyAlignment="1">
      <alignment horizontal="center" vertical="center"/>
    </xf>
    <xf numFmtId="0" fontId="9" fillId="3" borderId="0" xfId="0" applyFont="1" applyFill="1"/>
    <xf numFmtId="0" fontId="0" fillId="0" borderId="0" xfId="0" applyFill="1" applyAlignment="1">
      <alignment vertical="top" wrapText="1"/>
    </xf>
    <xf numFmtId="17" fontId="0" fillId="0" borderId="0" xfId="0" applyNumberFormat="1" applyFill="1" applyAlignment="1">
      <alignment vertical="top" wrapText="1"/>
    </xf>
    <xf numFmtId="164" fontId="0" fillId="0" borderId="0" xfId="0" applyNumberFormat="1" applyFill="1" applyAlignment="1">
      <alignment vertical="top" wrapText="1"/>
    </xf>
    <xf numFmtId="9" fontId="0" fillId="0" borderId="0" xfId="0" applyNumberFormat="1" applyFill="1" applyAlignment="1">
      <alignment vertical="top"/>
    </xf>
    <xf numFmtId="0" fontId="0" fillId="0" borderId="0" xfId="0" applyFill="1" applyAlignment="1">
      <alignment horizontal="fill" vertical="top" wrapText="1"/>
    </xf>
    <xf numFmtId="0" fontId="0" fillId="0" borderId="0" xfId="0" applyFill="1" applyAlignment="1">
      <alignment vertical="top"/>
    </xf>
    <xf numFmtId="0" fontId="6" fillId="0" borderId="0" xfId="5" applyFill="1" applyAlignment="1">
      <alignment vertical="top"/>
    </xf>
    <xf numFmtId="0" fontId="8" fillId="0" borderId="5" xfId="7"/>
    <xf numFmtId="166" fontId="0" fillId="0" borderId="4" xfId="0" applyNumberFormat="1" applyFont="1" applyBorder="1"/>
    <xf numFmtId="0" fontId="4" fillId="0" borderId="3" xfId="0" applyFont="1" applyBorder="1"/>
    <xf numFmtId="0" fontId="4" fillId="0" borderId="2" xfId="0" applyFont="1" applyBorder="1"/>
    <xf numFmtId="164" fontId="4" fillId="0" borderId="2" xfId="0" applyNumberFormat="1" applyFont="1" applyBorder="1"/>
    <xf numFmtId="0" fontId="9" fillId="11" borderId="7" xfId="0" applyFont="1" applyFill="1" applyBorder="1"/>
    <xf numFmtId="0" fontId="9" fillId="11" borderId="6" xfId="0" applyFont="1" applyFill="1" applyBorder="1"/>
    <xf numFmtId="0" fontId="9" fillId="11" borderId="8" xfId="0" applyFont="1" applyFill="1" applyBorder="1"/>
    <xf numFmtId="0" fontId="0" fillId="10" borderId="7" xfId="0" applyFont="1" applyFill="1" applyBorder="1"/>
    <xf numFmtId="0" fontId="0" fillId="10" borderId="6" xfId="0" applyFont="1" applyFill="1" applyBorder="1"/>
    <xf numFmtId="164" fontId="0" fillId="10" borderId="6" xfId="0" applyNumberFormat="1" applyFont="1" applyFill="1" applyBorder="1"/>
    <xf numFmtId="0" fontId="0" fillId="10" borderId="6" xfId="0" applyFont="1" applyFill="1" applyBorder="1" applyAlignment="1">
      <alignment wrapText="1"/>
    </xf>
    <xf numFmtId="166" fontId="0" fillId="10" borderId="8" xfId="0" applyNumberFormat="1" applyFont="1" applyFill="1" applyBorder="1"/>
    <xf numFmtId="0" fontId="0" fillId="0" borderId="7" xfId="0" applyFont="1" applyBorder="1"/>
    <xf numFmtId="0" fontId="0" fillId="0" borderId="6" xfId="0" applyFont="1" applyBorder="1"/>
    <xf numFmtId="164" fontId="0" fillId="0" borderId="6" xfId="0" applyNumberFormat="1" applyFont="1" applyBorder="1"/>
    <xf numFmtId="0" fontId="0" fillId="0" borderId="6" xfId="0" applyFont="1" applyBorder="1" applyAlignment="1">
      <alignment wrapText="1"/>
    </xf>
    <xf numFmtId="166" fontId="0" fillId="0" borderId="8" xfId="0" applyNumberFormat="1" applyFont="1" applyBorder="1"/>
    <xf numFmtId="166" fontId="10" fillId="0" borderId="0" xfId="0" applyNumberFormat="1" applyFont="1" applyAlignment="1">
      <alignment horizontal="center" vertical="center"/>
    </xf>
    <xf numFmtId="0" fontId="0" fillId="0" borderId="0" xfId="0" applyFont="1" applyFill="1" applyBorder="1"/>
    <xf numFmtId="164" fontId="0" fillId="0" borderId="0" xfId="4" applyNumberFormat="1" applyFont="1" applyFill="1" applyBorder="1"/>
    <xf numFmtId="9" fontId="0" fillId="0" borderId="0" xfId="6" applyFont="1" applyFill="1" applyBorder="1"/>
    <xf numFmtId="164" fontId="0" fillId="0" borderId="0" xfId="0" applyNumberFormat="1" applyFont="1" applyFill="1" applyBorder="1"/>
    <xf numFmtId="9" fontId="0" fillId="0" borderId="0" xfId="0" applyNumberFormat="1" applyFont="1" applyFill="1" applyBorder="1"/>
    <xf numFmtId="0" fontId="0" fillId="0" borderId="0" xfId="0" applyFont="1" applyFill="1" applyBorder="1" applyAlignment="1">
      <alignment horizontal="justify" vertical="center" wrapText="1"/>
    </xf>
    <xf numFmtId="0" fontId="0" fillId="0" borderId="0" xfId="0" applyFont="1" applyFill="1" applyBorder="1" applyAlignment="1">
      <alignment horizontal="center" vertical="center" wrapText="1"/>
    </xf>
    <xf numFmtId="3" fontId="0" fillId="0" borderId="0" xfId="0" applyNumberFormat="1" applyFont="1" applyFill="1" applyBorder="1" applyAlignment="1">
      <alignment horizontal="center" vertical="center" wrapText="1"/>
    </xf>
    <xf numFmtId="0" fontId="4" fillId="0" borderId="0" xfId="0" applyFont="1" applyFill="1" applyBorder="1" applyAlignment="1">
      <alignment horizontal="justify" vertical="center" wrapText="1"/>
    </xf>
    <xf numFmtId="3" fontId="4"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164" fontId="0" fillId="6" borderId="2" xfId="0" applyNumberFormat="1" applyFont="1" applyFill="1" applyBorder="1" applyAlignment="1">
      <alignment horizontal="center" vertical="center"/>
    </xf>
    <xf numFmtId="164" fontId="0" fillId="4" borderId="2" xfId="0" applyNumberFormat="1" applyFont="1" applyFill="1" applyBorder="1" applyAlignment="1">
      <alignment horizontal="center" vertical="center"/>
    </xf>
    <xf numFmtId="164" fontId="0" fillId="5" borderId="2" xfId="0" applyNumberFormat="1" applyFont="1" applyFill="1" applyBorder="1" applyAlignment="1">
      <alignment horizontal="center" vertical="center"/>
    </xf>
    <xf numFmtId="164" fontId="0" fillId="7" borderId="2" xfId="0" applyNumberFormat="1" applyFont="1" applyFill="1" applyBorder="1" applyAlignment="1">
      <alignment horizontal="center" vertical="center"/>
    </xf>
    <xf numFmtId="0" fontId="0" fillId="9" borderId="2" xfId="0" applyFont="1" applyFill="1" applyBorder="1" applyAlignment="1">
      <alignment horizontal="center" vertical="center"/>
    </xf>
    <xf numFmtId="0" fontId="4" fillId="0" borderId="0" xfId="0" applyFont="1" applyAlignment="1">
      <alignment horizontal="center"/>
    </xf>
    <xf numFmtId="0" fontId="10" fillId="0" borderId="0" xfId="0" applyFont="1" applyFill="1" applyAlignment="1">
      <alignment horizontal="center"/>
    </xf>
    <xf numFmtId="0" fontId="9" fillId="11" borderId="2" xfId="0" applyFont="1" applyFill="1" applyBorder="1" applyAlignment="1">
      <alignment horizontal="center" vertical="center" wrapText="1"/>
    </xf>
    <xf numFmtId="0" fontId="9" fillId="11" borderId="4" xfId="0" applyFont="1" applyFill="1" applyBorder="1" applyAlignment="1">
      <alignment horizontal="center" vertical="center" wrapText="1"/>
    </xf>
  </cellXfs>
  <cellStyles count="8">
    <cellStyle name="Accent1" xfId="4" builtinId="29"/>
    <cellStyle name="Explanatory Text" xfId="3" builtinId="53"/>
    <cellStyle name="Heading 1" xfId="2" builtinId="16"/>
    <cellStyle name="Heading 2" xfId="7" builtinId="17"/>
    <cellStyle name="Hyperlink" xfId="5" builtinId="8"/>
    <cellStyle name="Normal" xfId="0" builtinId="0"/>
    <cellStyle name="Percent" xfId="6" builtinId="5"/>
    <cellStyle name="Title" xfId="1" builtinId="15"/>
  </cellStyles>
  <dxfs count="64">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3" formatCode="0%"/>
    </dxf>
    <dxf>
      <numFmt numFmtId="164" formatCode="[$€-2]\ #,##0;[Red]\-[$€-2]\ #,##0"/>
    </dxf>
    <dxf>
      <numFmt numFmtId="164" formatCode="[$€-2]\ #,##0;[Red]\-[$€-2]\ #,##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2]\ #,##0;[Red]\-[$€-2]\ #,##0"/>
    </dxf>
    <dxf>
      <numFmt numFmtId="164" formatCode="[$€-2]\ #,##0;[Red]\-[$€-2]\ #,##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3" formatCode="0%"/>
    </dxf>
    <dxf>
      <numFmt numFmtId="164" formatCode="[$€-2]\ #,##0;[Red]\-[$€-2]\ #,##0"/>
    </dxf>
    <dxf>
      <numFmt numFmtId="164" formatCode="[$€-2]\ #,##0;[Red]\-[$€-2]\ #,##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164" formatCode="[$€-2]\ #,##0;[Red]\-[$€-2]\ #,##0"/>
      <alignment horizontal="left" vertical="top" textRotation="0" wrapText="1" indent="0" justifyLastLine="0" shrinkToFit="0" readingOrder="0"/>
    </dxf>
    <dxf>
      <font>
        <b val="0"/>
        <i val="0"/>
        <strike val="0"/>
        <condense val="0"/>
        <extend val="0"/>
        <outline val="0"/>
        <shadow val="0"/>
        <u val="none"/>
        <vertAlign val="baseline"/>
        <sz val="11"/>
        <color theme="1"/>
        <name val="Calibri"/>
        <family val="2"/>
        <scheme val="minor"/>
      </font>
      <numFmt numFmtId="164" formatCode="[$€-2]\ #,##0;[Red]\-[$€-2]\ #,##0"/>
      <alignment horizontal="left" vertical="top" textRotation="0" wrapText="1" indent="0" justifyLastLine="0" shrinkToFit="0" readingOrder="0"/>
      <border diagonalUp="0" diagonalDown="0" outline="0">
        <left/>
        <right/>
        <top style="thin">
          <color theme="4" tint="0.39997558519241921"/>
        </top>
        <bottom style="thin">
          <color theme="4" tint="0.39997558519241921"/>
        </bottom>
      </border>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indent="0" justifyLastLine="0" shrinkToFit="0" readingOrder="0"/>
    </dxf>
    <dxf>
      <alignment horizontal="general" vertical="top" textRotation="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fill" vertical="top" textRotation="0" wrapText="0" indent="0" justifyLastLine="0" shrinkToFit="0" readingOrder="0"/>
    </dxf>
    <dxf>
      <alignment horizontal="general" vertical="top" textRotation="0" indent="0" justifyLastLine="0" shrinkToFit="0" readingOrder="0"/>
    </dxf>
    <dxf>
      <numFmt numFmtId="164" formatCode="[$€-2]\ #,##0;[Red]\-[$€-2]\ #,##0"/>
      <alignment horizontal="general" vertical="top" textRotation="0" wrapText="1" indent="0" justifyLastLine="0" shrinkToFit="0" readingOrder="0"/>
    </dxf>
    <dxf>
      <numFmt numFmtId="164" formatCode="[$€-2]\ #,##0;[Red]\-[$€-2]\ #,##0"/>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indent="0" justifyLastLine="0" shrinkToFit="0" readingOrder="0"/>
    </dxf>
    <dxf>
      <numFmt numFmtId="164" formatCode="[$€-2]\ #,##0;[Red]\-[$€-2]\ #,##0"/>
    </dxf>
    <dxf>
      <numFmt numFmtId="164" formatCode="[$€-2]\ #,##0;[Red]\-[$€-2]\ #,##0"/>
    </dxf>
    <dxf>
      <numFmt numFmtId="164" formatCode="[$€-2]\ #,##0;[Red]\-[$€-2]\ #,##0"/>
      <alignment horizontal="center" vertical="center" textRotation="0" wrapText="0" indent="0" justifyLastLine="0" shrinkToFit="0" readingOrder="0"/>
    </dxf>
    <dxf>
      <numFmt numFmtId="164" formatCode="[$€-2]\ #,##0;[Red]\-[$€-2]\ #,##0"/>
      <alignment horizontal="center" vertical="center" textRotation="0" wrapText="0" indent="0" justifyLastLine="0" shrinkToFit="0" readingOrder="0"/>
    </dxf>
    <dxf>
      <numFmt numFmtId="164" formatCode="[$€-2]\ #,##0;[Red]\-[$€-2]\ #,##0"/>
      <alignment horizontal="center" vertical="center" textRotation="0" wrapText="0" indent="0" justifyLastLine="0" shrinkToFit="0" readingOrder="0"/>
    </dxf>
    <dxf>
      <numFmt numFmtId="164" formatCode="[$€-2]\ #,##0;[Red]\-[$€-2]\ #,##0"/>
      <alignment horizontal="center" vertical="center" textRotation="0" wrapText="0" indent="0" justifyLastLine="0" shrinkToFit="0" readingOrder="0"/>
    </dxf>
    <dxf>
      <numFmt numFmtId="13" formatCode="0%"/>
      <alignment horizontal="fill" vertical="bottom" textRotation="0" wrapText="0" indent="0" justifyLastLine="0" shrinkToFit="0" readingOrder="0"/>
    </dxf>
    <dxf>
      <numFmt numFmtId="13" formatCode="0%"/>
    </dxf>
    <dxf>
      <numFmt numFmtId="164" formatCode="[$€-2]\ #,##0;[Red]\-[$€-2]\ #,##0"/>
    </dxf>
    <dxf>
      <numFmt numFmtId="164" formatCode="[$€-2]\ #,##0;[Red]\-[$€-2]\ #,##0"/>
    </dxf>
  </dxfs>
  <tableStyles count="0" defaultTableStyle="TableStyleMedium2" defaultPivotStyle="PivotStyleLight16"/>
  <colors>
    <mruColors>
      <color rgb="FFFF99FF"/>
      <color rgb="FFFF66CC"/>
      <color rgb="FFFF8837"/>
      <color rgb="FF66FF66"/>
      <color rgb="FFFF6600"/>
      <color rgb="FFFF6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20</xdr:row>
      <xdr:rowOff>0</xdr:rowOff>
    </xdr:from>
    <xdr:to>
      <xdr:col>5</xdr:col>
      <xdr:colOff>456256</xdr:colOff>
      <xdr:row>49</xdr:row>
      <xdr:rowOff>151690</xdr:rowOff>
    </xdr:to>
    <xdr:pic>
      <xdr:nvPicPr>
        <xdr:cNvPr id="6" name="Picture 5">
          <a:extLst>
            <a:ext uri="{FF2B5EF4-FFF2-40B4-BE49-F238E27FC236}">
              <a16:creationId xmlns:a16="http://schemas.microsoft.com/office/drawing/2014/main" id="{E0A48765-A5CB-4F5A-8656-9F31393B515D}"/>
            </a:ext>
          </a:extLst>
        </xdr:cNvPr>
        <xdr:cNvPicPr>
          <a:picLocks noChangeAspect="1"/>
        </xdr:cNvPicPr>
      </xdr:nvPicPr>
      <xdr:blipFill>
        <a:blip xmlns:r="http://schemas.openxmlformats.org/officeDocument/2006/relationships" r:embed="rId1"/>
        <a:stretch>
          <a:fillRect/>
        </a:stretch>
      </xdr:blipFill>
      <xdr:spPr>
        <a:xfrm>
          <a:off x="0" y="4083844"/>
          <a:ext cx="7552381" cy="5676190"/>
        </a:xfrm>
        <a:prstGeom prst="rect">
          <a:avLst/>
        </a:prstGeom>
      </xdr:spPr>
    </xdr:pic>
    <xdr:clientData/>
  </xdr:twoCellAnchor>
  <xdr:twoCellAnchor editAs="oneCell">
    <xdr:from>
      <xdr:col>5</xdr:col>
      <xdr:colOff>619125</xdr:colOff>
      <xdr:row>19</xdr:row>
      <xdr:rowOff>166687</xdr:rowOff>
    </xdr:from>
    <xdr:to>
      <xdr:col>7</xdr:col>
      <xdr:colOff>478839</xdr:colOff>
      <xdr:row>50</xdr:row>
      <xdr:rowOff>59531</xdr:rowOff>
    </xdr:to>
    <xdr:pic>
      <xdr:nvPicPr>
        <xdr:cNvPr id="7" name="Picture 6">
          <a:extLst>
            <a:ext uri="{FF2B5EF4-FFF2-40B4-BE49-F238E27FC236}">
              <a16:creationId xmlns:a16="http://schemas.microsoft.com/office/drawing/2014/main" id="{892F3E67-CEAE-4CFF-92F5-B1F45574A13C}"/>
            </a:ext>
          </a:extLst>
        </xdr:cNvPr>
        <xdr:cNvPicPr>
          <a:picLocks noChangeAspect="1"/>
        </xdr:cNvPicPr>
      </xdr:nvPicPr>
      <xdr:blipFill>
        <a:blip xmlns:r="http://schemas.openxmlformats.org/officeDocument/2006/relationships" r:embed="rId2"/>
        <a:stretch>
          <a:fillRect/>
        </a:stretch>
      </xdr:blipFill>
      <xdr:spPr>
        <a:xfrm>
          <a:off x="7715250" y="4060031"/>
          <a:ext cx="6408152" cy="5798344"/>
        </a:xfrm>
        <a:prstGeom prst="rect">
          <a:avLst/>
        </a:prstGeom>
      </xdr:spPr>
    </xdr:pic>
    <xdr:clientData/>
  </xdr:twoCellAnchor>
</xdr:wsDr>
</file>

<file path=xl/tables/table1.xml><?xml version="1.0" encoding="utf-8"?>
<table xmlns="http://schemas.openxmlformats.org/spreadsheetml/2006/main" id="2" name="TEN_T_transport_ITS" displayName="TEN_T_transport_ITS" ref="B33:Q45" totalsRowShown="0">
  <autoFilter ref="B33:Q45"/>
  <tableColumns count="16">
    <tableColumn id="12" name="ID"/>
    <tableColumn id="1" name="Project Name"/>
    <tableColumn id="11" name="Member States"/>
    <tableColumn id="15" name="Implementation start"/>
    <tableColumn id="13" name="Implementation end"/>
    <tableColumn id="6" name=" EU contribution (€)" dataDxfId="63"/>
    <tableColumn id="7" name="Total cost (€)" dataDxfId="62"/>
    <tableColumn id="10" name="Percentage" dataDxfId="61"/>
    <tableColumn id="16" name="Description" dataDxfId="60"/>
    <tableColumn id="9" name="I" dataDxfId="59"/>
    <tableColumn id="8" name="II" dataDxfId="58"/>
    <tableColumn id="5" name="III" dataDxfId="57"/>
    <tableColumn id="4" name="IV" dataDxfId="56"/>
    <tableColumn id="3" name="Priority actions" dataDxfId="55"/>
    <tableColumn id="2" name="ITS services/comment" dataDxfId="54"/>
    <tableColumn id="14" name="Link"/>
  </tableColumns>
  <tableStyleInfo name="TableStyleMedium2" showFirstColumn="0" showLastColumn="0" showRowStripes="1" showColumnStripes="0"/>
</table>
</file>

<file path=xl/tables/table2.xml><?xml version="1.0" encoding="utf-8"?>
<table xmlns="http://schemas.openxmlformats.org/spreadsheetml/2006/main" id="1" name="CEF_transport_ITS" displayName="CEF_transport_ITS" ref="B73:S121" totalsRowShown="0" dataDxfId="53">
  <autoFilter ref="B73:S121"/>
  <sortState ref="B74:S121">
    <sortCondition ref="C73:C121"/>
  </sortState>
  <tableColumns count="18">
    <tableColumn id="12" name="ID" dataDxfId="52"/>
    <tableColumn id="1" name="Title" dataDxfId="51"/>
    <tableColumn id="2" name="Programme" dataDxfId="50"/>
    <tableColumn id="3" name="Call year" dataDxfId="49"/>
    <tableColumn id="4" name="Member State(s)" dataDxfId="48"/>
    <tableColumn id="5" name="Implementation start" dataDxfId="47"/>
    <tableColumn id="13" name="Implementation end" dataDxfId="46"/>
    <tableColumn id="6" name="Maximum EU contribution (€)" dataDxfId="45"/>
    <tableColumn id="7" name="Estimated total cost (€)" dataDxfId="44"/>
    <tableColumn id="8" name="Percentage of EU support" dataDxfId="43"/>
    <tableColumn id="11" name="Description" dataDxfId="42"/>
    <tableColumn id="22" name="I" dataDxfId="41"/>
    <tableColumn id="21" name="II" dataDxfId="40"/>
    <tableColumn id="20" name="III" dataDxfId="39"/>
    <tableColumn id="19" name="IV" dataDxfId="38"/>
    <tableColumn id="18" name="Priority actions" dataDxfId="37"/>
    <tableColumn id="9" name="ITS services/comment" dataDxfId="36"/>
    <tableColumn id="14" name="Link" dataDxfId="35"/>
  </tableColumns>
  <tableStyleInfo name="TableStyleMedium2" showFirstColumn="0" showLastColumn="0" showRowStripes="1" showColumnStripes="0"/>
</table>
</file>

<file path=xl/tables/table3.xml><?xml version="1.0" encoding="utf-8"?>
<table xmlns="http://schemas.openxmlformats.org/spreadsheetml/2006/main" id="6" name="Table6" displayName="Table6" ref="B6:N12" totalsRowShown="0" headerRowDxfId="34" dataDxfId="33">
  <autoFilter ref="B6:N12"/>
  <tableColumns count="13">
    <tableColumn id="1" name="ID (if available)" dataDxfId="32"/>
    <tableColumn id="2" name="Name" dataDxfId="31"/>
    <tableColumn id="6" name="Receipient(s)" dataDxfId="30"/>
    <tableColumn id="7" name="Status" dataDxfId="29"/>
    <tableColumn id="3" name="Date" dataDxfId="28"/>
    <tableColumn id="4" name="Indicative budget" dataDxfId="27"/>
    <tableColumn id="8" name="Description" dataDxfId="26"/>
    <tableColumn id="12" name="I" dataDxfId="25"/>
    <tableColumn id="11" name="II" dataDxfId="24"/>
    <tableColumn id="10" name="III" dataDxfId="23"/>
    <tableColumn id="9" name="IV" dataDxfId="22"/>
    <tableColumn id="13" name="Priority Action (if stated)" dataDxfId="21"/>
    <tableColumn id="5" name="Link (if available)" dataDxfId="20" dataCellStyle="Hyperlink"/>
  </tableColumns>
  <tableStyleInfo name="TableStyleMedium2" showFirstColumn="0" showLastColumn="0" showRowStripes="1" showColumnStripes="0"/>
</table>
</file>

<file path=xl/tables/table4.xml><?xml version="1.0" encoding="utf-8"?>
<table xmlns="http://schemas.openxmlformats.org/spreadsheetml/2006/main" id="3" name="CEF_transport_ITS45" displayName="CEF_transport_ITS45" ref="B19:Q29" totalsRowShown="0">
  <autoFilter ref="B19:Q29"/>
  <tableColumns count="16">
    <tableColumn id="12" name="ID"/>
    <tableColumn id="1" name="Title"/>
    <tableColumn id="2" name="Programme"/>
    <tableColumn id="3" name="Call year"/>
    <tableColumn id="4" name="Member State(s)"/>
    <tableColumn id="5" name="Implementation start"/>
    <tableColumn id="13" name="Implementation end"/>
    <tableColumn id="6" name="Maximum EU contribution (€)" dataDxfId="19"/>
    <tableColumn id="7" name="Estimated total cost (€)" dataDxfId="18"/>
    <tableColumn id="8" name="Percentage of EU support" dataDxfId="17">
      <calculatedColumnFormula>CEF_transport_ITS45[[#This Row],[Maximum EU contribution (€)]]/CEF_transport_ITS45[[#This Row],[Estimated total cost (€)]]</calculatedColumnFormula>
    </tableColumn>
    <tableColumn id="11" name="Description"/>
    <tableColumn id="9" name="PA I" dataDxfId="16"/>
    <tableColumn id="10" name="PA II" dataDxfId="15"/>
    <tableColumn id="15" name="PA III" dataDxfId="14"/>
    <tableColumn id="16" name="PA IV" dataDxfId="13"/>
    <tableColumn id="14" name="Link"/>
  </tableColumns>
  <tableStyleInfo name="TableStyleMedium2" showFirstColumn="0" showLastColumn="0" showRowStripes="1" showColumnStripes="0"/>
</table>
</file>

<file path=xl/tables/table5.xml><?xml version="1.0" encoding="utf-8"?>
<table xmlns="http://schemas.openxmlformats.org/spreadsheetml/2006/main" id="9" name="Table9" displayName="Table9" ref="B9:F14" totalsRowShown="0">
  <autoFilter ref="B9:F14"/>
  <tableColumns count="5">
    <tableColumn id="1" name="Priority area"/>
    <tableColumn id="2" name="Number of projects"/>
    <tableColumn id="3" name="EU Contribution"/>
    <tableColumn id="4" name="EU funding %"/>
    <tableColumn id="5" name="Projects"/>
  </tableColumns>
  <tableStyleInfo name="TableStyleMedium2" showFirstColumn="0" showLastColumn="0" showRowStripes="1" showColumnStripes="0"/>
</table>
</file>

<file path=xl/tables/table6.xml><?xml version="1.0" encoding="utf-8"?>
<table xmlns="http://schemas.openxmlformats.org/spreadsheetml/2006/main" id="4" name="CEF_transport_ITS4" displayName="CEF_transport_ITS4" ref="B18:Q37" totalsRowShown="0">
  <autoFilter ref="B18:Q37"/>
  <tableColumns count="16">
    <tableColumn id="12" name="ID"/>
    <tableColumn id="1" name="Title"/>
    <tableColumn id="2" name="Programme"/>
    <tableColumn id="3" name="Call year"/>
    <tableColumn id="4" name="Member State(s)"/>
    <tableColumn id="5" name="Implementation start"/>
    <tableColumn id="13" name="Implementation end"/>
    <tableColumn id="6" name="Maximum EU contribution (€)" dataDxfId="12"/>
    <tableColumn id="7" name="Estimated total cost (€)" dataDxfId="11"/>
    <tableColumn id="8" name="Percentage of EU support"/>
    <tableColumn id="11" name="Description"/>
    <tableColumn id="9" name="PA I" dataDxfId="10"/>
    <tableColumn id="10" name="PA II" dataDxfId="9"/>
    <tableColumn id="15" name="PA III" dataDxfId="8"/>
    <tableColumn id="16" name="PA IV" dataDxfId="7"/>
    <tableColumn id="14" name="Link"/>
  </tableColumns>
  <tableStyleInfo name="TableStyleMedium2" showFirstColumn="0" showLastColumn="0" showRowStripes="1" showColumnStripes="0"/>
</table>
</file>

<file path=xl/tables/table7.xml><?xml version="1.0" encoding="utf-8"?>
<table xmlns="http://schemas.openxmlformats.org/spreadsheetml/2006/main" id="8" name="Table8" displayName="Table8" ref="B8:F14" totalsRowShown="0">
  <autoFilter ref="B8:F14"/>
  <tableColumns count="5">
    <tableColumn id="1" name="Priority area"/>
    <tableColumn id="2" name="Number of projects"/>
    <tableColumn id="3" name="EU Contribution"/>
    <tableColumn id="4" name="EU funding %"/>
    <tableColumn id="5" name="Projects"/>
  </tableColumns>
  <tableStyleInfo name="TableStyleMedium2" showFirstColumn="0" showLastColumn="0" showRowStripes="1" showColumnStripes="0"/>
</table>
</file>

<file path=xl/tables/table8.xml><?xml version="1.0" encoding="utf-8"?>
<table xmlns="http://schemas.openxmlformats.org/spreadsheetml/2006/main" id="5" name="CEF_transport_ITS456" displayName="CEF_transport_ITS456" ref="B7:Q13" totalsRowShown="0">
  <autoFilter ref="B7:Q13"/>
  <tableColumns count="16">
    <tableColumn id="12" name="ID"/>
    <tableColumn id="1" name="Title"/>
    <tableColumn id="2" name="Programme"/>
    <tableColumn id="3" name="Call year"/>
    <tableColumn id="4" name="Member State(s)"/>
    <tableColumn id="5" name="Implementation start"/>
    <tableColumn id="13" name="Implementation end"/>
    <tableColumn id="6" name="Maximum EU contribution (€)" dataDxfId="6"/>
    <tableColumn id="7" name="Estimated total cost (€)" dataDxfId="5"/>
    <tableColumn id="8" name="Percentage of EU support" dataDxfId="4"/>
    <tableColumn id="11" name="Description"/>
    <tableColumn id="9" name="PA I" dataDxfId="3"/>
    <tableColumn id="10" name="PA II" dataDxfId="2"/>
    <tableColumn id="15" name="PA III" dataDxfId="1"/>
    <tableColumn id="16" name="PA IV" dataDxfId="0"/>
    <tableColumn id="14" name="Link"/>
  </tableColumns>
  <tableStyleInfo name="TableStyleMedium2" showFirstColumn="0" showLastColumn="0" showRowStripes="1" showColumnStripes="0"/>
</table>
</file>

<file path=xl/tables/table9.xml><?xml version="1.0" encoding="utf-8"?>
<table xmlns="http://schemas.openxmlformats.org/spreadsheetml/2006/main" id="10" name="Table10" displayName="Table10" ref="B20:F46" totalsRowShown="0">
  <autoFilter ref="B20:F46"/>
  <tableColumns count="5">
    <tableColumn id="1" name="Member State  "/>
    <tableColumn id="2" name="2007-2013 (EUR)"/>
    <tableColumn id="3" name="2014-2020 (EUR)"/>
    <tableColumn id="4" name="2007-20131 "/>
    <tableColumn id="5" name="2014-2020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hyperlink" Target="https://ec.europa.eu/inea/en/ten-t/ten-t-projects/projects-by-country/multi-country/2013-eu-50001-s" TargetMode="External"/><Relationship Id="rId13" Type="http://schemas.openxmlformats.org/officeDocument/2006/relationships/hyperlink" Target="https://ec.europa.eu/inea/en/ten-t/ten-t-projects/projects-by-country/multi-country/2007-eu-50010-p" TargetMode="External"/><Relationship Id="rId3" Type="http://schemas.openxmlformats.org/officeDocument/2006/relationships/hyperlink" Target="https://ec.europa.eu/inea/en/ten-t/ten-t-projects/projects-by-country/multi-country/2013-eu-50006-p" TargetMode="External"/><Relationship Id="rId7" Type="http://schemas.openxmlformats.org/officeDocument/2006/relationships/hyperlink" Target="https://ec.europa.eu/inea/en/ten-t/ten-t-projects/projects-by-country/multi-country/2013-eu-50002-p" TargetMode="External"/><Relationship Id="rId12" Type="http://schemas.openxmlformats.org/officeDocument/2006/relationships/hyperlink" Target="https://ec.europa.eu/inea/en/ten-t/ten-t-projects/projects-by-country/multi-country/2009-eu-50000-m" TargetMode="External"/><Relationship Id="rId2" Type="http://schemas.openxmlformats.org/officeDocument/2006/relationships/hyperlink" Target="https://ec.europa.eu/inea/en/ten-t/ten-t-projects/projects-by-country/france/2013-fr-92004-s" TargetMode="External"/><Relationship Id="rId16" Type="http://schemas.openxmlformats.org/officeDocument/2006/relationships/table" Target="../tables/table1.xml"/><Relationship Id="rId1" Type="http://schemas.openxmlformats.org/officeDocument/2006/relationships/hyperlink" Target="https://ec.europa.eu/inea/en/ten-t/ten-t-projects/projects-by-transport-mode/its-for-road" TargetMode="External"/><Relationship Id="rId6" Type="http://schemas.openxmlformats.org/officeDocument/2006/relationships/hyperlink" Target="https://ec.europa.eu/inea/en/ten-t/ten-t-projects/projects-by-country/multi-country/2013-eu-50004-p" TargetMode="External"/><Relationship Id="rId11" Type="http://schemas.openxmlformats.org/officeDocument/2006/relationships/hyperlink" Target="https://ec.europa.eu/inea/en/ten-t/ten-t-projects/projects-by-country/multi-country/2012-eu-50005-s" TargetMode="External"/><Relationship Id="rId5" Type="http://schemas.openxmlformats.org/officeDocument/2006/relationships/hyperlink" Target="https://ec.europa.eu/inea/en/ten-t/ten-t-projects/projects-by-country/multi-country/2013-eu-50003-p" TargetMode="External"/><Relationship Id="rId15" Type="http://schemas.openxmlformats.org/officeDocument/2006/relationships/printerSettings" Target="../printerSettings/printerSettings1.bin"/><Relationship Id="rId10" Type="http://schemas.openxmlformats.org/officeDocument/2006/relationships/hyperlink" Target="https://ec.europa.eu/inea/en/ten-t/ten-t-projects/projects-by-country/multi-country/2012-eu-50009-s" TargetMode="External"/><Relationship Id="rId4" Type="http://schemas.openxmlformats.org/officeDocument/2006/relationships/hyperlink" Target="https://ec.europa.eu/inea/en/ten-t/ten-t-projects/projects-by-country/multi-country/2013-eu-50005-p" TargetMode="External"/><Relationship Id="rId9" Type="http://schemas.openxmlformats.org/officeDocument/2006/relationships/hyperlink" Target="https://ec.europa.eu/inea/en/ten-t/ten-t-projects/projects-by-country/germany/2013-de-92024-s" TargetMode="External"/><Relationship Id="rId14" Type="http://schemas.openxmlformats.org/officeDocument/2006/relationships/hyperlink" Target="https://ec.europa.eu/inea/en/ten-t/ten-t-projects/projects-by-country/multi-country/2008-eu-91901-s"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ec.europa.eu/inea/en/connecting-europe-facility/cef-transport/socrates-2.0" TargetMode="External"/><Relationship Id="rId18" Type="http://schemas.openxmlformats.org/officeDocument/2006/relationships/hyperlink" Target="https://ec.europa.eu/inea/en/connecting-europe-facility/cef-transport/c-roads-belgium/wallonia" TargetMode="External"/><Relationship Id="rId26" Type="http://schemas.openxmlformats.org/officeDocument/2006/relationships/hyperlink" Target="https://ec.europa.eu/inea/en/connecting-europe-facility/cef-transport/autocits-regulation-study-interoperability-adoption" TargetMode="External"/><Relationship Id="rId39" Type="http://schemas.openxmlformats.org/officeDocument/2006/relationships/hyperlink" Target="https://ec.europa.eu/inea/en/connecting-europe-facility/cef-transport/ursa-czech-republic" TargetMode="External"/><Relationship Id="rId3" Type="http://schemas.openxmlformats.org/officeDocument/2006/relationships/hyperlink" Target="https://ec.europa.eu/inea/en/connecting-europe-facility/cef-transport/traffic-management-integration-national-traffic-0" TargetMode="External"/><Relationship Id="rId21" Type="http://schemas.openxmlformats.org/officeDocument/2006/relationships/hyperlink" Target="https://ec.europa.eu/inea/en/connecting-europe-facility/cef-transport/national-road-traffic-management-system-ten-t-network-phase" TargetMode="External"/><Relationship Id="rId34" Type="http://schemas.openxmlformats.org/officeDocument/2006/relationships/hyperlink" Target="https://ec.europa.eu/inea/en/connecting-europe-facility/cef-transport/medtis-ii" TargetMode="External"/><Relationship Id="rId42" Type="http://schemas.openxmlformats.org/officeDocument/2006/relationships/hyperlink" Target="https://ec.europa.eu/inea/en/connecting-europe-facility/cef-transport/nordicway" TargetMode="External"/><Relationship Id="rId47" Type="http://schemas.openxmlformats.org/officeDocument/2006/relationships/hyperlink" Target="https://ec.europa.eu/inea/en/connecting-europe-facility/cef-transport/setup-and-its-connectivity-safe-and-secure-truck-parking" TargetMode="External"/><Relationship Id="rId50" Type="http://schemas.openxmlformats.org/officeDocument/2006/relationships/drawing" Target="../drawings/drawing1.xml"/><Relationship Id="rId7" Type="http://schemas.openxmlformats.org/officeDocument/2006/relationships/hyperlink" Target="https://ec.europa.eu/inea/en/connecting-europe-facility/cef-transport/c-roads-hungary" TargetMode="External"/><Relationship Id="rId12" Type="http://schemas.openxmlformats.org/officeDocument/2006/relationships/hyperlink" Target="https://ec.europa.eu/inea/en/connecting-europe-facility/cef-transport/crocodile-3" TargetMode="External"/><Relationship Id="rId17" Type="http://schemas.openxmlformats.org/officeDocument/2006/relationships/hyperlink" Target="https://ec.europa.eu/inea/en/connecting-europe-facility/cef-transport/c-roads-spain" TargetMode="External"/><Relationship Id="rId25" Type="http://schemas.openxmlformats.org/officeDocument/2006/relationships/hyperlink" Target="https://ec.europa.eu/inea/en/connecting-europe-facility/cef-transport/c-roads-belgium/flanders" TargetMode="External"/><Relationship Id="rId33" Type="http://schemas.openxmlformats.org/officeDocument/2006/relationships/hyperlink" Target="https://ec.europa.eu/inea/en/connecting-europe-facility/cef-transport/arc-atlantique-corridor-phase-ii" TargetMode="External"/><Relationship Id="rId38" Type="http://schemas.openxmlformats.org/officeDocument/2006/relationships/hyperlink" Target="https://ec.europa.eu/inea/en/connecting-europe-facility/cef-transport/next-its-2-%E2%80%93-north-european-cross-border-its-phase-2" TargetMode="External"/><Relationship Id="rId46" Type="http://schemas.openxmlformats.org/officeDocument/2006/relationships/hyperlink" Target="https://ec.europa.eu/inea/en/connecting-europe-facility/cef-transport/safe-and-secure-infrastructure-flanders" TargetMode="External"/><Relationship Id="rId2" Type="http://schemas.openxmlformats.org/officeDocument/2006/relationships/hyperlink" Target="https://ec.europa.eu/inea/en/connecting-europe-facility/cef-transport/c-roads-slovenia-2" TargetMode="External"/><Relationship Id="rId16" Type="http://schemas.openxmlformats.org/officeDocument/2006/relationships/hyperlink" Target="https://ec.europa.eu/inea/en/connecting-europe-facility/cef-transport/north-european-cross-border-its-phase-3-%E2%80%93-next-its-3" TargetMode="External"/><Relationship Id="rId20" Type="http://schemas.openxmlformats.org/officeDocument/2006/relationships/hyperlink" Target="https://ec.europa.eu/inea/en/connecting-europe-facility/cef-transport/c-roads-slovenia" TargetMode="External"/><Relationship Id="rId29" Type="http://schemas.openxmlformats.org/officeDocument/2006/relationships/hyperlink" Target="https://ec.europa.eu/inea/en/connecting-europe-facility/cef-transport/c-roads-germany" TargetMode="External"/><Relationship Id="rId41" Type="http://schemas.openxmlformats.org/officeDocument/2006/relationships/hyperlink" Target="https://ec.europa.eu/inea/en/connecting-europe-facility/cef-transport/mi2-mobilit%C3%A9-integr%C3%A9e-pour-lile-de-france" TargetMode="External"/><Relationship Id="rId1" Type="http://schemas.openxmlformats.org/officeDocument/2006/relationships/hyperlink" Target="https://ec.europa.eu/inea/en/connecting-europe-facility/cef-transport/projects-by-horizontal-priority/intelligent-transport-services-for-road-%28its%29" TargetMode="External"/><Relationship Id="rId6" Type="http://schemas.openxmlformats.org/officeDocument/2006/relationships/hyperlink" Target="https://ec.europa.eu/inea/en/connecting-europe-facility/cef-transport/crocodile-3-hungary" TargetMode="External"/><Relationship Id="rId11" Type="http://schemas.openxmlformats.org/officeDocument/2006/relationships/hyperlink" Target="https://ec.europa.eu/inea/en/connecting-europe-facility/cef-transport/medtis-iii" TargetMode="External"/><Relationship Id="rId24" Type="http://schemas.openxmlformats.org/officeDocument/2006/relationships/hyperlink" Target="https://ec.europa.eu/inea/en/connecting-europe-facility/cef-transport/c-roads-france" TargetMode="External"/><Relationship Id="rId32" Type="http://schemas.openxmlformats.org/officeDocument/2006/relationships/hyperlink" Target="https://ec.europa.eu/inea/en/connecting-europe-facility/cef-transport/c-roads-austria" TargetMode="External"/><Relationship Id="rId37" Type="http://schemas.openxmlformats.org/officeDocument/2006/relationships/hyperlink" Target="https://ec.europa.eu/inea/en/connecting-europe-facility/cef-transport/eu-its-platform" TargetMode="External"/><Relationship Id="rId40" Type="http://schemas.openxmlformats.org/officeDocument/2006/relationships/hyperlink" Target="https://ec.europa.eu/inea/en/connecting-europe-facility/cef-transport/timely-inter-networks-traffic-management-lyon-metropolitan" TargetMode="External"/><Relationship Id="rId45" Type="http://schemas.openxmlformats.org/officeDocument/2006/relationships/hyperlink" Target="https://ec.europa.eu/inea/en/connecting-europe-facility/cef-transport/ecall.at" TargetMode="External"/><Relationship Id="rId5" Type="http://schemas.openxmlformats.org/officeDocument/2006/relationships/hyperlink" Target="https://ec.europa.eu/inea/en/connecting-europe-facility/cef-transport/c-roads-italy" TargetMode="External"/><Relationship Id="rId15" Type="http://schemas.openxmlformats.org/officeDocument/2006/relationships/hyperlink" Target="https://ec.europa.eu/inea/en/connecting-europe-facility/cef-transport/ursa-major-neo" TargetMode="External"/><Relationship Id="rId23" Type="http://schemas.openxmlformats.org/officeDocument/2006/relationships/hyperlink" Target="https://ec.europa.eu/inea/en/connecting-europe-facility/cef-transport/crocodile-ii-croatia" TargetMode="External"/><Relationship Id="rId28" Type="http://schemas.openxmlformats.org/officeDocument/2006/relationships/hyperlink" Target="https://ec.europa.eu/inea/en/connecting-europe-facility/cef-transport/solred-c-its-monitoring-network-solc-its" TargetMode="External"/><Relationship Id="rId36" Type="http://schemas.openxmlformats.org/officeDocument/2006/relationships/hyperlink" Target="https://ec.europa.eu/inea/en/connecting-europe-facility/cef-transport/ursa-major-2" TargetMode="External"/><Relationship Id="rId49" Type="http://schemas.openxmlformats.org/officeDocument/2006/relationships/printerSettings" Target="../printerSettings/printerSettings2.bin"/><Relationship Id="rId10" Type="http://schemas.openxmlformats.org/officeDocument/2006/relationships/hyperlink" Target="https://ec.europa.eu/inea/en/connecting-europe-facility/cef-transport/arc-atlantique-phase-3" TargetMode="External"/><Relationship Id="rId19" Type="http://schemas.openxmlformats.org/officeDocument/2006/relationships/hyperlink" Target="https://ec.europa.eu/inea/en/connecting-europe-facility/cef-transport/traffic-management-integration-national-traffic-management" TargetMode="External"/><Relationship Id="rId31" Type="http://schemas.openxmlformats.org/officeDocument/2006/relationships/hyperlink" Target="https://ec.europa.eu/inea/en/connecting-europe-facility/cef-transport/c-its-trucks-citrus" TargetMode="External"/><Relationship Id="rId44" Type="http://schemas.openxmlformats.org/officeDocument/2006/relationships/hyperlink" Target="https://ec.europa.eu/inea/en/connecting-europe-facility/cef-transport/iheero" TargetMode="External"/><Relationship Id="rId4" Type="http://schemas.openxmlformats.org/officeDocument/2006/relationships/hyperlink" Target="https://ec.europa.eu/inea/en/connecting-europe-facility/cef-transport/c-roads-portugal" TargetMode="External"/><Relationship Id="rId9" Type="http://schemas.openxmlformats.org/officeDocument/2006/relationships/hyperlink" Target="https://ec.europa.eu/inea/en/connecting-europe-facility/cef-transport/concorda" TargetMode="External"/><Relationship Id="rId14" Type="http://schemas.openxmlformats.org/officeDocument/2006/relationships/hyperlink" Target="https://ec.europa.eu/inea/en/connecting-europe-facility/cef-transport/nordicway-2" TargetMode="External"/><Relationship Id="rId22" Type="http://schemas.openxmlformats.org/officeDocument/2006/relationships/hyperlink" Target="https://ec.europa.eu/inea/en/connecting-europe-facility/cef-transport/crocodile2.0hu" TargetMode="External"/><Relationship Id="rId27" Type="http://schemas.openxmlformats.org/officeDocument/2006/relationships/hyperlink" Target="https://ec.europa.eu/inea/en/connecting-europe-facility/cef-transport/intercor" TargetMode="External"/><Relationship Id="rId30" Type="http://schemas.openxmlformats.org/officeDocument/2006/relationships/hyperlink" Target="https://ec.europa.eu/inea/en/connecting-europe-facility/cef-transport/c-roads-czech-republic" TargetMode="External"/><Relationship Id="rId35" Type="http://schemas.openxmlformats.org/officeDocument/2006/relationships/hyperlink" Target="https://ec.europa.eu/inea/en/connecting-europe-facility/cef-transport/crocodile-2" TargetMode="External"/><Relationship Id="rId43" Type="http://schemas.openxmlformats.org/officeDocument/2006/relationships/hyperlink" Target="https://ec.europa.eu/inea/en/connecting-europe-facility/cef-transport/scoopf-part-2" TargetMode="External"/><Relationship Id="rId48" Type="http://schemas.openxmlformats.org/officeDocument/2006/relationships/hyperlink" Target="https://ec.europa.eu/inea/en/connecting-europe-facility/cef-transport/repsol-security-parking" TargetMode="External"/><Relationship Id="rId8" Type="http://schemas.openxmlformats.org/officeDocument/2006/relationships/hyperlink" Target="https://ec.europa.eu/inea/en/connecting-europe-facility/cef-transport/crocodile-3-croatia" TargetMode="External"/><Relationship Id="rId5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ec.europa.eu/transport/sites/transport/files/facts-fundings/grants/doc/2016-c3-psa-its/call.pdf" TargetMode="External"/><Relationship Id="rId1" Type="http://schemas.openxmlformats.org/officeDocument/2006/relationships/hyperlink" Target="https://ec.europa.eu/transport/sites/transport/files/2017-b4-psa-its-call.pdf" TargetMode="External"/><Relationship Id="rId4" Type="http://schemas.openxmlformats.org/officeDocument/2006/relationships/table" Target="../tables/table3.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cordis.europa.eu/project/rcn/97464_en.html" TargetMode="External"/><Relationship Id="rId1" Type="http://schemas.openxmlformats.org/officeDocument/2006/relationships/hyperlink" Target="https://cordis.europa.eu/project/rcn/186986_en.html" TargetMode="External"/><Relationship Id="rId5" Type="http://schemas.openxmlformats.org/officeDocument/2006/relationships/table" Target="../tables/table5.xml"/><Relationship Id="rId4" Type="http://schemas.openxmlformats.org/officeDocument/2006/relationships/table" Target="../tables/table4.xml"/></Relationships>
</file>

<file path=xl/worksheets/_rels/sheet6.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s://ec.europa.eu/inea/en/horizon-2020/projects/H2020-Transport/Intelligent-Transport-Systems/OPTIMUM" TargetMode="External"/><Relationship Id="rId7" Type="http://schemas.openxmlformats.org/officeDocument/2006/relationships/hyperlink" Target="https://ec.europa.eu/inea/en/horizon-2020/h2020-transport/projects-by-field/intelligent-transport-systems" TargetMode="External"/><Relationship Id="rId2" Type="http://schemas.openxmlformats.org/officeDocument/2006/relationships/hyperlink" Target="https://ec.europa.eu/inea/en/horizon-2020/projects/H2020-Transport/Intelligent-Transport-Systems/MASAI" TargetMode="External"/><Relationship Id="rId1" Type="http://schemas.openxmlformats.org/officeDocument/2006/relationships/hyperlink" Target="https://ec.europa.eu/inea/en/horizon-2020/projects/H2020-Transport/Intelligent-Transport-Systems/MaaS4EU" TargetMode="External"/><Relationship Id="rId6" Type="http://schemas.openxmlformats.org/officeDocument/2006/relationships/hyperlink" Target="https://ec.europa.eu/inea/en/horizon-2020/projects/H2020-Transport/Intelligent-Transport-Systems/IMOVE" TargetMode="External"/><Relationship Id="rId5" Type="http://schemas.openxmlformats.org/officeDocument/2006/relationships/hyperlink" Target="https://ec.europa.eu/inea/en/horizon-2020/projects/h2020-transport/automated-road-transport/vi-das" TargetMode="External"/><Relationship Id="rId10" Type="http://schemas.openxmlformats.org/officeDocument/2006/relationships/table" Target="../tables/table7.xml"/><Relationship Id="rId4" Type="http://schemas.openxmlformats.org/officeDocument/2006/relationships/hyperlink" Target="https://ec.europa.eu/inea/en/horizon-2020/projects/H2020-Transport/Intelligent-Transport-Systems/ROADART" TargetMode="External"/><Relationship Id="rId9" Type="http://schemas.openxmlformats.org/officeDocument/2006/relationships/table" Target="../tables/table6.xml"/></Relationships>
</file>

<file path=xl/worksheets/_rels/sheet7.xml.rels><?xml version="1.0" encoding="UTF-8" standalone="yes"?>
<Relationships xmlns="http://schemas.openxmlformats.org/package/2006/relationships"><Relationship Id="rId8" Type="http://schemas.openxmlformats.org/officeDocument/2006/relationships/table" Target="../tables/table9.xml"/><Relationship Id="rId3" Type="http://schemas.openxmlformats.org/officeDocument/2006/relationships/hyperlink" Target="http://ec.europa.eu/regional_policy/en/policy/evaluations/data-for-research/" TargetMode="External"/><Relationship Id="rId7" Type="http://schemas.openxmlformats.org/officeDocument/2006/relationships/table" Target="../tables/table8.xml"/><Relationship Id="rId2" Type="http://schemas.openxmlformats.org/officeDocument/2006/relationships/hyperlink" Target="http://www.finestlink.fi/en/finest-smart-mobility/" TargetMode="External"/><Relationship Id="rId1" Type="http://schemas.openxmlformats.org/officeDocument/2006/relationships/hyperlink" Target="https://cordis.europa.eu/project/rcn/191843_en.html" TargetMode="External"/><Relationship Id="rId6" Type="http://schemas.openxmlformats.org/officeDocument/2006/relationships/printerSettings" Target="../printerSettings/printerSettings6.bin"/><Relationship Id="rId5" Type="http://schemas.openxmlformats.org/officeDocument/2006/relationships/hyperlink" Target="https://www.cordis.europa.eu/project/rcn/191889_en.html" TargetMode="External"/><Relationship Id="rId4" Type="http://schemas.openxmlformats.org/officeDocument/2006/relationships/hyperlink" Target="https://cordis.europa.eu/project/rcn/191758_en.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FF"/>
  </sheetPr>
  <dimension ref="A1:XFD11"/>
  <sheetViews>
    <sheetView tabSelected="1" workbookViewId="0">
      <selection activeCell="A5" sqref="A5"/>
    </sheetView>
  </sheetViews>
  <sheetFormatPr defaultRowHeight="15" x14ac:dyDescent="0.25"/>
  <sheetData>
    <row r="1" spans="1:16384" ht="23.25" x14ac:dyDescent="0.35">
      <c r="A1" s="1" t="s">
        <v>642</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c r="AML1" s="1"/>
      <c r="AMM1" s="1"/>
      <c r="AMN1" s="1"/>
      <c r="AMO1" s="1"/>
      <c r="AMP1" s="1"/>
      <c r="AMQ1" s="1"/>
      <c r="AMR1" s="1"/>
      <c r="AMS1" s="1"/>
      <c r="AMT1" s="1"/>
      <c r="AMU1" s="1"/>
      <c r="AMV1" s="1"/>
      <c r="AMW1" s="1"/>
      <c r="AMX1" s="1"/>
      <c r="AMY1" s="1"/>
      <c r="AMZ1" s="1"/>
      <c r="ANA1" s="1"/>
      <c r="ANB1" s="1"/>
      <c r="ANC1" s="1"/>
      <c r="AND1" s="1"/>
      <c r="ANE1" s="1"/>
      <c r="ANF1" s="1"/>
      <c r="ANG1" s="1"/>
      <c r="ANH1" s="1"/>
      <c r="ANI1" s="1"/>
      <c r="ANJ1" s="1"/>
      <c r="ANK1" s="1"/>
      <c r="ANL1" s="1"/>
      <c r="ANM1" s="1"/>
      <c r="ANN1" s="1"/>
      <c r="ANO1" s="1"/>
      <c r="ANP1" s="1"/>
      <c r="ANQ1" s="1"/>
      <c r="ANR1" s="1"/>
      <c r="ANS1" s="1"/>
      <c r="ANT1" s="1"/>
      <c r="ANU1" s="1"/>
      <c r="ANV1" s="1"/>
      <c r="ANW1" s="1"/>
      <c r="ANX1" s="1"/>
      <c r="ANY1" s="1"/>
      <c r="ANZ1" s="1"/>
      <c r="AOA1" s="1"/>
      <c r="AOB1" s="1"/>
      <c r="AOC1" s="1"/>
      <c r="AOD1" s="1"/>
      <c r="AOE1" s="1"/>
      <c r="AOF1" s="1"/>
      <c r="AOG1" s="1"/>
      <c r="AOH1" s="1"/>
      <c r="AOI1" s="1"/>
      <c r="AOJ1" s="1"/>
      <c r="AOK1" s="1"/>
      <c r="AOL1" s="1"/>
      <c r="AOM1" s="1"/>
      <c r="AON1" s="1"/>
      <c r="AOO1" s="1"/>
      <c r="AOP1" s="1"/>
      <c r="AOQ1" s="1"/>
      <c r="AOR1" s="1"/>
      <c r="AOS1" s="1"/>
      <c r="AOT1" s="1"/>
      <c r="AOU1" s="1"/>
      <c r="AOV1" s="1"/>
      <c r="AOW1" s="1"/>
      <c r="AOX1" s="1"/>
      <c r="AOY1" s="1"/>
      <c r="AOZ1" s="1"/>
      <c r="APA1" s="1"/>
      <c r="APB1" s="1"/>
      <c r="APC1" s="1"/>
      <c r="APD1" s="1"/>
      <c r="APE1" s="1"/>
      <c r="APF1" s="1"/>
      <c r="APG1" s="1"/>
      <c r="APH1" s="1"/>
      <c r="API1" s="1"/>
      <c r="APJ1" s="1"/>
      <c r="APK1" s="1"/>
      <c r="APL1" s="1"/>
      <c r="APM1" s="1"/>
      <c r="APN1" s="1"/>
      <c r="APO1" s="1"/>
      <c r="APP1" s="1"/>
      <c r="APQ1" s="1"/>
      <c r="APR1" s="1"/>
      <c r="APS1" s="1"/>
      <c r="APT1" s="1"/>
      <c r="APU1" s="1"/>
      <c r="APV1" s="1"/>
      <c r="APW1" s="1"/>
      <c r="APX1" s="1"/>
      <c r="APY1" s="1"/>
      <c r="APZ1" s="1"/>
      <c r="AQA1" s="1"/>
      <c r="AQB1" s="1"/>
      <c r="AQC1" s="1"/>
      <c r="AQD1" s="1"/>
      <c r="AQE1" s="1"/>
      <c r="AQF1" s="1"/>
      <c r="AQG1" s="1"/>
      <c r="AQH1" s="1"/>
      <c r="AQI1" s="1"/>
      <c r="AQJ1" s="1"/>
      <c r="AQK1" s="1"/>
      <c r="AQL1" s="1"/>
      <c r="AQM1" s="1"/>
      <c r="AQN1" s="1"/>
      <c r="AQO1" s="1"/>
      <c r="AQP1" s="1"/>
      <c r="AQQ1" s="1"/>
      <c r="AQR1" s="1"/>
      <c r="AQS1" s="1"/>
      <c r="AQT1" s="1"/>
      <c r="AQU1" s="1"/>
      <c r="AQV1" s="1"/>
      <c r="AQW1" s="1"/>
      <c r="AQX1" s="1"/>
      <c r="AQY1" s="1"/>
      <c r="AQZ1" s="1"/>
      <c r="ARA1" s="1"/>
      <c r="ARB1" s="1"/>
      <c r="ARC1" s="1"/>
      <c r="ARD1" s="1"/>
      <c r="ARE1" s="1"/>
      <c r="ARF1" s="1"/>
      <c r="ARG1" s="1"/>
      <c r="ARH1" s="1"/>
      <c r="ARI1" s="1"/>
      <c r="ARJ1" s="1"/>
      <c r="ARK1" s="1"/>
      <c r="ARL1" s="1"/>
      <c r="ARM1" s="1"/>
      <c r="ARN1" s="1"/>
      <c r="ARO1" s="1"/>
      <c r="ARP1" s="1"/>
      <c r="ARQ1" s="1"/>
      <c r="ARR1" s="1"/>
      <c r="ARS1" s="1"/>
      <c r="ART1" s="1"/>
      <c r="ARU1" s="1"/>
      <c r="ARV1" s="1"/>
      <c r="ARW1" s="1"/>
      <c r="ARX1" s="1"/>
      <c r="ARY1" s="1"/>
      <c r="ARZ1" s="1"/>
      <c r="ASA1" s="1"/>
      <c r="ASB1" s="1"/>
      <c r="ASC1" s="1"/>
      <c r="ASD1" s="1"/>
      <c r="ASE1" s="1"/>
      <c r="ASF1" s="1"/>
      <c r="ASG1" s="1"/>
      <c r="ASH1" s="1"/>
      <c r="ASI1" s="1"/>
      <c r="ASJ1" s="1"/>
      <c r="ASK1" s="1"/>
      <c r="ASL1" s="1"/>
      <c r="ASM1" s="1"/>
      <c r="ASN1" s="1"/>
      <c r="ASO1" s="1"/>
      <c r="ASP1" s="1"/>
      <c r="ASQ1" s="1"/>
      <c r="ASR1" s="1"/>
      <c r="ASS1" s="1"/>
      <c r="AST1" s="1"/>
      <c r="ASU1" s="1"/>
      <c r="ASV1" s="1"/>
      <c r="ASW1" s="1"/>
      <c r="ASX1" s="1"/>
      <c r="ASY1" s="1"/>
      <c r="ASZ1" s="1"/>
      <c r="ATA1" s="1"/>
      <c r="ATB1" s="1"/>
      <c r="ATC1" s="1"/>
      <c r="ATD1" s="1"/>
      <c r="ATE1" s="1"/>
      <c r="ATF1" s="1"/>
      <c r="ATG1" s="1"/>
      <c r="ATH1" s="1"/>
      <c r="ATI1" s="1"/>
      <c r="ATJ1" s="1"/>
      <c r="ATK1" s="1"/>
      <c r="ATL1" s="1"/>
      <c r="ATM1" s="1"/>
      <c r="ATN1" s="1"/>
      <c r="ATO1" s="1"/>
      <c r="ATP1" s="1"/>
      <c r="ATQ1" s="1"/>
      <c r="ATR1" s="1"/>
      <c r="ATS1" s="1"/>
      <c r="ATT1" s="1"/>
      <c r="ATU1" s="1"/>
      <c r="ATV1" s="1"/>
      <c r="ATW1" s="1"/>
      <c r="ATX1" s="1"/>
      <c r="ATY1" s="1"/>
      <c r="ATZ1" s="1"/>
      <c r="AUA1" s="1"/>
      <c r="AUB1" s="1"/>
      <c r="AUC1" s="1"/>
      <c r="AUD1" s="1"/>
      <c r="AUE1" s="1"/>
      <c r="AUF1" s="1"/>
      <c r="AUG1" s="1"/>
      <c r="AUH1" s="1"/>
      <c r="AUI1" s="1"/>
      <c r="AUJ1" s="1"/>
      <c r="AUK1" s="1"/>
      <c r="AUL1" s="1"/>
      <c r="AUM1" s="1"/>
      <c r="AUN1" s="1"/>
      <c r="AUO1" s="1"/>
      <c r="AUP1" s="1"/>
      <c r="AUQ1" s="1"/>
      <c r="AUR1" s="1"/>
      <c r="AUS1" s="1"/>
      <c r="AUT1" s="1"/>
      <c r="AUU1" s="1"/>
      <c r="AUV1" s="1"/>
      <c r="AUW1" s="1"/>
      <c r="AUX1" s="1"/>
      <c r="AUY1" s="1"/>
      <c r="AUZ1" s="1"/>
      <c r="AVA1" s="1"/>
      <c r="AVB1" s="1"/>
      <c r="AVC1" s="1"/>
      <c r="AVD1" s="1"/>
      <c r="AVE1" s="1"/>
      <c r="AVF1" s="1"/>
      <c r="AVG1" s="1"/>
      <c r="AVH1" s="1"/>
      <c r="AVI1" s="1"/>
      <c r="AVJ1" s="1"/>
      <c r="AVK1" s="1"/>
      <c r="AVL1" s="1"/>
      <c r="AVM1" s="1"/>
      <c r="AVN1" s="1"/>
      <c r="AVO1" s="1"/>
      <c r="AVP1" s="1"/>
      <c r="AVQ1" s="1"/>
      <c r="AVR1" s="1"/>
      <c r="AVS1" s="1"/>
      <c r="AVT1" s="1"/>
      <c r="AVU1" s="1"/>
      <c r="AVV1" s="1"/>
      <c r="AVW1" s="1"/>
      <c r="AVX1" s="1"/>
      <c r="AVY1" s="1"/>
      <c r="AVZ1" s="1"/>
      <c r="AWA1" s="1"/>
      <c r="AWB1" s="1"/>
      <c r="AWC1" s="1"/>
      <c r="AWD1" s="1"/>
      <c r="AWE1" s="1"/>
      <c r="AWF1" s="1"/>
      <c r="AWG1" s="1"/>
      <c r="AWH1" s="1"/>
      <c r="AWI1" s="1"/>
      <c r="AWJ1" s="1"/>
      <c r="AWK1" s="1"/>
      <c r="AWL1" s="1"/>
      <c r="AWM1" s="1"/>
      <c r="AWN1" s="1"/>
      <c r="AWO1" s="1"/>
      <c r="AWP1" s="1"/>
      <c r="AWQ1" s="1"/>
      <c r="AWR1" s="1"/>
      <c r="AWS1" s="1"/>
      <c r="AWT1" s="1"/>
      <c r="AWU1" s="1"/>
      <c r="AWV1" s="1"/>
      <c r="AWW1" s="1"/>
      <c r="AWX1" s="1"/>
      <c r="AWY1" s="1"/>
      <c r="AWZ1" s="1"/>
      <c r="AXA1" s="1"/>
      <c r="AXB1" s="1"/>
      <c r="AXC1" s="1"/>
      <c r="AXD1" s="1"/>
      <c r="AXE1" s="1"/>
      <c r="AXF1" s="1"/>
      <c r="AXG1" s="1"/>
      <c r="AXH1" s="1"/>
      <c r="AXI1" s="1"/>
      <c r="AXJ1" s="1"/>
      <c r="AXK1" s="1"/>
      <c r="AXL1" s="1"/>
      <c r="AXM1" s="1"/>
      <c r="AXN1" s="1"/>
      <c r="AXO1" s="1"/>
      <c r="AXP1" s="1"/>
      <c r="AXQ1" s="1"/>
      <c r="AXR1" s="1"/>
      <c r="AXS1" s="1"/>
      <c r="AXT1" s="1"/>
      <c r="AXU1" s="1"/>
      <c r="AXV1" s="1"/>
      <c r="AXW1" s="1"/>
      <c r="AXX1" s="1"/>
      <c r="AXY1" s="1"/>
      <c r="AXZ1" s="1"/>
      <c r="AYA1" s="1"/>
      <c r="AYB1" s="1"/>
      <c r="AYC1" s="1"/>
      <c r="AYD1" s="1"/>
      <c r="AYE1" s="1"/>
      <c r="AYF1" s="1"/>
      <c r="AYG1" s="1"/>
      <c r="AYH1" s="1"/>
      <c r="AYI1" s="1"/>
      <c r="AYJ1" s="1"/>
      <c r="AYK1" s="1"/>
      <c r="AYL1" s="1"/>
      <c r="AYM1" s="1"/>
      <c r="AYN1" s="1"/>
      <c r="AYO1" s="1"/>
      <c r="AYP1" s="1"/>
      <c r="AYQ1" s="1"/>
      <c r="AYR1" s="1"/>
      <c r="AYS1" s="1"/>
      <c r="AYT1" s="1"/>
      <c r="AYU1" s="1"/>
      <c r="AYV1" s="1"/>
      <c r="AYW1" s="1"/>
      <c r="AYX1" s="1"/>
      <c r="AYY1" s="1"/>
      <c r="AYZ1" s="1"/>
      <c r="AZA1" s="1"/>
      <c r="AZB1" s="1"/>
      <c r="AZC1" s="1"/>
      <c r="AZD1" s="1"/>
      <c r="AZE1" s="1"/>
      <c r="AZF1" s="1"/>
      <c r="AZG1" s="1"/>
      <c r="AZH1" s="1"/>
      <c r="AZI1" s="1"/>
      <c r="AZJ1" s="1"/>
      <c r="AZK1" s="1"/>
      <c r="AZL1" s="1"/>
      <c r="AZM1" s="1"/>
      <c r="AZN1" s="1"/>
      <c r="AZO1" s="1"/>
      <c r="AZP1" s="1"/>
      <c r="AZQ1" s="1"/>
      <c r="AZR1" s="1"/>
      <c r="AZS1" s="1"/>
      <c r="AZT1" s="1"/>
      <c r="AZU1" s="1"/>
      <c r="AZV1" s="1"/>
      <c r="AZW1" s="1"/>
      <c r="AZX1" s="1"/>
      <c r="AZY1" s="1"/>
      <c r="AZZ1" s="1"/>
      <c r="BAA1" s="1"/>
      <c r="BAB1" s="1"/>
      <c r="BAC1" s="1"/>
      <c r="BAD1" s="1"/>
      <c r="BAE1" s="1"/>
      <c r="BAF1" s="1"/>
      <c r="BAG1" s="1"/>
      <c r="BAH1" s="1"/>
      <c r="BAI1" s="1"/>
      <c r="BAJ1" s="1"/>
      <c r="BAK1" s="1"/>
      <c r="BAL1" s="1"/>
      <c r="BAM1" s="1"/>
      <c r="BAN1" s="1"/>
      <c r="BAO1" s="1"/>
      <c r="BAP1" s="1"/>
      <c r="BAQ1" s="1"/>
      <c r="BAR1" s="1"/>
      <c r="BAS1" s="1"/>
      <c r="BAT1" s="1"/>
      <c r="BAU1" s="1"/>
      <c r="BAV1" s="1"/>
      <c r="BAW1" s="1"/>
      <c r="BAX1" s="1"/>
      <c r="BAY1" s="1"/>
      <c r="BAZ1" s="1"/>
      <c r="BBA1" s="1"/>
      <c r="BBB1" s="1"/>
      <c r="BBC1" s="1"/>
      <c r="BBD1" s="1"/>
      <c r="BBE1" s="1"/>
      <c r="BBF1" s="1"/>
      <c r="BBG1" s="1"/>
      <c r="BBH1" s="1"/>
      <c r="BBI1" s="1"/>
      <c r="BBJ1" s="1"/>
      <c r="BBK1" s="1"/>
      <c r="BBL1" s="1"/>
      <c r="BBM1" s="1"/>
      <c r="BBN1" s="1"/>
      <c r="BBO1" s="1"/>
      <c r="BBP1" s="1"/>
      <c r="BBQ1" s="1"/>
      <c r="BBR1" s="1"/>
      <c r="BBS1" s="1"/>
      <c r="BBT1" s="1"/>
      <c r="BBU1" s="1"/>
      <c r="BBV1" s="1"/>
      <c r="BBW1" s="1"/>
      <c r="BBX1" s="1"/>
      <c r="BBY1" s="1"/>
      <c r="BBZ1" s="1"/>
      <c r="BCA1" s="1"/>
      <c r="BCB1" s="1"/>
      <c r="BCC1" s="1"/>
      <c r="BCD1" s="1"/>
      <c r="BCE1" s="1"/>
      <c r="BCF1" s="1"/>
      <c r="BCG1" s="1"/>
      <c r="BCH1" s="1"/>
      <c r="BCI1" s="1"/>
      <c r="BCJ1" s="1"/>
      <c r="BCK1" s="1"/>
      <c r="BCL1" s="1"/>
      <c r="BCM1" s="1"/>
      <c r="BCN1" s="1"/>
      <c r="BCO1" s="1"/>
      <c r="BCP1" s="1"/>
      <c r="BCQ1" s="1"/>
      <c r="BCR1" s="1"/>
      <c r="BCS1" s="1"/>
      <c r="BCT1" s="1"/>
      <c r="BCU1" s="1"/>
      <c r="BCV1" s="1"/>
      <c r="BCW1" s="1"/>
      <c r="BCX1" s="1"/>
      <c r="BCY1" s="1"/>
      <c r="BCZ1" s="1"/>
      <c r="BDA1" s="1"/>
      <c r="BDB1" s="1"/>
      <c r="BDC1" s="1"/>
      <c r="BDD1" s="1"/>
      <c r="BDE1" s="1"/>
      <c r="BDF1" s="1"/>
      <c r="BDG1" s="1"/>
      <c r="BDH1" s="1"/>
      <c r="BDI1" s="1"/>
      <c r="BDJ1" s="1"/>
      <c r="BDK1" s="1"/>
      <c r="BDL1" s="1"/>
      <c r="BDM1" s="1"/>
      <c r="BDN1" s="1"/>
      <c r="BDO1" s="1"/>
      <c r="BDP1" s="1"/>
      <c r="BDQ1" s="1"/>
      <c r="BDR1" s="1"/>
      <c r="BDS1" s="1"/>
      <c r="BDT1" s="1"/>
      <c r="BDU1" s="1"/>
      <c r="BDV1" s="1"/>
      <c r="BDW1" s="1"/>
      <c r="BDX1" s="1"/>
      <c r="BDY1" s="1"/>
      <c r="BDZ1" s="1"/>
      <c r="BEA1" s="1"/>
      <c r="BEB1" s="1"/>
      <c r="BEC1" s="1"/>
      <c r="BED1" s="1"/>
      <c r="BEE1" s="1"/>
      <c r="BEF1" s="1"/>
      <c r="BEG1" s="1"/>
      <c r="BEH1" s="1"/>
      <c r="BEI1" s="1"/>
      <c r="BEJ1" s="1"/>
      <c r="BEK1" s="1"/>
      <c r="BEL1" s="1"/>
      <c r="BEM1" s="1"/>
      <c r="BEN1" s="1"/>
      <c r="BEO1" s="1"/>
      <c r="BEP1" s="1"/>
      <c r="BEQ1" s="1"/>
      <c r="BER1" s="1"/>
      <c r="BES1" s="1"/>
      <c r="BET1" s="1"/>
      <c r="BEU1" s="1"/>
      <c r="BEV1" s="1"/>
      <c r="BEW1" s="1"/>
      <c r="BEX1" s="1"/>
      <c r="BEY1" s="1"/>
      <c r="BEZ1" s="1"/>
      <c r="BFA1" s="1"/>
      <c r="BFB1" s="1"/>
      <c r="BFC1" s="1"/>
      <c r="BFD1" s="1"/>
      <c r="BFE1" s="1"/>
      <c r="BFF1" s="1"/>
      <c r="BFG1" s="1"/>
      <c r="BFH1" s="1"/>
      <c r="BFI1" s="1"/>
      <c r="BFJ1" s="1"/>
      <c r="BFK1" s="1"/>
      <c r="BFL1" s="1"/>
      <c r="BFM1" s="1"/>
      <c r="BFN1" s="1"/>
      <c r="BFO1" s="1"/>
      <c r="BFP1" s="1"/>
      <c r="BFQ1" s="1"/>
      <c r="BFR1" s="1"/>
      <c r="BFS1" s="1"/>
      <c r="BFT1" s="1"/>
      <c r="BFU1" s="1"/>
      <c r="BFV1" s="1"/>
      <c r="BFW1" s="1"/>
      <c r="BFX1" s="1"/>
      <c r="BFY1" s="1"/>
      <c r="BFZ1" s="1"/>
      <c r="BGA1" s="1"/>
      <c r="BGB1" s="1"/>
      <c r="BGC1" s="1"/>
      <c r="BGD1" s="1"/>
      <c r="BGE1" s="1"/>
      <c r="BGF1" s="1"/>
      <c r="BGG1" s="1"/>
      <c r="BGH1" s="1"/>
      <c r="BGI1" s="1"/>
      <c r="BGJ1" s="1"/>
      <c r="BGK1" s="1"/>
      <c r="BGL1" s="1"/>
      <c r="BGM1" s="1"/>
      <c r="BGN1" s="1"/>
      <c r="BGO1" s="1"/>
      <c r="BGP1" s="1"/>
      <c r="BGQ1" s="1"/>
      <c r="BGR1" s="1"/>
      <c r="BGS1" s="1"/>
      <c r="BGT1" s="1"/>
      <c r="BGU1" s="1"/>
      <c r="BGV1" s="1"/>
      <c r="BGW1" s="1"/>
      <c r="BGX1" s="1"/>
      <c r="BGY1" s="1"/>
      <c r="BGZ1" s="1"/>
      <c r="BHA1" s="1"/>
      <c r="BHB1" s="1"/>
      <c r="BHC1" s="1"/>
      <c r="BHD1" s="1"/>
      <c r="BHE1" s="1"/>
      <c r="BHF1" s="1"/>
      <c r="BHG1" s="1"/>
      <c r="BHH1" s="1"/>
      <c r="BHI1" s="1"/>
      <c r="BHJ1" s="1"/>
      <c r="BHK1" s="1"/>
      <c r="BHL1" s="1"/>
      <c r="BHM1" s="1"/>
      <c r="BHN1" s="1"/>
      <c r="BHO1" s="1"/>
      <c r="BHP1" s="1"/>
      <c r="BHQ1" s="1"/>
      <c r="BHR1" s="1"/>
      <c r="BHS1" s="1"/>
      <c r="BHT1" s="1"/>
      <c r="BHU1" s="1"/>
      <c r="BHV1" s="1"/>
      <c r="BHW1" s="1"/>
      <c r="BHX1" s="1"/>
      <c r="BHY1" s="1"/>
      <c r="BHZ1" s="1"/>
      <c r="BIA1" s="1"/>
      <c r="BIB1" s="1"/>
      <c r="BIC1" s="1"/>
      <c r="BID1" s="1"/>
      <c r="BIE1" s="1"/>
      <c r="BIF1" s="1"/>
      <c r="BIG1" s="1"/>
      <c r="BIH1" s="1"/>
      <c r="BII1" s="1"/>
      <c r="BIJ1" s="1"/>
      <c r="BIK1" s="1"/>
      <c r="BIL1" s="1"/>
      <c r="BIM1" s="1"/>
      <c r="BIN1" s="1"/>
      <c r="BIO1" s="1"/>
      <c r="BIP1" s="1"/>
      <c r="BIQ1" s="1"/>
      <c r="BIR1" s="1"/>
      <c r="BIS1" s="1"/>
      <c r="BIT1" s="1"/>
      <c r="BIU1" s="1"/>
      <c r="BIV1" s="1"/>
      <c r="BIW1" s="1"/>
      <c r="BIX1" s="1"/>
      <c r="BIY1" s="1"/>
      <c r="BIZ1" s="1"/>
      <c r="BJA1" s="1"/>
      <c r="BJB1" s="1"/>
      <c r="BJC1" s="1"/>
      <c r="BJD1" s="1"/>
      <c r="BJE1" s="1"/>
      <c r="BJF1" s="1"/>
      <c r="BJG1" s="1"/>
      <c r="BJH1" s="1"/>
      <c r="BJI1" s="1"/>
      <c r="BJJ1" s="1"/>
      <c r="BJK1" s="1"/>
      <c r="BJL1" s="1"/>
      <c r="BJM1" s="1"/>
      <c r="BJN1" s="1"/>
      <c r="BJO1" s="1"/>
      <c r="BJP1" s="1"/>
      <c r="BJQ1" s="1"/>
      <c r="BJR1" s="1"/>
      <c r="BJS1" s="1"/>
      <c r="BJT1" s="1"/>
      <c r="BJU1" s="1"/>
      <c r="BJV1" s="1"/>
      <c r="BJW1" s="1"/>
      <c r="BJX1" s="1"/>
      <c r="BJY1" s="1"/>
      <c r="BJZ1" s="1"/>
      <c r="BKA1" s="1"/>
      <c r="BKB1" s="1"/>
      <c r="BKC1" s="1"/>
      <c r="BKD1" s="1"/>
      <c r="BKE1" s="1"/>
      <c r="BKF1" s="1"/>
      <c r="BKG1" s="1"/>
      <c r="BKH1" s="1"/>
      <c r="BKI1" s="1"/>
      <c r="BKJ1" s="1"/>
      <c r="BKK1" s="1"/>
      <c r="BKL1" s="1"/>
      <c r="BKM1" s="1"/>
      <c r="BKN1" s="1"/>
      <c r="BKO1" s="1"/>
      <c r="BKP1" s="1"/>
      <c r="BKQ1" s="1"/>
      <c r="BKR1" s="1"/>
      <c r="BKS1" s="1"/>
      <c r="BKT1" s="1"/>
      <c r="BKU1" s="1"/>
      <c r="BKV1" s="1"/>
      <c r="BKW1" s="1"/>
      <c r="BKX1" s="1"/>
      <c r="BKY1" s="1"/>
      <c r="BKZ1" s="1"/>
      <c r="BLA1" s="1"/>
      <c r="BLB1" s="1"/>
      <c r="BLC1" s="1"/>
      <c r="BLD1" s="1"/>
      <c r="BLE1" s="1"/>
      <c r="BLF1" s="1"/>
      <c r="BLG1" s="1"/>
      <c r="BLH1" s="1"/>
      <c r="BLI1" s="1"/>
      <c r="BLJ1" s="1"/>
      <c r="BLK1" s="1"/>
      <c r="BLL1" s="1"/>
      <c r="BLM1" s="1"/>
      <c r="BLN1" s="1"/>
      <c r="BLO1" s="1"/>
      <c r="BLP1" s="1"/>
      <c r="BLQ1" s="1"/>
      <c r="BLR1" s="1"/>
      <c r="BLS1" s="1"/>
      <c r="BLT1" s="1"/>
      <c r="BLU1" s="1"/>
      <c r="BLV1" s="1"/>
      <c r="BLW1" s="1"/>
      <c r="BLX1" s="1"/>
      <c r="BLY1" s="1"/>
      <c r="BLZ1" s="1"/>
      <c r="BMA1" s="1"/>
      <c r="BMB1" s="1"/>
      <c r="BMC1" s="1"/>
      <c r="BMD1" s="1"/>
      <c r="BME1" s="1"/>
      <c r="BMF1" s="1"/>
      <c r="BMG1" s="1"/>
      <c r="BMH1" s="1"/>
      <c r="BMI1" s="1"/>
      <c r="BMJ1" s="1"/>
      <c r="BMK1" s="1"/>
      <c r="BML1" s="1"/>
      <c r="BMM1" s="1"/>
      <c r="BMN1" s="1"/>
      <c r="BMO1" s="1"/>
      <c r="BMP1" s="1"/>
      <c r="BMQ1" s="1"/>
      <c r="BMR1" s="1"/>
      <c r="BMS1" s="1"/>
      <c r="BMT1" s="1"/>
      <c r="BMU1" s="1"/>
      <c r="BMV1" s="1"/>
      <c r="BMW1" s="1"/>
      <c r="BMX1" s="1"/>
      <c r="BMY1" s="1"/>
      <c r="BMZ1" s="1"/>
      <c r="BNA1" s="1"/>
      <c r="BNB1" s="1"/>
      <c r="BNC1" s="1"/>
      <c r="BND1" s="1"/>
      <c r="BNE1" s="1"/>
      <c r="BNF1" s="1"/>
      <c r="BNG1" s="1"/>
      <c r="BNH1" s="1"/>
      <c r="BNI1" s="1"/>
      <c r="BNJ1" s="1"/>
      <c r="BNK1" s="1"/>
      <c r="BNL1" s="1"/>
      <c r="BNM1" s="1"/>
      <c r="BNN1" s="1"/>
      <c r="BNO1" s="1"/>
      <c r="BNP1" s="1"/>
      <c r="BNQ1" s="1"/>
      <c r="BNR1" s="1"/>
      <c r="BNS1" s="1"/>
      <c r="BNT1" s="1"/>
      <c r="BNU1" s="1"/>
      <c r="BNV1" s="1"/>
      <c r="BNW1" s="1"/>
      <c r="BNX1" s="1"/>
      <c r="BNY1" s="1"/>
      <c r="BNZ1" s="1"/>
      <c r="BOA1" s="1"/>
      <c r="BOB1" s="1"/>
      <c r="BOC1" s="1"/>
      <c r="BOD1" s="1"/>
      <c r="BOE1" s="1"/>
      <c r="BOF1" s="1"/>
      <c r="BOG1" s="1"/>
      <c r="BOH1" s="1"/>
      <c r="BOI1" s="1"/>
      <c r="BOJ1" s="1"/>
      <c r="BOK1" s="1"/>
      <c r="BOL1" s="1"/>
      <c r="BOM1" s="1"/>
      <c r="BON1" s="1"/>
      <c r="BOO1" s="1"/>
      <c r="BOP1" s="1"/>
      <c r="BOQ1" s="1"/>
      <c r="BOR1" s="1"/>
      <c r="BOS1" s="1"/>
      <c r="BOT1" s="1"/>
      <c r="BOU1" s="1"/>
      <c r="BOV1" s="1"/>
      <c r="BOW1" s="1"/>
      <c r="BOX1" s="1"/>
      <c r="BOY1" s="1"/>
      <c r="BOZ1" s="1"/>
      <c r="BPA1" s="1"/>
      <c r="BPB1" s="1"/>
      <c r="BPC1" s="1"/>
      <c r="BPD1" s="1"/>
      <c r="BPE1" s="1"/>
      <c r="BPF1" s="1"/>
      <c r="BPG1" s="1"/>
      <c r="BPH1" s="1"/>
      <c r="BPI1" s="1"/>
      <c r="BPJ1" s="1"/>
      <c r="BPK1" s="1"/>
      <c r="BPL1" s="1"/>
      <c r="BPM1" s="1"/>
      <c r="BPN1" s="1"/>
      <c r="BPO1" s="1"/>
      <c r="BPP1" s="1"/>
      <c r="BPQ1" s="1"/>
      <c r="BPR1" s="1"/>
      <c r="BPS1" s="1"/>
      <c r="BPT1" s="1"/>
      <c r="BPU1" s="1"/>
      <c r="BPV1" s="1"/>
      <c r="BPW1" s="1"/>
      <c r="BPX1" s="1"/>
      <c r="BPY1" s="1"/>
      <c r="BPZ1" s="1"/>
      <c r="BQA1" s="1"/>
      <c r="BQB1" s="1"/>
      <c r="BQC1" s="1"/>
      <c r="BQD1" s="1"/>
      <c r="BQE1" s="1"/>
      <c r="BQF1" s="1"/>
      <c r="BQG1" s="1"/>
      <c r="BQH1" s="1"/>
      <c r="BQI1" s="1"/>
      <c r="BQJ1" s="1"/>
      <c r="BQK1" s="1"/>
      <c r="BQL1" s="1"/>
      <c r="BQM1" s="1"/>
      <c r="BQN1" s="1"/>
      <c r="BQO1" s="1"/>
      <c r="BQP1" s="1"/>
      <c r="BQQ1" s="1"/>
      <c r="BQR1" s="1"/>
      <c r="BQS1" s="1"/>
      <c r="BQT1" s="1"/>
      <c r="BQU1" s="1"/>
      <c r="BQV1" s="1"/>
      <c r="BQW1" s="1"/>
      <c r="BQX1" s="1"/>
      <c r="BQY1" s="1"/>
      <c r="BQZ1" s="1"/>
      <c r="BRA1" s="1"/>
      <c r="BRB1" s="1"/>
      <c r="BRC1" s="1"/>
      <c r="BRD1" s="1"/>
      <c r="BRE1" s="1"/>
      <c r="BRF1" s="1"/>
      <c r="BRG1" s="1"/>
      <c r="BRH1" s="1"/>
      <c r="BRI1" s="1"/>
      <c r="BRJ1" s="1"/>
      <c r="BRK1" s="1"/>
      <c r="BRL1" s="1"/>
      <c r="BRM1" s="1"/>
      <c r="BRN1" s="1"/>
      <c r="BRO1" s="1"/>
      <c r="BRP1" s="1"/>
      <c r="BRQ1" s="1"/>
      <c r="BRR1" s="1"/>
      <c r="BRS1" s="1"/>
      <c r="BRT1" s="1"/>
      <c r="BRU1" s="1"/>
      <c r="BRV1" s="1"/>
      <c r="BRW1" s="1"/>
      <c r="BRX1" s="1"/>
      <c r="BRY1" s="1"/>
      <c r="BRZ1" s="1"/>
      <c r="BSA1" s="1"/>
      <c r="BSB1" s="1"/>
      <c r="BSC1" s="1"/>
      <c r="BSD1" s="1"/>
      <c r="BSE1" s="1"/>
      <c r="BSF1" s="1"/>
      <c r="BSG1" s="1"/>
      <c r="BSH1" s="1"/>
      <c r="BSI1" s="1"/>
      <c r="BSJ1" s="1"/>
      <c r="BSK1" s="1"/>
      <c r="BSL1" s="1"/>
      <c r="BSM1" s="1"/>
      <c r="BSN1" s="1"/>
      <c r="BSO1" s="1"/>
      <c r="BSP1" s="1"/>
      <c r="BSQ1" s="1"/>
      <c r="BSR1" s="1"/>
      <c r="BSS1" s="1"/>
      <c r="BST1" s="1"/>
      <c r="BSU1" s="1"/>
      <c r="BSV1" s="1"/>
      <c r="BSW1" s="1"/>
      <c r="BSX1" s="1"/>
      <c r="BSY1" s="1"/>
      <c r="BSZ1" s="1"/>
      <c r="BTA1" s="1"/>
      <c r="BTB1" s="1"/>
      <c r="BTC1" s="1"/>
      <c r="BTD1" s="1"/>
      <c r="BTE1" s="1"/>
      <c r="BTF1" s="1"/>
      <c r="BTG1" s="1"/>
      <c r="BTH1" s="1"/>
      <c r="BTI1" s="1"/>
      <c r="BTJ1" s="1"/>
      <c r="BTK1" s="1"/>
      <c r="BTL1" s="1"/>
      <c r="BTM1" s="1"/>
      <c r="BTN1" s="1"/>
      <c r="BTO1" s="1"/>
      <c r="BTP1" s="1"/>
      <c r="BTQ1" s="1"/>
      <c r="BTR1" s="1"/>
      <c r="BTS1" s="1"/>
      <c r="BTT1" s="1"/>
      <c r="BTU1" s="1"/>
      <c r="BTV1" s="1"/>
      <c r="BTW1" s="1"/>
      <c r="BTX1" s="1"/>
      <c r="BTY1" s="1"/>
      <c r="BTZ1" s="1"/>
      <c r="BUA1" s="1"/>
      <c r="BUB1" s="1"/>
      <c r="BUC1" s="1"/>
      <c r="BUD1" s="1"/>
      <c r="BUE1" s="1"/>
      <c r="BUF1" s="1"/>
      <c r="BUG1" s="1"/>
      <c r="BUH1" s="1"/>
      <c r="BUI1" s="1"/>
      <c r="BUJ1" s="1"/>
      <c r="BUK1" s="1"/>
      <c r="BUL1" s="1"/>
      <c r="BUM1" s="1"/>
      <c r="BUN1" s="1"/>
      <c r="BUO1" s="1"/>
      <c r="BUP1" s="1"/>
      <c r="BUQ1" s="1"/>
      <c r="BUR1" s="1"/>
      <c r="BUS1" s="1"/>
      <c r="BUT1" s="1"/>
      <c r="BUU1" s="1"/>
      <c r="BUV1" s="1"/>
      <c r="BUW1" s="1"/>
      <c r="BUX1" s="1"/>
      <c r="BUY1" s="1"/>
      <c r="BUZ1" s="1"/>
      <c r="BVA1" s="1"/>
      <c r="BVB1" s="1"/>
      <c r="BVC1" s="1"/>
      <c r="BVD1" s="1"/>
      <c r="BVE1" s="1"/>
      <c r="BVF1" s="1"/>
      <c r="BVG1" s="1"/>
      <c r="BVH1" s="1"/>
      <c r="BVI1" s="1"/>
      <c r="BVJ1" s="1"/>
      <c r="BVK1" s="1"/>
      <c r="BVL1" s="1"/>
      <c r="BVM1" s="1"/>
      <c r="BVN1" s="1"/>
      <c r="BVO1" s="1"/>
      <c r="BVP1" s="1"/>
      <c r="BVQ1" s="1"/>
      <c r="BVR1" s="1"/>
      <c r="BVS1" s="1"/>
      <c r="BVT1" s="1"/>
      <c r="BVU1" s="1"/>
      <c r="BVV1" s="1"/>
      <c r="BVW1" s="1"/>
      <c r="BVX1" s="1"/>
      <c r="BVY1" s="1"/>
      <c r="BVZ1" s="1"/>
      <c r="BWA1" s="1"/>
      <c r="BWB1" s="1"/>
      <c r="BWC1" s="1"/>
      <c r="BWD1" s="1"/>
      <c r="BWE1" s="1"/>
      <c r="BWF1" s="1"/>
      <c r="BWG1" s="1"/>
      <c r="BWH1" s="1"/>
      <c r="BWI1" s="1"/>
      <c r="BWJ1" s="1"/>
      <c r="BWK1" s="1"/>
      <c r="BWL1" s="1"/>
      <c r="BWM1" s="1"/>
      <c r="BWN1" s="1"/>
      <c r="BWO1" s="1"/>
      <c r="BWP1" s="1"/>
      <c r="BWQ1" s="1"/>
      <c r="BWR1" s="1"/>
      <c r="BWS1" s="1"/>
      <c r="BWT1" s="1"/>
      <c r="BWU1" s="1"/>
      <c r="BWV1" s="1"/>
      <c r="BWW1" s="1"/>
      <c r="BWX1" s="1"/>
      <c r="BWY1" s="1"/>
      <c r="BWZ1" s="1"/>
      <c r="BXA1" s="1"/>
      <c r="BXB1" s="1"/>
      <c r="BXC1" s="1"/>
      <c r="BXD1" s="1"/>
      <c r="BXE1" s="1"/>
      <c r="BXF1" s="1"/>
      <c r="BXG1" s="1"/>
      <c r="BXH1" s="1"/>
      <c r="BXI1" s="1"/>
      <c r="BXJ1" s="1"/>
      <c r="BXK1" s="1"/>
      <c r="BXL1" s="1"/>
      <c r="BXM1" s="1"/>
      <c r="BXN1" s="1"/>
      <c r="BXO1" s="1"/>
      <c r="BXP1" s="1"/>
      <c r="BXQ1" s="1"/>
      <c r="BXR1" s="1"/>
      <c r="BXS1" s="1"/>
      <c r="BXT1" s="1"/>
      <c r="BXU1" s="1"/>
      <c r="BXV1" s="1"/>
      <c r="BXW1" s="1"/>
      <c r="BXX1" s="1"/>
      <c r="BXY1" s="1"/>
      <c r="BXZ1" s="1"/>
      <c r="BYA1" s="1"/>
      <c r="BYB1" s="1"/>
      <c r="BYC1" s="1"/>
      <c r="BYD1" s="1"/>
      <c r="BYE1" s="1"/>
      <c r="BYF1" s="1"/>
      <c r="BYG1" s="1"/>
      <c r="BYH1" s="1"/>
      <c r="BYI1" s="1"/>
      <c r="BYJ1" s="1"/>
      <c r="BYK1" s="1"/>
      <c r="BYL1" s="1"/>
      <c r="BYM1" s="1"/>
      <c r="BYN1" s="1"/>
      <c r="BYO1" s="1"/>
      <c r="BYP1" s="1"/>
      <c r="BYQ1" s="1"/>
      <c r="BYR1" s="1"/>
      <c r="BYS1" s="1"/>
      <c r="BYT1" s="1"/>
      <c r="BYU1" s="1"/>
      <c r="BYV1" s="1"/>
      <c r="BYW1" s="1"/>
      <c r="BYX1" s="1"/>
      <c r="BYY1" s="1"/>
      <c r="BYZ1" s="1"/>
      <c r="BZA1" s="1"/>
      <c r="BZB1" s="1"/>
      <c r="BZC1" s="1"/>
      <c r="BZD1" s="1"/>
      <c r="BZE1" s="1"/>
      <c r="BZF1" s="1"/>
      <c r="BZG1" s="1"/>
      <c r="BZH1" s="1"/>
      <c r="BZI1" s="1"/>
      <c r="BZJ1" s="1"/>
      <c r="BZK1" s="1"/>
      <c r="BZL1" s="1"/>
      <c r="BZM1" s="1"/>
      <c r="BZN1" s="1"/>
      <c r="BZO1" s="1"/>
      <c r="BZP1" s="1"/>
      <c r="BZQ1" s="1"/>
      <c r="BZR1" s="1"/>
      <c r="BZS1" s="1"/>
      <c r="BZT1" s="1"/>
      <c r="BZU1" s="1"/>
      <c r="BZV1" s="1"/>
      <c r="BZW1" s="1"/>
      <c r="BZX1" s="1"/>
      <c r="BZY1" s="1"/>
      <c r="BZZ1" s="1"/>
      <c r="CAA1" s="1"/>
      <c r="CAB1" s="1"/>
      <c r="CAC1" s="1"/>
      <c r="CAD1" s="1"/>
      <c r="CAE1" s="1"/>
      <c r="CAF1" s="1"/>
      <c r="CAG1" s="1"/>
      <c r="CAH1" s="1"/>
      <c r="CAI1" s="1"/>
      <c r="CAJ1" s="1"/>
      <c r="CAK1" s="1"/>
      <c r="CAL1" s="1"/>
      <c r="CAM1" s="1"/>
      <c r="CAN1" s="1"/>
      <c r="CAO1" s="1"/>
      <c r="CAP1" s="1"/>
      <c r="CAQ1" s="1"/>
      <c r="CAR1" s="1"/>
      <c r="CAS1" s="1"/>
      <c r="CAT1" s="1"/>
      <c r="CAU1" s="1"/>
      <c r="CAV1" s="1"/>
      <c r="CAW1" s="1"/>
      <c r="CAX1" s="1"/>
      <c r="CAY1" s="1"/>
      <c r="CAZ1" s="1"/>
      <c r="CBA1" s="1"/>
      <c r="CBB1" s="1"/>
      <c r="CBC1" s="1"/>
      <c r="CBD1" s="1"/>
      <c r="CBE1" s="1"/>
      <c r="CBF1" s="1"/>
      <c r="CBG1" s="1"/>
      <c r="CBH1" s="1"/>
      <c r="CBI1" s="1"/>
      <c r="CBJ1" s="1"/>
      <c r="CBK1" s="1"/>
      <c r="CBL1" s="1"/>
      <c r="CBM1" s="1"/>
      <c r="CBN1" s="1"/>
      <c r="CBO1" s="1"/>
      <c r="CBP1" s="1"/>
      <c r="CBQ1" s="1"/>
      <c r="CBR1" s="1"/>
      <c r="CBS1" s="1"/>
      <c r="CBT1" s="1"/>
      <c r="CBU1" s="1"/>
      <c r="CBV1" s="1"/>
      <c r="CBW1" s="1"/>
      <c r="CBX1" s="1"/>
      <c r="CBY1" s="1"/>
      <c r="CBZ1" s="1"/>
      <c r="CCA1" s="1"/>
      <c r="CCB1" s="1"/>
      <c r="CCC1" s="1"/>
      <c r="CCD1" s="1"/>
      <c r="CCE1" s="1"/>
      <c r="CCF1" s="1"/>
      <c r="CCG1" s="1"/>
      <c r="CCH1" s="1"/>
      <c r="CCI1" s="1"/>
      <c r="CCJ1" s="1"/>
      <c r="CCK1" s="1"/>
      <c r="CCL1" s="1"/>
      <c r="CCM1" s="1"/>
      <c r="CCN1" s="1"/>
      <c r="CCO1" s="1"/>
      <c r="CCP1" s="1"/>
      <c r="CCQ1" s="1"/>
      <c r="CCR1" s="1"/>
      <c r="CCS1" s="1"/>
      <c r="CCT1" s="1"/>
      <c r="CCU1" s="1"/>
      <c r="CCV1" s="1"/>
      <c r="CCW1" s="1"/>
      <c r="CCX1" s="1"/>
      <c r="CCY1" s="1"/>
      <c r="CCZ1" s="1"/>
      <c r="CDA1" s="1"/>
      <c r="CDB1" s="1"/>
      <c r="CDC1" s="1"/>
      <c r="CDD1" s="1"/>
      <c r="CDE1" s="1"/>
      <c r="CDF1" s="1"/>
      <c r="CDG1" s="1"/>
      <c r="CDH1" s="1"/>
      <c r="CDI1" s="1"/>
      <c r="CDJ1" s="1"/>
      <c r="CDK1" s="1"/>
      <c r="CDL1" s="1"/>
      <c r="CDM1" s="1"/>
      <c r="CDN1" s="1"/>
      <c r="CDO1" s="1"/>
      <c r="CDP1" s="1"/>
      <c r="CDQ1" s="1"/>
      <c r="CDR1" s="1"/>
      <c r="CDS1" s="1"/>
      <c r="CDT1" s="1"/>
      <c r="CDU1" s="1"/>
      <c r="CDV1" s="1"/>
      <c r="CDW1" s="1"/>
      <c r="CDX1" s="1"/>
      <c r="CDY1" s="1"/>
      <c r="CDZ1" s="1"/>
      <c r="CEA1" s="1"/>
      <c r="CEB1" s="1"/>
      <c r="CEC1" s="1"/>
      <c r="CED1" s="1"/>
      <c r="CEE1" s="1"/>
      <c r="CEF1" s="1"/>
      <c r="CEG1" s="1"/>
      <c r="CEH1" s="1"/>
      <c r="CEI1" s="1"/>
      <c r="CEJ1" s="1"/>
      <c r="CEK1" s="1"/>
      <c r="CEL1" s="1"/>
      <c r="CEM1" s="1"/>
      <c r="CEN1" s="1"/>
      <c r="CEO1" s="1"/>
      <c r="CEP1" s="1"/>
      <c r="CEQ1" s="1"/>
      <c r="CER1" s="1"/>
      <c r="CES1" s="1"/>
      <c r="CET1" s="1"/>
      <c r="CEU1" s="1"/>
      <c r="CEV1" s="1"/>
      <c r="CEW1" s="1"/>
      <c r="CEX1" s="1"/>
      <c r="CEY1" s="1"/>
      <c r="CEZ1" s="1"/>
      <c r="CFA1" s="1"/>
      <c r="CFB1" s="1"/>
      <c r="CFC1" s="1"/>
      <c r="CFD1" s="1"/>
      <c r="CFE1" s="1"/>
      <c r="CFF1" s="1"/>
      <c r="CFG1" s="1"/>
      <c r="CFH1" s="1"/>
      <c r="CFI1" s="1"/>
      <c r="CFJ1" s="1"/>
      <c r="CFK1" s="1"/>
      <c r="CFL1" s="1"/>
      <c r="CFM1" s="1"/>
      <c r="CFN1" s="1"/>
      <c r="CFO1" s="1"/>
      <c r="CFP1" s="1"/>
      <c r="CFQ1" s="1"/>
      <c r="CFR1" s="1"/>
      <c r="CFS1" s="1"/>
      <c r="CFT1" s="1"/>
      <c r="CFU1" s="1"/>
      <c r="CFV1" s="1"/>
      <c r="CFW1" s="1"/>
      <c r="CFX1" s="1"/>
      <c r="CFY1" s="1"/>
      <c r="CFZ1" s="1"/>
      <c r="CGA1" s="1"/>
      <c r="CGB1" s="1"/>
      <c r="CGC1" s="1"/>
      <c r="CGD1" s="1"/>
      <c r="CGE1" s="1"/>
      <c r="CGF1" s="1"/>
      <c r="CGG1" s="1"/>
      <c r="CGH1" s="1"/>
      <c r="CGI1" s="1"/>
      <c r="CGJ1" s="1"/>
      <c r="CGK1" s="1"/>
      <c r="CGL1" s="1"/>
      <c r="CGM1" s="1"/>
      <c r="CGN1" s="1"/>
      <c r="CGO1" s="1"/>
      <c r="CGP1" s="1"/>
      <c r="CGQ1" s="1"/>
      <c r="CGR1" s="1"/>
      <c r="CGS1" s="1"/>
      <c r="CGT1" s="1"/>
      <c r="CGU1" s="1"/>
      <c r="CGV1" s="1"/>
      <c r="CGW1" s="1"/>
      <c r="CGX1" s="1"/>
      <c r="CGY1" s="1"/>
      <c r="CGZ1" s="1"/>
      <c r="CHA1" s="1"/>
      <c r="CHB1" s="1"/>
      <c r="CHC1" s="1"/>
      <c r="CHD1" s="1"/>
      <c r="CHE1" s="1"/>
      <c r="CHF1" s="1"/>
      <c r="CHG1" s="1"/>
      <c r="CHH1" s="1"/>
      <c r="CHI1" s="1"/>
      <c r="CHJ1" s="1"/>
      <c r="CHK1" s="1"/>
      <c r="CHL1" s="1"/>
      <c r="CHM1" s="1"/>
      <c r="CHN1" s="1"/>
      <c r="CHO1" s="1"/>
      <c r="CHP1" s="1"/>
      <c r="CHQ1" s="1"/>
      <c r="CHR1" s="1"/>
      <c r="CHS1" s="1"/>
      <c r="CHT1" s="1"/>
      <c r="CHU1" s="1"/>
      <c r="CHV1" s="1"/>
      <c r="CHW1" s="1"/>
      <c r="CHX1" s="1"/>
      <c r="CHY1" s="1"/>
      <c r="CHZ1" s="1"/>
      <c r="CIA1" s="1"/>
      <c r="CIB1" s="1"/>
      <c r="CIC1" s="1"/>
      <c r="CID1" s="1"/>
      <c r="CIE1" s="1"/>
      <c r="CIF1" s="1"/>
      <c r="CIG1" s="1"/>
      <c r="CIH1" s="1"/>
      <c r="CII1" s="1"/>
      <c r="CIJ1" s="1"/>
      <c r="CIK1" s="1"/>
      <c r="CIL1" s="1"/>
      <c r="CIM1" s="1"/>
      <c r="CIN1" s="1"/>
      <c r="CIO1" s="1"/>
      <c r="CIP1" s="1"/>
      <c r="CIQ1" s="1"/>
      <c r="CIR1" s="1"/>
      <c r="CIS1" s="1"/>
      <c r="CIT1" s="1"/>
      <c r="CIU1" s="1"/>
      <c r="CIV1" s="1"/>
      <c r="CIW1" s="1"/>
      <c r="CIX1" s="1"/>
      <c r="CIY1" s="1"/>
      <c r="CIZ1" s="1"/>
      <c r="CJA1" s="1"/>
      <c r="CJB1" s="1"/>
      <c r="CJC1" s="1"/>
      <c r="CJD1" s="1"/>
      <c r="CJE1" s="1"/>
      <c r="CJF1" s="1"/>
      <c r="CJG1" s="1"/>
      <c r="CJH1" s="1"/>
      <c r="CJI1" s="1"/>
      <c r="CJJ1" s="1"/>
      <c r="CJK1" s="1"/>
      <c r="CJL1" s="1"/>
      <c r="CJM1" s="1"/>
      <c r="CJN1" s="1"/>
      <c r="CJO1" s="1"/>
      <c r="CJP1" s="1"/>
      <c r="CJQ1" s="1"/>
      <c r="CJR1" s="1"/>
      <c r="CJS1" s="1"/>
      <c r="CJT1" s="1"/>
      <c r="CJU1" s="1"/>
      <c r="CJV1" s="1"/>
      <c r="CJW1" s="1"/>
      <c r="CJX1" s="1"/>
      <c r="CJY1" s="1"/>
      <c r="CJZ1" s="1"/>
      <c r="CKA1" s="1"/>
      <c r="CKB1" s="1"/>
      <c r="CKC1" s="1"/>
      <c r="CKD1" s="1"/>
      <c r="CKE1" s="1"/>
      <c r="CKF1" s="1"/>
      <c r="CKG1" s="1"/>
      <c r="CKH1" s="1"/>
      <c r="CKI1" s="1"/>
      <c r="CKJ1" s="1"/>
      <c r="CKK1" s="1"/>
      <c r="CKL1" s="1"/>
      <c r="CKM1" s="1"/>
      <c r="CKN1" s="1"/>
      <c r="CKO1" s="1"/>
      <c r="CKP1" s="1"/>
      <c r="CKQ1" s="1"/>
      <c r="CKR1" s="1"/>
      <c r="CKS1" s="1"/>
      <c r="CKT1" s="1"/>
      <c r="CKU1" s="1"/>
      <c r="CKV1" s="1"/>
      <c r="CKW1" s="1"/>
      <c r="CKX1" s="1"/>
      <c r="CKY1" s="1"/>
      <c r="CKZ1" s="1"/>
      <c r="CLA1" s="1"/>
      <c r="CLB1" s="1"/>
      <c r="CLC1" s="1"/>
      <c r="CLD1" s="1"/>
      <c r="CLE1" s="1"/>
      <c r="CLF1" s="1"/>
      <c r="CLG1" s="1"/>
      <c r="CLH1" s="1"/>
      <c r="CLI1" s="1"/>
      <c r="CLJ1" s="1"/>
      <c r="CLK1" s="1"/>
      <c r="CLL1" s="1"/>
      <c r="CLM1" s="1"/>
      <c r="CLN1" s="1"/>
      <c r="CLO1" s="1"/>
      <c r="CLP1" s="1"/>
      <c r="CLQ1" s="1"/>
      <c r="CLR1" s="1"/>
      <c r="CLS1" s="1"/>
      <c r="CLT1" s="1"/>
      <c r="CLU1" s="1"/>
      <c r="CLV1" s="1"/>
      <c r="CLW1" s="1"/>
      <c r="CLX1" s="1"/>
      <c r="CLY1" s="1"/>
      <c r="CLZ1" s="1"/>
      <c r="CMA1" s="1"/>
      <c r="CMB1" s="1"/>
      <c r="CMC1" s="1"/>
      <c r="CMD1" s="1"/>
      <c r="CME1" s="1"/>
      <c r="CMF1" s="1"/>
      <c r="CMG1" s="1"/>
      <c r="CMH1" s="1"/>
      <c r="CMI1" s="1"/>
      <c r="CMJ1" s="1"/>
      <c r="CMK1" s="1"/>
      <c r="CML1" s="1"/>
      <c r="CMM1" s="1"/>
      <c r="CMN1" s="1"/>
      <c r="CMO1" s="1"/>
      <c r="CMP1" s="1"/>
      <c r="CMQ1" s="1"/>
      <c r="CMR1" s="1"/>
      <c r="CMS1" s="1"/>
      <c r="CMT1" s="1"/>
      <c r="CMU1" s="1"/>
      <c r="CMV1" s="1"/>
      <c r="CMW1" s="1"/>
      <c r="CMX1" s="1"/>
      <c r="CMY1" s="1"/>
      <c r="CMZ1" s="1"/>
      <c r="CNA1" s="1"/>
      <c r="CNB1" s="1"/>
      <c r="CNC1" s="1"/>
      <c r="CND1" s="1"/>
      <c r="CNE1" s="1"/>
      <c r="CNF1" s="1"/>
      <c r="CNG1" s="1"/>
      <c r="CNH1" s="1"/>
      <c r="CNI1" s="1"/>
      <c r="CNJ1" s="1"/>
      <c r="CNK1" s="1"/>
      <c r="CNL1" s="1"/>
      <c r="CNM1" s="1"/>
      <c r="CNN1" s="1"/>
      <c r="CNO1" s="1"/>
      <c r="CNP1" s="1"/>
      <c r="CNQ1" s="1"/>
      <c r="CNR1" s="1"/>
      <c r="CNS1" s="1"/>
      <c r="CNT1" s="1"/>
      <c r="CNU1" s="1"/>
      <c r="CNV1" s="1"/>
      <c r="CNW1" s="1"/>
      <c r="CNX1" s="1"/>
      <c r="CNY1" s="1"/>
      <c r="CNZ1" s="1"/>
      <c r="COA1" s="1"/>
      <c r="COB1" s="1"/>
      <c r="COC1" s="1"/>
      <c r="COD1" s="1"/>
      <c r="COE1" s="1"/>
      <c r="COF1" s="1"/>
      <c r="COG1" s="1"/>
      <c r="COH1" s="1"/>
      <c r="COI1" s="1"/>
      <c r="COJ1" s="1"/>
      <c r="COK1" s="1"/>
      <c r="COL1" s="1"/>
      <c r="COM1" s="1"/>
      <c r="CON1" s="1"/>
      <c r="COO1" s="1"/>
      <c r="COP1" s="1"/>
      <c r="COQ1" s="1"/>
      <c r="COR1" s="1"/>
      <c r="COS1" s="1"/>
      <c r="COT1" s="1"/>
      <c r="COU1" s="1"/>
      <c r="COV1" s="1"/>
      <c r="COW1" s="1"/>
      <c r="COX1" s="1"/>
      <c r="COY1" s="1"/>
      <c r="COZ1" s="1"/>
      <c r="CPA1" s="1"/>
      <c r="CPB1" s="1"/>
      <c r="CPC1" s="1"/>
      <c r="CPD1" s="1"/>
      <c r="CPE1" s="1"/>
      <c r="CPF1" s="1"/>
      <c r="CPG1" s="1"/>
      <c r="CPH1" s="1"/>
      <c r="CPI1" s="1"/>
      <c r="CPJ1" s="1"/>
      <c r="CPK1" s="1"/>
      <c r="CPL1" s="1"/>
      <c r="CPM1" s="1"/>
      <c r="CPN1" s="1"/>
      <c r="CPO1" s="1"/>
      <c r="CPP1" s="1"/>
      <c r="CPQ1" s="1"/>
      <c r="CPR1" s="1"/>
      <c r="CPS1" s="1"/>
      <c r="CPT1" s="1"/>
      <c r="CPU1" s="1"/>
      <c r="CPV1" s="1"/>
      <c r="CPW1" s="1"/>
      <c r="CPX1" s="1"/>
      <c r="CPY1" s="1"/>
      <c r="CPZ1" s="1"/>
      <c r="CQA1" s="1"/>
      <c r="CQB1" s="1"/>
      <c r="CQC1" s="1"/>
      <c r="CQD1" s="1"/>
      <c r="CQE1" s="1"/>
      <c r="CQF1" s="1"/>
      <c r="CQG1" s="1"/>
      <c r="CQH1" s="1"/>
      <c r="CQI1" s="1"/>
      <c r="CQJ1" s="1"/>
      <c r="CQK1" s="1"/>
      <c r="CQL1" s="1"/>
      <c r="CQM1" s="1"/>
      <c r="CQN1" s="1"/>
      <c r="CQO1" s="1"/>
      <c r="CQP1" s="1"/>
      <c r="CQQ1" s="1"/>
      <c r="CQR1" s="1"/>
      <c r="CQS1" s="1"/>
      <c r="CQT1" s="1"/>
      <c r="CQU1" s="1"/>
      <c r="CQV1" s="1"/>
      <c r="CQW1" s="1"/>
      <c r="CQX1" s="1"/>
      <c r="CQY1" s="1"/>
      <c r="CQZ1" s="1"/>
      <c r="CRA1" s="1"/>
      <c r="CRB1" s="1"/>
      <c r="CRC1" s="1"/>
      <c r="CRD1" s="1"/>
      <c r="CRE1" s="1"/>
      <c r="CRF1" s="1"/>
      <c r="CRG1" s="1"/>
      <c r="CRH1" s="1"/>
      <c r="CRI1" s="1"/>
      <c r="CRJ1" s="1"/>
      <c r="CRK1" s="1"/>
      <c r="CRL1" s="1"/>
      <c r="CRM1" s="1"/>
      <c r="CRN1" s="1"/>
      <c r="CRO1" s="1"/>
      <c r="CRP1" s="1"/>
      <c r="CRQ1" s="1"/>
      <c r="CRR1" s="1"/>
      <c r="CRS1" s="1"/>
      <c r="CRT1" s="1"/>
      <c r="CRU1" s="1"/>
      <c r="CRV1" s="1"/>
      <c r="CRW1" s="1"/>
      <c r="CRX1" s="1"/>
      <c r="CRY1" s="1"/>
      <c r="CRZ1" s="1"/>
      <c r="CSA1" s="1"/>
      <c r="CSB1" s="1"/>
      <c r="CSC1" s="1"/>
      <c r="CSD1" s="1"/>
      <c r="CSE1" s="1"/>
      <c r="CSF1" s="1"/>
      <c r="CSG1" s="1"/>
      <c r="CSH1" s="1"/>
      <c r="CSI1" s="1"/>
      <c r="CSJ1" s="1"/>
      <c r="CSK1" s="1"/>
      <c r="CSL1" s="1"/>
      <c r="CSM1" s="1"/>
      <c r="CSN1" s="1"/>
      <c r="CSO1" s="1"/>
      <c r="CSP1" s="1"/>
      <c r="CSQ1" s="1"/>
      <c r="CSR1" s="1"/>
      <c r="CSS1" s="1"/>
      <c r="CST1" s="1"/>
      <c r="CSU1" s="1"/>
      <c r="CSV1" s="1"/>
      <c r="CSW1" s="1"/>
      <c r="CSX1" s="1"/>
      <c r="CSY1" s="1"/>
      <c r="CSZ1" s="1"/>
      <c r="CTA1" s="1"/>
      <c r="CTB1" s="1"/>
      <c r="CTC1" s="1"/>
      <c r="CTD1" s="1"/>
      <c r="CTE1" s="1"/>
      <c r="CTF1" s="1"/>
      <c r="CTG1" s="1"/>
      <c r="CTH1" s="1"/>
      <c r="CTI1" s="1"/>
      <c r="CTJ1" s="1"/>
      <c r="CTK1" s="1"/>
      <c r="CTL1" s="1"/>
      <c r="CTM1" s="1"/>
      <c r="CTN1" s="1"/>
      <c r="CTO1" s="1"/>
      <c r="CTP1" s="1"/>
      <c r="CTQ1" s="1"/>
      <c r="CTR1" s="1"/>
      <c r="CTS1" s="1"/>
      <c r="CTT1" s="1"/>
      <c r="CTU1" s="1"/>
      <c r="CTV1" s="1"/>
      <c r="CTW1" s="1"/>
      <c r="CTX1" s="1"/>
      <c r="CTY1" s="1"/>
      <c r="CTZ1" s="1"/>
      <c r="CUA1" s="1"/>
      <c r="CUB1" s="1"/>
      <c r="CUC1" s="1"/>
      <c r="CUD1" s="1"/>
      <c r="CUE1" s="1"/>
      <c r="CUF1" s="1"/>
      <c r="CUG1" s="1"/>
      <c r="CUH1" s="1"/>
      <c r="CUI1" s="1"/>
      <c r="CUJ1" s="1"/>
      <c r="CUK1" s="1"/>
      <c r="CUL1" s="1"/>
      <c r="CUM1" s="1"/>
      <c r="CUN1" s="1"/>
      <c r="CUO1" s="1"/>
      <c r="CUP1" s="1"/>
      <c r="CUQ1" s="1"/>
      <c r="CUR1" s="1"/>
      <c r="CUS1" s="1"/>
      <c r="CUT1" s="1"/>
      <c r="CUU1" s="1"/>
      <c r="CUV1" s="1"/>
      <c r="CUW1" s="1"/>
      <c r="CUX1" s="1"/>
      <c r="CUY1" s="1"/>
      <c r="CUZ1" s="1"/>
      <c r="CVA1" s="1"/>
      <c r="CVB1" s="1"/>
      <c r="CVC1" s="1"/>
      <c r="CVD1" s="1"/>
      <c r="CVE1" s="1"/>
      <c r="CVF1" s="1"/>
      <c r="CVG1" s="1"/>
      <c r="CVH1" s="1"/>
      <c r="CVI1" s="1"/>
      <c r="CVJ1" s="1"/>
      <c r="CVK1" s="1"/>
      <c r="CVL1" s="1"/>
      <c r="CVM1" s="1"/>
      <c r="CVN1" s="1"/>
      <c r="CVO1" s="1"/>
      <c r="CVP1" s="1"/>
      <c r="CVQ1" s="1"/>
      <c r="CVR1" s="1"/>
      <c r="CVS1" s="1"/>
      <c r="CVT1" s="1"/>
      <c r="CVU1" s="1"/>
      <c r="CVV1" s="1"/>
      <c r="CVW1" s="1"/>
      <c r="CVX1" s="1"/>
      <c r="CVY1" s="1"/>
      <c r="CVZ1" s="1"/>
      <c r="CWA1" s="1"/>
      <c r="CWB1" s="1"/>
      <c r="CWC1" s="1"/>
      <c r="CWD1" s="1"/>
      <c r="CWE1" s="1"/>
      <c r="CWF1" s="1"/>
      <c r="CWG1" s="1"/>
      <c r="CWH1" s="1"/>
      <c r="CWI1" s="1"/>
      <c r="CWJ1" s="1"/>
      <c r="CWK1" s="1"/>
      <c r="CWL1" s="1"/>
      <c r="CWM1" s="1"/>
      <c r="CWN1" s="1"/>
      <c r="CWO1" s="1"/>
      <c r="CWP1" s="1"/>
      <c r="CWQ1" s="1"/>
      <c r="CWR1" s="1"/>
      <c r="CWS1" s="1"/>
      <c r="CWT1" s="1"/>
      <c r="CWU1" s="1"/>
      <c r="CWV1" s="1"/>
      <c r="CWW1" s="1"/>
      <c r="CWX1" s="1"/>
      <c r="CWY1" s="1"/>
      <c r="CWZ1" s="1"/>
      <c r="CXA1" s="1"/>
      <c r="CXB1" s="1"/>
      <c r="CXC1" s="1"/>
      <c r="CXD1" s="1"/>
      <c r="CXE1" s="1"/>
      <c r="CXF1" s="1"/>
      <c r="CXG1" s="1"/>
      <c r="CXH1" s="1"/>
      <c r="CXI1" s="1"/>
      <c r="CXJ1" s="1"/>
      <c r="CXK1" s="1"/>
      <c r="CXL1" s="1"/>
      <c r="CXM1" s="1"/>
      <c r="CXN1" s="1"/>
      <c r="CXO1" s="1"/>
      <c r="CXP1" s="1"/>
      <c r="CXQ1" s="1"/>
      <c r="CXR1" s="1"/>
      <c r="CXS1" s="1"/>
      <c r="CXT1" s="1"/>
      <c r="CXU1" s="1"/>
      <c r="CXV1" s="1"/>
      <c r="CXW1" s="1"/>
      <c r="CXX1" s="1"/>
      <c r="CXY1" s="1"/>
      <c r="CXZ1" s="1"/>
      <c r="CYA1" s="1"/>
      <c r="CYB1" s="1"/>
      <c r="CYC1" s="1"/>
      <c r="CYD1" s="1"/>
      <c r="CYE1" s="1"/>
      <c r="CYF1" s="1"/>
      <c r="CYG1" s="1"/>
      <c r="CYH1" s="1"/>
      <c r="CYI1" s="1"/>
      <c r="CYJ1" s="1"/>
      <c r="CYK1" s="1"/>
      <c r="CYL1" s="1"/>
      <c r="CYM1" s="1"/>
      <c r="CYN1" s="1"/>
      <c r="CYO1" s="1"/>
      <c r="CYP1" s="1"/>
      <c r="CYQ1" s="1"/>
      <c r="CYR1" s="1"/>
      <c r="CYS1" s="1"/>
      <c r="CYT1" s="1"/>
      <c r="CYU1" s="1"/>
      <c r="CYV1" s="1"/>
      <c r="CYW1" s="1"/>
      <c r="CYX1" s="1"/>
      <c r="CYY1" s="1"/>
      <c r="CYZ1" s="1"/>
      <c r="CZA1" s="1"/>
      <c r="CZB1" s="1"/>
      <c r="CZC1" s="1"/>
      <c r="CZD1" s="1"/>
      <c r="CZE1" s="1"/>
      <c r="CZF1" s="1"/>
      <c r="CZG1" s="1"/>
      <c r="CZH1" s="1"/>
      <c r="CZI1" s="1"/>
      <c r="CZJ1" s="1"/>
      <c r="CZK1" s="1"/>
      <c r="CZL1" s="1"/>
      <c r="CZM1" s="1"/>
      <c r="CZN1" s="1"/>
      <c r="CZO1" s="1"/>
      <c r="CZP1" s="1"/>
      <c r="CZQ1" s="1"/>
      <c r="CZR1" s="1"/>
      <c r="CZS1" s="1"/>
      <c r="CZT1" s="1"/>
      <c r="CZU1" s="1"/>
      <c r="CZV1" s="1"/>
      <c r="CZW1" s="1"/>
      <c r="CZX1" s="1"/>
      <c r="CZY1" s="1"/>
      <c r="CZZ1" s="1"/>
      <c r="DAA1" s="1"/>
      <c r="DAB1" s="1"/>
      <c r="DAC1" s="1"/>
      <c r="DAD1" s="1"/>
      <c r="DAE1" s="1"/>
      <c r="DAF1" s="1"/>
      <c r="DAG1" s="1"/>
      <c r="DAH1" s="1"/>
      <c r="DAI1" s="1"/>
      <c r="DAJ1" s="1"/>
      <c r="DAK1" s="1"/>
      <c r="DAL1" s="1"/>
      <c r="DAM1" s="1"/>
      <c r="DAN1" s="1"/>
      <c r="DAO1" s="1"/>
      <c r="DAP1" s="1"/>
      <c r="DAQ1" s="1"/>
      <c r="DAR1" s="1"/>
      <c r="DAS1" s="1"/>
      <c r="DAT1" s="1"/>
      <c r="DAU1" s="1"/>
      <c r="DAV1" s="1"/>
      <c r="DAW1" s="1"/>
      <c r="DAX1" s="1"/>
      <c r="DAY1" s="1"/>
      <c r="DAZ1" s="1"/>
      <c r="DBA1" s="1"/>
      <c r="DBB1" s="1"/>
      <c r="DBC1" s="1"/>
      <c r="DBD1" s="1"/>
      <c r="DBE1" s="1"/>
      <c r="DBF1" s="1"/>
      <c r="DBG1" s="1"/>
      <c r="DBH1" s="1"/>
      <c r="DBI1" s="1"/>
      <c r="DBJ1" s="1"/>
      <c r="DBK1" s="1"/>
      <c r="DBL1" s="1"/>
      <c r="DBM1" s="1"/>
      <c r="DBN1" s="1"/>
      <c r="DBO1" s="1"/>
      <c r="DBP1" s="1"/>
      <c r="DBQ1" s="1"/>
      <c r="DBR1" s="1"/>
      <c r="DBS1" s="1"/>
      <c r="DBT1" s="1"/>
      <c r="DBU1" s="1"/>
      <c r="DBV1" s="1"/>
      <c r="DBW1" s="1"/>
      <c r="DBX1" s="1"/>
      <c r="DBY1" s="1"/>
      <c r="DBZ1" s="1"/>
      <c r="DCA1" s="1"/>
      <c r="DCB1" s="1"/>
      <c r="DCC1" s="1"/>
      <c r="DCD1" s="1"/>
      <c r="DCE1" s="1"/>
      <c r="DCF1" s="1"/>
      <c r="DCG1" s="1"/>
      <c r="DCH1" s="1"/>
      <c r="DCI1" s="1"/>
      <c r="DCJ1" s="1"/>
      <c r="DCK1" s="1"/>
      <c r="DCL1" s="1"/>
      <c r="DCM1" s="1"/>
      <c r="DCN1" s="1"/>
      <c r="DCO1" s="1"/>
      <c r="DCP1" s="1"/>
      <c r="DCQ1" s="1"/>
      <c r="DCR1" s="1"/>
      <c r="DCS1" s="1"/>
      <c r="DCT1" s="1"/>
      <c r="DCU1" s="1"/>
      <c r="DCV1" s="1"/>
      <c r="DCW1" s="1"/>
      <c r="DCX1" s="1"/>
      <c r="DCY1" s="1"/>
      <c r="DCZ1" s="1"/>
      <c r="DDA1" s="1"/>
      <c r="DDB1" s="1"/>
      <c r="DDC1" s="1"/>
      <c r="DDD1" s="1"/>
      <c r="DDE1" s="1"/>
      <c r="DDF1" s="1"/>
      <c r="DDG1" s="1"/>
      <c r="DDH1" s="1"/>
      <c r="DDI1" s="1"/>
      <c r="DDJ1" s="1"/>
      <c r="DDK1" s="1"/>
      <c r="DDL1" s="1"/>
      <c r="DDM1" s="1"/>
      <c r="DDN1" s="1"/>
      <c r="DDO1" s="1"/>
      <c r="DDP1" s="1"/>
      <c r="DDQ1" s="1"/>
      <c r="DDR1" s="1"/>
      <c r="DDS1" s="1"/>
      <c r="DDT1" s="1"/>
      <c r="DDU1" s="1"/>
      <c r="DDV1" s="1"/>
      <c r="DDW1" s="1"/>
      <c r="DDX1" s="1"/>
      <c r="DDY1" s="1"/>
      <c r="DDZ1" s="1"/>
      <c r="DEA1" s="1"/>
      <c r="DEB1" s="1"/>
      <c r="DEC1" s="1"/>
      <c r="DED1" s="1"/>
      <c r="DEE1" s="1"/>
      <c r="DEF1" s="1"/>
      <c r="DEG1" s="1"/>
      <c r="DEH1" s="1"/>
      <c r="DEI1" s="1"/>
      <c r="DEJ1" s="1"/>
      <c r="DEK1" s="1"/>
      <c r="DEL1" s="1"/>
      <c r="DEM1" s="1"/>
      <c r="DEN1" s="1"/>
      <c r="DEO1" s="1"/>
      <c r="DEP1" s="1"/>
      <c r="DEQ1" s="1"/>
      <c r="DER1" s="1"/>
      <c r="DES1" s="1"/>
      <c r="DET1" s="1"/>
      <c r="DEU1" s="1"/>
      <c r="DEV1" s="1"/>
      <c r="DEW1" s="1"/>
      <c r="DEX1" s="1"/>
      <c r="DEY1" s="1"/>
      <c r="DEZ1" s="1"/>
      <c r="DFA1" s="1"/>
      <c r="DFB1" s="1"/>
      <c r="DFC1" s="1"/>
      <c r="DFD1" s="1"/>
      <c r="DFE1" s="1"/>
      <c r="DFF1" s="1"/>
      <c r="DFG1" s="1"/>
      <c r="DFH1" s="1"/>
      <c r="DFI1" s="1"/>
      <c r="DFJ1" s="1"/>
      <c r="DFK1" s="1"/>
      <c r="DFL1" s="1"/>
      <c r="DFM1" s="1"/>
      <c r="DFN1" s="1"/>
      <c r="DFO1" s="1"/>
      <c r="DFP1" s="1"/>
      <c r="DFQ1" s="1"/>
      <c r="DFR1" s="1"/>
      <c r="DFS1" s="1"/>
      <c r="DFT1" s="1"/>
      <c r="DFU1" s="1"/>
      <c r="DFV1" s="1"/>
      <c r="DFW1" s="1"/>
      <c r="DFX1" s="1"/>
      <c r="DFY1" s="1"/>
      <c r="DFZ1" s="1"/>
      <c r="DGA1" s="1"/>
      <c r="DGB1" s="1"/>
      <c r="DGC1" s="1"/>
      <c r="DGD1" s="1"/>
      <c r="DGE1" s="1"/>
      <c r="DGF1" s="1"/>
      <c r="DGG1" s="1"/>
      <c r="DGH1" s="1"/>
      <c r="DGI1" s="1"/>
      <c r="DGJ1" s="1"/>
      <c r="DGK1" s="1"/>
      <c r="DGL1" s="1"/>
      <c r="DGM1" s="1"/>
      <c r="DGN1" s="1"/>
      <c r="DGO1" s="1"/>
      <c r="DGP1" s="1"/>
      <c r="DGQ1" s="1"/>
      <c r="DGR1" s="1"/>
      <c r="DGS1" s="1"/>
      <c r="DGT1" s="1"/>
      <c r="DGU1" s="1"/>
      <c r="DGV1" s="1"/>
      <c r="DGW1" s="1"/>
      <c r="DGX1" s="1"/>
      <c r="DGY1" s="1"/>
      <c r="DGZ1" s="1"/>
      <c r="DHA1" s="1"/>
      <c r="DHB1" s="1"/>
      <c r="DHC1" s="1"/>
      <c r="DHD1" s="1"/>
      <c r="DHE1" s="1"/>
      <c r="DHF1" s="1"/>
      <c r="DHG1" s="1"/>
      <c r="DHH1" s="1"/>
      <c r="DHI1" s="1"/>
      <c r="DHJ1" s="1"/>
      <c r="DHK1" s="1"/>
      <c r="DHL1" s="1"/>
      <c r="DHM1" s="1"/>
      <c r="DHN1" s="1"/>
      <c r="DHO1" s="1"/>
      <c r="DHP1" s="1"/>
      <c r="DHQ1" s="1"/>
      <c r="DHR1" s="1"/>
      <c r="DHS1" s="1"/>
      <c r="DHT1" s="1"/>
      <c r="DHU1" s="1"/>
      <c r="DHV1" s="1"/>
      <c r="DHW1" s="1"/>
      <c r="DHX1" s="1"/>
      <c r="DHY1" s="1"/>
      <c r="DHZ1" s="1"/>
      <c r="DIA1" s="1"/>
      <c r="DIB1" s="1"/>
      <c r="DIC1" s="1"/>
      <c r="DID1" s="1"/>
      <c r="DIE1" s="1"/>
      <c r="DIF1" s="1"/>
      <c r="DIG1" s="1"/>
      <c r="DIH1" s="1"/>
      <c r="DII1" s="1"/>
      <c r="DIJ1" s="1"/>
      <c r="DIK1" s="1"/>
      <c r="DIL1" s="1"/>
      <c r="DIM1" s="1"/>
      <c r="DIN1" s="1"/>
      <c r="DIO1" s="1"/>
      <c r="DIP1" s="1"/>
      <c r="DIQ1" s="1"/>
      <c r="DIR1" s="1"/>
      <c r="DIS1" s="1"/>
      <c r="DIT1" s="1"/>
      <c r="DIU1" s="1"/>
      <c r="DIV1" s="1"/>
      <c r="DIW1" s="1"/>
      <c r="DIX1" s="1"/>
      <c r="DIY1" s="1"/>
      <c r="DIZ1" s="1"/>
      <c r="DJA1" s="1"/>
      <c r="DJB1" s="1"/>
      <c r="DJC1" s="1"/>
      <c r="DJD1" s="1"/>
      <c r="DJE1" s="1"/>
      <c r="DJF1" s="1"/>
      <c r="DJG1" s="1"/>
      <c r="DJH1" s="1"/>
      <c r="DJI1" s="1"/>
      <c r="DJJ1" s="1"/>
      <c r="DJK1" s="1"/>
      <c r="DJL1" s="1"/>
      <c r="DJM1" s="1"/>
      <c r="DJN1" s="1"/>
      <c r="DJO1" s="1"/>
      <c r="DJP1" s="1"/>
      <c r="DJQ1" s="1"/>
      <c r="DJR1" s="1"/>
      <c r="DJS1" s="1"/>
      <c r="DJT1" s="1"/>
      <c r="DJU1" s="1"/>
      <c r="DJV1" s="1"/>
      <c r="DJW1" s="1"/>
      <c r="DJX1" s="1"/>
      <c r="DJY1" s="1"/>
      <c r="DJZ1" s="1"/>
      <c r="DKA1" s="1"/>
      <c r="DKB1" s="1"/>
      <c r="DKC1" s="1"/>
      <c r="DKD1" s="1"/>
      <c r="DKE1" s="1"/>
      <c r="DKF1" s="1"/>
      <c r="DKG1" s="1"/>
      <c r="DKH1" s="1"/>
      <c r="DKI1" s="1"/>
      <c r="DKJ1" s="1"/>
      <c r="DKK1" s="1"/>
      <c r="DKL1" s="1"/>
      <c r="DKM1" s="1"/>
      <c r="DKN1" s="1"/>
      <c r="DKO1" s="1"/>
      <c r="DKP1" s="1"/>
      <c r="DKQ1" s="1"/>
      <c r="DKR1" s="1"/>
      <c r="DKS1" s="1"/>
      <c r="DKT1" s="1"/>
      <c r="DKU1" s="1"/>
      <c r="DKV1" s="1"/>
      <c r="DKW1" s="1"/>
      <c r="DKX1" s="1"/>
      <c r="DKY1" s="1"/>
      <c r="DKZ1" s="1"/>
      <c r="DLA1" s="1"/>
      <c r="DLB1" s="1"/>
      <c r="DLC1" s="1"/>
      <c r="DLD1" s="1"/>
      <c r="DLE1" s="1"/>
      <c r="DLF1" s="1"/>
      <c r="DLG1" s="1"/>
      <c r="DLH1" s="1"/>
      <c r="DLI1" s="1"/>
      <c r="DLJ1" s="1"/>
      <c r="DLK1" s="1"/>
      <c r="DLL1" s="1"/>
      <c r="DLM1" s="1"/>
      <c r="DLN1" s="1"/>
      <c r="DLO1" s="1"/>
      <c r="DLP1" s="1"/>
      <c r="DLQ1" s="1"/>
      <c r="DLR1" s="1"/>
      <c r="DLS1" s="1"/>
      <c r="DLT1" s="1"/>
      <c r="DLU1" s="1"/>
      <c r="DLV1" s="1"/>
      <c r="DLW1" s="1"/>
      <c r="DLX1" s="1"/>
      <c r="DLY1" s="1"/>
      <c r="DLZ1" s="1"/>
      <c r="DMA1" s="1"/>
      <c r="DMB1" s="1"/>
      <c r="DMC1" s="1"/>
      <c r="DMD1" s="1"/>
      <c r="DME1" s="1"/>
      <c r="DMF1" s="1"/>
      <c r="DMG1" s="1"/>
      <c r="DMH1" s="1"/>
      <c r="DMI1" s="1"/>
      <c r="DMJ1" s="1"/>
      <c r="DMK1" s="1"/>
      <c r="DML1" s="1"/>
      <c r="DMM1" s="1"/>
      <c r="DMN1" s="1"/>
      <c r="DMO1" s="1"/>
      <c r="DMP1" s="1"/>
      <c r="DMQ1" s="1"/>
      <c r="DMR1" s="1"/>
      <c r="DMS1" s="1"/>
      <c r="DMT1" s="1"/>
      <c r="DMU1" s="1"/>
      <c r="DMV1" s="1"/>
      <c r="DMW1" s="1"/>
      <c r="DMX1" s="1"/>
      <c r="DMY1" s="1"/>
      <c r="DMZ1" s="1"/>
      <c r="DNA1" s="1"/>
      <c r="DNB1" s="1"/>
      <c r="DNC1" s="1"/>
      <c r="DND1" s="1"/>
      <c r="DNE1" s="1"/>
      <c r="DNF1" s="1"/>
      <c r="DNG1" s="1"/>
      <c r="DNH1" s="1"/>
      <c r="DNI1" s="1"/>
      <c r="DNJ1" s="1"/>
      <c r="DNK1" s="1"/>
      <c r="DNL1" s="1"/>
      <c r="DNM1" s="1"/>
      <c r="DNN1" s="1"/>
      <c r="DNO1" s="1"/>
      <c r="DNP1" s="1"/>
      <c r="DNQ1" s="1"/>
      <c r="DNR1" s="1"/>
      <c r="DNS1" s="1"/>
      <c r="DNT1" s="1"/>
      <c r="DNU1" s="1"/>
      <c r="DNV1" s="1"/>
      <c r="DNW1" s="1"/>
      <c r="DNX1" s="1"/>
      <c r="DNY1" s="1"/>
      <c r="DNZ1" s="1"/>
      <c r="DOA1" s="1"/>
      <c r="DOB1" s="1"/>
      <c r="DOC1" s="1"/>
      <c r="DOD1" s="1"/>
      <c r="DOE1" s="1"/>
      <c r="DOF1" s="1"/>
      <c r="DOG1" s="1"/>
      <c r="DOH1" s="1"/>
      <c r="DOI1" s="1"/>
      <c r="DOJ1" s="1"/>
      <c r="DOK1" s="1"/>
      <c r="DOL1" s="1"/>
      <c r="DOM1" s="1"/>
      <c r="DON1" s="1"/>
      <c r="DOO1" s="1"/>
      <c r="DOP1" s="1"/>
      <c r="DOQ1" s="1"/>
      <c r="DOR1" s="1"/>
      <c r="DOS1" s="1"/>
      <c r="DOT1" s="1"/>
      <c r="DOU1" s="1"/>
      <c r="DOV1" s="1"/>
      <c r="DOW1" s="1"/>
      <c r="DOX1" s="1"/>
      <c r="DOY1" s="1"/>
      <c r="DOZ1" s="1"/>
      <c r="DPA1" s="1"/>
      <c r="DPB1" s="1"/>
      <c r="DPC1" s="1"/>
      <c r="DPD1" s="1"/>
      <c r="DPE1" s="1"/>
      <c r="DPF1" s="1"/>
      <c r="DPG1" s="1"/>
      <c r="DPH1" s="1"/>
      <c r="DPI1" s="1"/>
      <c r="DPJ1" s="1"/>
      <c r="DPK1" s="1"/>
      <c r="DPL1" s="1"/>
      <c r="DPM1" s="1"/>
      <c r="DPN1" s="1"/>
      <c r="DPO1" s="1"/>
      <c r="DPP1" s="1"/>
      <c r="DPQ1" s="1"/>
      <c r="DPR1" s="1"/>
      <c r="DPS1" s="1"/>
      <c r="DPT1" s="1"/>
      <c r="DPU1" s="1"/>
      <c r="DPV1" s="1"/>
      <c r="DPW1" s="1"/>
      <c r="DPX1" s="1"/>
      <c r="DPY1" s="1"/>
      <c r="DPZ1" s="1"/>
      <c r="DQA1" s="1"/>
      <c r="DQB1" s="1"/>
      <c r="DQC1" s="1"/>
      <c r="DQD1" s="1"/>
      <c r="DQE1" s="1"/>
      <c r="DQF1" s="1"/>
      <c r="DQG1" s="1"/>
      <c r="DQH1" s="1"/>
      <c r="DQI1" s="1"/>
      <c r="DQJ1" s="1"/>
      <c r="DQK1" s="1"/>
      <c r="DQL1" s="1"/>
      <c r="DQM1" s="1"/>
      <c r="DQN1" s="1"/>
      <c r="DQO1" s="1"/>
      <c r="DQP1" s="1"/>
      <c r="DQQ1" s="1"/>
      <c r="DQR1" s="1"/>
      <c r="DQS1" s="1"/>
      <c r="DQT1" s="1"/>
      <c r="DQU1" s="1"/>
      <c r="DQV1" s="1"/>
      <c r="DQW1" s="1"/>
      <c r="DQX1" s="1"/>
      <c r="DQY1" s="1"/>
      <c r="DQZ1" s="1"/>
      <c r="DRA1" s="1"/>
      <c r="DRB1" s="1"/>
      <c r="DRC1" s="1"/>
      <c r="DRD1" s="1"/>
      <c r="DRE1" s="1"/>
      <c r="DRF1" s="1"/>
      <c r="DRG1" s="1"/>
      <c r="DRH1" s="1"/>
      <c r="DRI1" s="1"/>
      <c r="DRJ1" s="1"/>
      <c r="DRK1" s="1"/>
      <c r="DRL1" s="1"/>
      <c r="DRM1" s="1"/>
      <c r="DRN1" s="1"/>
      <c r="DRO1" s="1"/>
      <c r="DRP1" s="1"/>
      <c r="DRQ1" s="1"/>
      <c r="DRR1" s="1"/>
      <c r="DRS1" s="1"/>
      <c r="DRT1" s="1"/>
      <c r="DRU1" s="1"/>
      <c r="DRV1" s="1"/>
      <c r="DRW1" s="1"/>
      <c r="DRX1" s="1"/>
      <c r="DRY1" s="1"/>
      <c r="DRZ1" s="1"/>
      <c r="DSA1" s="1"/>
      <c r="DSB1" s="1"/>
      <c r="DSC1" s="1"/>
      <c r="DSD1" s="1"/>
      <c r="DSE1" s="1"/>
      <c r="DSF1" s="1"/>
      <c r="DSG1" s="1"/>
      <c r="DSH1" s="1"/>
      <c r="DSI1" s="1"/>
      <c r="DSJ1" s="1"/>
      <c r="DSK1" s="1"/>
      <c r="DSL1" s="1"/>
      <c r="DSM1" s="1"/>
      <c r="DSN1" s="1"/>
      <c r="DSO1" s="1"/>
      <c r="DSP1" s="1"/>
      <c r="DSQ1" s="1"/>
      <c r="DSR1" s="1"/>
      <c r="DSS1" s="1"/>
      <c r="DST1" s="1"/>
      <c r="DSU1" s="1"/>
      <c r="DSV1" s="1"/>
      <c r="DSW1" s="1"/>
      <c r="DSX1" s="1"/>
      <c r="DSY1" s="1"/>
      <c r="DSZ1" s="1"/>
      <c r="DTA1" s="1"/>
      <c r="DTB1" s="1"/>
      <c r="DTC1" s="1"/>
      <c r="DTD1" s="1"/>
      <c r="DTE1" s="1"/>
      <c r="DTF1" s="1"/>
      <c r="DTG1" s="1"/>
      <c r="DTH1" s="1"/>
      <c r="DTI1" s="1"/>
      <c r="DTJ1" s="1"/>
      <c r="DTK1" s="1"/>
      <c r="DTL1" s="1"/>
      <c r="DTM1" s="1"/>
      <c r="DTN1" s="1"/>
      <c r="DTO1" s="1"/>
      <c r="DTP1" s="1"/>
      <c r="DTQ1" s="1"/>
      <c r="DTR1" s="1"/>
      <c r="DTS1" s="1"/>
      <c r="DTT1" s="1"/>
      <c r="DTU1" s="1"/>
      <c r="DTV1" s="1"/>
      <c r="DTW1" s="1"/>
      <c r="DTX1" s="1"/>
      <c r="DTY1" s="1"/>
      <c r="DTZ1" s="1"/>
      <c r="DUA1" s="1"/>
      <c r="DUB1" s="1"/>
      <c r="DUC1" s="1"/>
      <c r="DUD1" s="1"/>
      <c r="DUE1" s="1"/>
      <c r="DUF1" s="1"/>
      <c r="DUG1" s="1"/>
      <c r="DUH1" s="1"/>
      <c r="DUI1" s="1"/>
      <c r="DUJ1" s="1"/>
      <c r="DUK1" s="1"/>
      <c r="DUL1" s="1"/>
      <c r="DUM1" s="1"/>
      <c r="DUN1" s="1"/>
      <c r="DUO1" s="1"/>
      <c r="DUP1" s="1"/>
      <c r="DUQ1" s="1"/>
      <c r="DUR1" s="1"/>
      <c r="DUS1" s="1"/>
      <c r="DUT1" s="1"/>
      <c r="DUU1" s="1"/>
      <c r="DUV1" s="1"/>
      <c r="DUW1" s="1"/>
      <c r="DUX1" s="1"/>
      <c r="DUY1" s="1"/>
      <c r="DUZ1" s="1"/>
      <c r="DVA1" s="1"/>
      <c r="DVB1" s="1"/>
      <c r="DVC1" s="1"/>
      <c r="DVD1" s="1"/>
      <c r="DVE1" s="1"/>
      <c r="DVF1" s="1"/>
      <c r="DVG1" s="1"/>
      <c r="DVH1" s="1"/>
      <c r="DVI1" s="1"/>
      <c r="DVJ1" s="1"/>
      <c r="DVK1" s="1"/>
      <c r="DVL1" s="1"/>
      <c r="DVM1" s="1"/>
      <c r="DVN1" s="1"/>
      <c r="DVO1" s="1"/>
      <c r="DVP1" s="1"/>
      <c r="DVQ1" s="1"/>
      <c r="DVR1" s="1"/>
      <c r="DVS1" s="1"/>
      <c r="DVT1" s="1"/>
      <c r="DVU1" s="1"/>
      <c r="DVV1" s="1"/>
      <c r="DVW1" s="1"/>
      <c r="DVX1" s="1"/>
      <c r="DVY1" s="1"/>
      <c r="DVZ1" s="1"/>
      <c r="DWA1" s="1"/>
      <c r="DWB1" s="1"/>
      <c r="DWC1" s="1"/>
      <c r="DWD1" s="1"/>
      <c r="DWE1" s="1"/>
      <c r="DWF1" s="1"/>
      <c r="DWG1" s="1"/>
      <c r="DWH1" s="1"/>
      <c r="DWI1" s="1"/>
      <c r="DWJ1" s="1"/>
      <c r="DWK1" s="1"/>
      <c r="DWL1" s="1"/>
      <c r="DWM1" s="1"/>
      <c r="DWN1" s="1"/>
      <c r="DWO1" s="1"/>
      <c r="DWP1" s="1"/>
      <c r="DWQ1" s="1"/>
      <c r="DWR1" s="1"/>
      <c r="DWS1" s="1"/>
      <c r="DWT1" s="1"/>
      <c r="DWU1" s="1"/>
      <c r="DWV1" s="1"/>
      <c r="DWW1" s="1"/>
      <c r="DWX1" s="1"/>
      <c r="DWY1" s="1"/>
      <c r="DWZ1" s="1"/>
      <c r="DXA1" s="1"/>
      <c r="DXB1" s="1"/>
      <c r="DXC1" s="1"/>
      <c r="DXD1" s="1"/>
      <c r="DXE1" s="1"/>
      <c r="DXF1" s="1"/>
      <c r="DXG1" s="1"/>
      <c r="DXH1" s="1"/>
      <c r="DXI1" s="1"/>
      <c r="DXJ1" s="1"/>
      <c r="DXK1" s="1"/>
      <c r="DXL1" s="1"/>
      <c r="DXM1" s="1"/>
      <c r="DXN1" s="1"/>
      <c r="DXO1" s="1"/>
      <c r="DXP1" s="1"/>
      <c r="DXQ1" s="1"/>
      <c r="DXR1" s="1"/>
      <c r="DXS1" s="1"/>
      <c r="DXT1" s="1"/>
      <c r="DXU1" s="1"/>
      <c r="DXV1" s="1"/>
      <c r="DXW1" s="1"/>
      <c r="DXX1" s="1"/>
      <c r="DXY1" s="1"/>
      <c r="DXZ1" s="1"/>
      <c r="DYA1" s="1"/>
      <c r="DYB1" s="1"/>
      <c r="DYC1" s="1"/>
      <c r="DYD1" s="1"/>
      <c r="DYE1" s="1"/>
      <c r="DYF1" s="1"/>
      <c r="DYG1" s="1"/>
      <c r="DYH1" s="1"/>
      <c r="DYI1" s="1"/>
      <c r="DYJ1" s="1"/>
      <c r="DYK1" s="1"/>
      <c r="DYL1" s="1"/>
      <c r="DYM1" s="1"/>
      <c r="DYN1" s="1"/>
      <c r="DYO1" s="1"/>
      <c r="DYP1" s="1"/>
      <c r="DYQ1" s="1"/>
      <c r="DYR1" s="1"/>
      <c r="DYS1" s="1"/>
      <c r="DYT1" s="1"/>
      <c r="DYU1" s="1"/>
      <c r="DYV1" s="1"/>
      <c r="DYW1" s="1"/>
      <c r="DYX1" s="1"/>
      <c r="DYY1" s="1"/>
      <c r="DYZ1" s="1"/>
      <c r="DZA1" s="1"/>
      <c r="DZB1" s="1"/>
      <c r="DZC1" s="1"/>
      <c r="DZD1" s="1"/>
      <c r="DZE1" s="1"/>
      <c r="DZF1" s="1"/>
      <c r="DZG1" s="1"/>
      <c r="DZH1" s="1"/>
      <c r="DZI1" s="1"/>
      <c r="DZJ1" s="1"/>
      <c r="DZK1" s="1"/>
      <c r="DZL1" s="1"/>
      <c r="DZM1" s="1"/>
      <c r="DZN1" s="1"/>
      <c r="DZO1" s="1"/>
      <c r="DZP1" s="1"/>
      <c r="DZQ1" s="1"/>
      <c r="DZR1" s="1"/>
      <c r="DZS1" s="1"/>
      <c r="DZT1" s="1"/>
      <c r="DZU1" s="1"/>
      <c r="DZV1" s="1"/>
      <c r="DZW1" s="1"/>
      <c r="DZX1" s="1"/>
      <c r="DZY1" s="1"/>
      <c r="DZZ1" s="1"/>
      <c r="EAA1" s="1"/>
      <c r="EAB1" s="1"/>
      <c r="EAC1" s="1"/>
      <c r="EAD1" s="1"/>
      <c r="EAE1" s="1"/>
      <c r="EAF1" s="1"/>
      <c r="EAG1" s="1"/>
      <c r="EAH1" s="1"/>
      <c r="EAI1" s="1"/>
      <c r="EAJ1" s="1"/>
      <c r="EAK1" s="1"/>
      <c r="EAL1" s="1"/>
      <c r="EAM1" s="1"/>
      <c r="EAN1" s="1"/>
      <c r="EAO1" s="1"/>
      <c r="EAP1" s="1"/>
      <c r="EAQ1" s="1"/>
      <c r="EAR1" s="1"/>
      <c r="EAS1" s="1"/>
      <c r="EAT1" s="1"/>
      <c r="EAU1" s="1"/>
      <c r="EAV1" s="1"/>
      <c r="EAW1" s="1"/>
      <c r="EAX1" s="1"/>
      <c r="EAY1" s="1"/>
      <c r="EAZ1" s="1"/>
      <c r="EBA1" s="1"/>
      <c r="EBB1" s="1"/>
      <c r="EBC1" s="1"/>
      <c r="EBD1" s="1"/>
      <c r="EBE1" s="1"/>
      <c r="EBF1" s="1"/>
      <c r="EBG1" s="1"/>
      <c r="EBH1" s="1"/>
      <c r="EBI1" s="1"/>
      <c r="EBJ1" s="1"/>
      <c r="EBK1" s="1"/>
      <c r="EBL1" s="1"/>
      <c r="EBM1" s="1"/>
      <c r="EBN1" s="1"/>
      <c r="EBO1" s="1"/>
      <c r="EBP1" s="1"/>
      <c r="EBQ1" s="1"/>
      <c r="EBR1" s="1"/>
      <c r="EBS1" s="1"/>
      <c r="EBT1" s="1"/>
      <c r="EBU1" s="1"/>
      <c r="EBV1" s="1"/>
      <c r="EBW1" s="1"/>
      <c r="EBX1" s="1"/>
      <c r="EBY1" s="1"/>
      <c r="EBZ1" s="1"/>
      <c r="ECA1" s="1"/>
      <c r="ECB1" s="1"/>
      <c r="ECC1" s="1"/>
      <c r="ECD1" s="1"/>
      <c r="ECE1" s="1"/>
      <c r="ECF1" s="1"/>
      <c r="ECG1" s="1"/>
      <c r="ECH1" s="1"/>
      <c r="ECI1" s="1"/>
      <c r="ECJ1" s="1"/>
      <c r="ECK1" s="1"/>
      <c r="ECL1" s="1"/>
      <c r="ECM1" s="1"/>
      <c r="ECN1" s="1"/>
      <c r="ECO1" s="1"/>
      <c r="ECP1" s="1"/>
      <c r="ECQ1" s="1"/>
      <c r="ECR1" s="1"/>
      <c r="ECS1" s="1"/>
      <c r="ECT1" s="1"/>
      <c r="ECU1" s="1"/>
      <c r="ECV1" s="1"/>
      <c r="ECW1" s="1"/>
      <c r="ECX1" s="1"/>
      <c r="ECY1" s="1"/>
      <c r="ECZ1" s="1"/>
      <c r="EDA1" s="1"/>
      <c r="EDB1" s="1"/>
      <c r="EDC1" s="1"/>
      <c r="EDD1" s="1"/>
      <c r="EDE1" s="1"/>
      <c r="EDF1" s="1"/>
      <c r="EDG1" s="1"/>
      <c r="EDH1" s="1"/>
      <c r="EDI1" s="1"/>
      <c r="EDJ1" s="1"/>
      <c r="EDK1" s="1"/>
      <c r="EDL1" s="1"/>
      <c r="EDM1" s="1"/>
      <c r="EDN1" s="1"/>
      <c r="EDO1" s="1"/>
      <c r="EDP1" s="1"/>
      <c r="EDQ1" s="1"/>
      <c r="EDR1" s="1"/>
      <c r="EDS1" s="1"/>
      <c r="EDT1" s="1"/>
      <c r="EDU1" s="1"/>
      <c r="EDV1" s="1"/>
      <c r="EDW1" s="1"/>
      <c r="EDX1" s="1"/>
      <c r="EDY1" s="1"/>
      <c r="EDZ1" s="1"/>
      <c r="EEA1" s="1"/>
      <c r="EEB1" s="1"/>
      <c r="EEC1" s="1"/>
      <c r="EED1" s="1"/>
      <c r="EEE1" s="1"/>
      <c r="EEF1" s="1"/>
      <c r="EEG1" s="1"/>
      <c r="EEH1" s="1"/>
      <c r="EEI1" s="1"/>
      <c r="EEJ1" s="1"/>
      <c r="EEK1" s="1"/>
      <c r="EEL1" s="1"/>
      <c r="EEM1" s="1"/>
      <c r="EEN1" s="1"/>
      <c r="EEO1" s="1"/>
      <c r="EEP1" s="1"/>
      <c r="EEQ1" s="1"/>
      <c r="EER1" s="1"/>
      <c r="EES1" s="1"/>
      <c r="EET1" s="1"/>
      <c r="EEU1" s="1"/>
      <c r="EEV1" s="1"/>
      <c r="EEW1" s="1"/>
      <c r="EEX1" s="1"/>
      <c r="EEY1" s="1"/>
      <c r="EEZ1" s="1"/>
      <c r="EFA1" s="1"/>
      <c r="EFB1" s="1"/>
      <c r="EFC1" s="1"/>
      <c r="EFD1" s="1"/>
      <c r="EFE1" s="1"/>
      <c r="EFF1" s="1"/>
      <c r="EFG1" s="1"/>
      <c r="EFH1" s="1"/>
      <c r="EFI1" s="1"/>
      <c r="EFJ1" s="1"/>
      <c r="EFK1" s="1"/>
      <c r="EFL1" s="1"/>
      <c r="EFM1" s="1"/>
      <c r="EFN1" s="1"/>
      <c r="EFO1" s="1"/>
      <c r="EFP1" s="1"/>
      <c r="EFQ1" s="1"/>
      <c r="EFR1" s="1"/>
      <c r="EFS1" s="1"/>
      <c r="EFT1" s="1"/>
      <c r="EFU1" s="1"/>
      <c r="EFV1" s="1"/>
      <c r="EFW1" s="1"/>
      <c r="EFX1" s="1"/>
      <c r="EFY1" s="1"/>
      <c r="EFZ1" s="1"/>
      <c r="EGA1" s="1"/>
      <c r="EGB1" s="1"/>
      <c r="EGC1" s="1"/>
      <c r="EGD1" s="1"/>
      <c r="EGE1" s="1"/>
      <c r="EGF1" s="1"/>
      <c r="EGG1" s="1"/>
      <c r="EGH1" s="1"/>
      <c r="EGI1" s="1"/>
      <c r="EGJ1" s="1"/>
      <c r="EGK1" s="1"/>
      <c r="EGL1" s="1"/>
      <c r="EGM1" s="1"/>
      <c r="EGN1" s="1"/>
      <c r="EGO1" s="1"/>
      <c r="EGP1" s="1"/>
      <c r="EGQ1" s="1"/>
      <c r="EGR1" s="1"/>
      <c r="EGS1" s="1"/>
      <c r="EGT1" s="1"/>
      <c r="EGU1" s="1"/>
      <c r="EGV1" s="1"/>
      <c r="EGW1" s="1"/>
      <c r="EGX1" s="1"/>
      <c r="EGY1" s="1"/>
      <c r="EGZ1" s="1"/>
      <c r="EHA1" s="1"/>
      <c r="EHB1" s="1"/>
      <c r="EHC1" s="1"/>
      <c r="EHD1" s="1"/>
      <c r="EHE1" s="1"/>
      <c r="EHF1" s="1"/>
      <c r="EHG1" s="1"/>
      <c r="EHH1" s="1"/>
      <c r="EHI1" s="1"/>
      <c r="EHJ1" s="1"/>
      <c r="EHK1" s="1"/>
      <c r="EHL1" s="1"/>
      <c r="EHM1" s="1"/>
      <c r="EHN1" s="1"/>
      <c r="EHO1" s="1"/>
      <c r="EHP1" s="1"/>
      <c r="EHQ1" s="1"/>
      <c r="EHR1" s="1"/>
      <c r="EHS1" s="1"/>
      <c r="EHT1" s="1"/>
      <c r="EHU1" s="1"/>
      <c r="EHV1" s="1"/>
      <c r="EHW1" s="1"/>
      <c r="EHX1" s="1"/>
      <c r="EHY1" s="1"/>
      <c r="EHZ1" s="1"/>
      <c r="EIA1" s="1"/>
      <c r="EIB1" s="1"/>
      <c r="EIC1" s="1"/>
      <c r="EID1" s="1"/>
      <c r="EIE1" s="1"/>
      <c r="EIF1" s="1"/>
      <c r="EIG1" s="1"/>
      <c r="EIH1" s="1"/>
      <c r="EII1" s="1"/>
      <c r="EIJ1" s="1"/>
      <c r="EIK1" s="1"/>
      <c r="EIL1" s="1"/>
      <c r="EIM1" s="1"/>
      <c r="EIN1" s="1"/>
      <c r="EIO1" s="1"/>
      <c r="EIP1" s="1"/>
      <c r="EIQ1" s="1"/>
      <c r="EIR1" s="1"/>
      <c r="EIS1" s="1"/>
      <c r="EIT1" s="1"/>
      <c r="EIU1" s="1"/>
      <c r="EIV1" s="1"/>
      <c r="EIW1" s="1"/>
      <c r="EIX1" s="1"/>
      <c r="EIY1" s="1"/>
      <c r="EIZ1" s="1"/>
      <c r="EJA1" s="1"/>
      <c r="EJB1" s="1"/>
      <c r="EJC1" s="1"/>
      <c r="EJD1" s="1"/>
      <c r="EJE1" s="1"/>
      <c r="EJF1" s="1"/>
      <c r="EJG1" s="1"/>
      <c r="EJH1" s="1"/>
      <c r="EJI1" s="1"/>
      <c r="EJJ1" s="1"/>
      <c r="EJK1" s="1"/>
      <c r="EJL1" s="1"/>
      <c r="EJM1" s="1"/>
      <c r="EJN1" s="1"/>
      <c r="EJO1" s="1"/>
      <c r="EJP1" s="1"/>
      <c r="EJQ1" s="1"/>
      <c r="EJR1" s="1"/>
      <c r="EJS1" s="1"/>
      <c r="EJT1" s="1"/>
      <c r="EJU1" s="1"/>
      <c r="EJV1" s="1"/>
      <c r="EJW1" s="1"/>
      <c r="EJX1" s="1"/>
      <c r="EJY1" s="1"/>
      <c r="EJZ1" s="1"/>
      <c r="EKA1" s="1"/>
      <c r="EKB1" s="1"/>
      <c r="EKC1" s="1"/>
      <c r="EKD1" s="1"/>
      <c r="EKE1" s="1"/>
      <c r="EKF1" s="1"/>
      <c r="EKG1" s="1"/>
      <c r="EKH1" s="1"/>
      <c r="EKI1" s="1"/>
      <c r="EKJ1" s="1"/>
      <c r="EKK1" s="1"/>
      <c r="EKL1" s="1"/>
      <c r="EKM1" s="1"/>
      <c r="EKN1" s="1"/>
      <c r="EKO1" s="1"/>
      <c r="EKP1" s="1"/>
      <c r="EKQ1" s="1"/>
      <c r="EKR1" s="1"/>
      <c r="EKS1" s="1"/>
      <c r="EKT1" s="1"/>
      <c r="EKU1" s="1"/>
      <c r="EKV1" s="1"/>
      <c r="EKW1" s="1"/>
      <c r="EKX1" s="1"/>
      <c r="EKY1" s="1"/>
      <c r="EKZ1" s="1"/>
      <c r="ELA1" s="1"/>
      <c r="ELB1" s="1"/>
      <c r="ELC1" s="1"/>
      <c r="ELD1" s="1"/>
      <c r="ELE1" s="1"/>
      <c r="ELF1" s="1"/>
      <c r="ELG1" s="1"/>
      <c r="ELH1" s="1"/>
      <c r="ELI1" s="1"/>
      <c r="ELJ1" s="1"/>
      <c r="ELK1" s="1"/>
      <c r="ELL1" s="1"/>
      <c r="ELM1" s="1"/>
      <c r="ELN1" s="1"/>
      <c r="ELO1" s="1"/>
      <c r="ELP1" s="1"/>
      <c r="ELQ1" s="1"/>
      <c r="ELR1" s="1"/>
      <c r="ELS1" s="1"/>
      <c r="ELT1" s="1"/>
      <c r="ELU1" s="1"/>
      <c r="ELV1" s="1"/>
      <c r="ELW1" s="1"/>
      <c r="ELX1" s="1"/>
      <c r="ELY1" s="1"/>
      <c r="ELZ1" s="1"/>
      <c r="EMA1" s="1"/>
      <c r="EMB1" s="1"/>
      <c r="EMC1" s="1"/>
      <c r="EMD1" s="1"/>
      <c r="EME1" s="1"/>
      <c r="EMF1" s="1"/>
      <c r="EMG1" s="1"/>
      <c r="EMH1" s="1"/>
      <c r="EMI1" s="1"/>
      <c r="EMJ1" s="1"/>
      <c r="EMK1" s="1"/>
      <c r="EML1" s="1"/>
      <c r="EMM1" s="1"/>
      <c r="EMN1" s="1"/>
      <c r="EMO1" s="1"/>
      <c r="EMP1" s="1"/>
      <c r="EMQ1" s="1"/>
      <c r="EMR1" s="1"/>
      <c r="EMS1" s="1"/>
      <c r="EMT1" s="1"/>
      <c r="EMU1" s="1"/>
      <c r="EMV1" s="1"/>
      <c r="EMW1" s="1"/>
      <c r="EMX1" s="1"/>
      <c r="EMY1" s="1"/>
      <c r="EMZ1" s="1"/>
      <c r="ENA1" s="1"/>
      <c r="ENB1" s="1"/>
      <c r="ENC1" s="1"/>
      <c r="END1" s="1"/>
      <c r="ENE1" s="1"/>
      <c r="ENF1" s="1"/>
      <c r="ENG1" s="1"/>
      <c r="ENH1" s="1"/>
      <c r="ENI1" s="1"/>
      <c r="ENJ1" s="1"/>
      <c r="ENK1" s="1"/>
      <c r="ENL1" s="1"/>
      <c r="ENM1" s="1"/>
      <c r="ENN1" s="1"/>
      <c r="ENO1" s="1"/>
      <c r="ENP1" s="1"/>
      <c r="ENQ1" s="1"/>
      <c r="ENR1" s="1"/>
      <c r="ENS1" s="1"/>
      <c r="ENT1" s="1"/>
      <c r="ENU1" s="1"/>
      <c r="ENV1" s="1"/>
      <c r="ENW1" s="1"/>
      <c r="ENX1" s="1"/>
      <c r="ENY1" s="1"/>
      <c r="ENZ1" s="1"/>
      <c r="EOA1" s="1"/>
      <c r="EOB1" s="1"/>
      <c r="EOC1" s="1"/>
      <c r="EOD1" s="1"/>
      <c r="EOE1" s="1"/>
      <c r="EOF1" s="1"/>
      <c r="EOG1" s="1"/>
      <c r="EOH1" s="1"/>
      <c r="EOI1" s="1"/>
      <c r="EOJ1" s="1"/>
      <c r="EOK1" s="1"/>
      <c r="EOL1" s="1"/>
      <c r="EOM1" s="1"/>
      <c r="EON1" s="1"/>
      <c r="EOO1" s="1"/>
      <c r="EOP1" s="1"/>
      <c r="EOQ1" s="1"/>
      <c r="EOR1" s="1"/>
      <c r="EOS1" s="1"/>
      <c r="EOT1" s="1"/>
      <c r="EOU1" s="1"/>
      <c r="EOV1" s="1"/>
      <c r="EOW1" s="1"/>
      <c r="EOX1" s="1"/>
      <c r="EOY1" s="1"/>
      <c r="EOZ1" s="1"/>
      <c r="EPA1" s="1"/>
      <c r="EPB1" s="1"/>
      <c r="EPC1" s="1"/>
      <c r="EPD1" s="1"/>
      <c r="EPE1" s="1"/>
      <c r="EPF1" s="1"/>
      <c r="EPG1" s="1"/>
      <c r="EPH1" s="1"/>
      <c r="EPI1" s="1"/>
      <c r="EPJ1" s="1"/>
      <c r="EPK1" s="1"/>
      <c r="EPL1" s="1"/>
      <c r="EPM1" s="1"/>
      <c r="EPN1" s="1"/>
      <c r="EPO1" s="1"/>
      <c r="EPP1" s="1"/>
      <c r="EPQ1" s="1"/>
      <c r="EPR1" s="1"/>
      <c r="EPS1" s="1"/>
      <c r="EPT1" s="1"/>
      <c r="EPU1" s="1"/>
      <c r="EPV1" s="1"/>
      <c r="EPW1" s="1"/>
      <c r="EPX1" s="1"/>
      <c r="EPY1" s="1"/>
      <c r="EPZ1" s="1"/>
      <c r="EQA1" s="1"/>
      <c r="EQB1" s="1"/>
      <c r="EQC1" s="1"/>
      <c r="EQD1" s="1"/>
      <c r="EQE1" s="1"/>
      <c r="EQF1" s="1"/>
      <c r="EQG1" s="1"/>
      <c r="EQH1" s="1"/>
      <c r="EQI1" s="1"/>
      <c r="EQJ1" s="1"/>
      <c r="EQK1" s="1"/>
      <c r="EQL1" s="1"/>
      <c r="EQM1" s="1"/>
      <c r="EQN1" s="1"/>
      <c r="EQO1" s="1"/>
      <c r="EQP1" s="1"/>
      <c r="EQQ1" s="1"/>
      <c r="EQR1" s="1"/>
      <c r="EQS1" s="1"/>
      <c r="EQT1" s="1"/>
      <c r="EQU1" s="1"/>
      <c r="EQV1" s="1"/>
      <c r="EQW1" s="1"/>
      <c r="EQX1" s="1"/>
      <c r="EQY1" s="1"/>
      <c r="EQZ1" s="1"/>
      <c r="ERA1" s="1"/>
      <c r="ERB1" s="1"/>
      <c r="ERC1" s="1"/>
      <c r="ERD1" s="1"/>
      <c r="ERE1" s="1"/>
      <c r="ERF1" s="1"/>
      <c r="ERG1" s="1"/>
      <c r="ERH1" s="1"/>
      <c r="ERI1" s="1"/>
      <c r="ERJ1" s="1"/>
      <c r="ERK1" s="1"/>
      <c r="ERL1" s="1"/>
      <c r="ERM1" s="1"/>
      <c r="ERN1" s="1"/>
      <c r="ERO1" s="1"/>
      <c r="ERP1" s="1"/>
      <c r="ERQ1" s="1"/>
      <c r="ERR1" s="1"/>
      <c r="ERS1" s="1"/>
      <c r="ERT1" s="1"/>
      <c r="ERU1" s="1"/>
      <c r="ERV1" s="1"/>
      <c r="ERW1" s="1"/>
      <c r="ERX1" s="1"/>
      <c r="ERY1" s="1"/>
      <c r="ERZ1" s="1"/>
      <c r="ESA1" s="1"/>
      <c r="ESB1" s="1"/>
      <c r="ESC1" s="1"/>
      <c r="ESD1" s="1"/>
      <c r="ESE1" s="1"/>
      <c r="ESF1" s="1"/>
      <c r="ESG1" s="1"/>
      <c r="ESH1" s="1"/>
      <c r="ESI1" s="1"/>
      <c r="ESJ1" s="1"/>
      <c r="ESK1" s="1"/>
      <c r="ESL1" s="1"/>
      <c r="ESM1" s="1"/>
      <c r="ESN1" s="1"/>
      <c r="ESO1" s="1"/>
      <c r="ESP1" s="1"/>
      <c r="ESQ1" s="1"/>
      <c r="ESR1" s="1"/>
      <c r="ESS1" s="1"/>
      <c r="EST1" s="1"/>
      <c r="ESU1" s="1"/>
      <c r="ESV1" s="1"/>
      <c r="ESW1" s="1"/>
      <c r="ESX1" s="1"/>
      <c r="ESY1" s="1"/>
      <c r="ESZ1" s="1"/>
      <c r="ETA1" s="1"/>
      <c r="ETB1" s="1"/>
      <c r="ETC1" s="1"/>
      <c r="ETD1" s="1"/>
      <c r="ETE1" s="1"/>
      <c r="ETF1" s="1"/>
      <c r="ETG1" s="1"/>
      <c r="ETH1" s="1"/>
      <c r="ETI1" s="1"/>
      <c r="ETJ1" s="1"/>
      <c r="ETK1" s="1"/>
      <c r="ETL1" s="1"/>
      <c r="ETM1" s="1"/>
      <c r="ETN1" s="1"/>
      <c r="ETO1" s="1"/>
      <c r="ETP1" s="1"/>
      <c r="ETQ1" s="1"/>
      <c r="ETR1" s="1"/>
      <c r="ETS1" s="1"/>
      <c r="ETT1" s="1"/>
      <c r="ETU1" s="1"/>
      <c r="ETV1" s="1"/>
      <c r="ETW1" s="1"/>
      <c r="ETX1" s="1"/>
      <c r="ETY1" s="1"/>
      <c r="ETZ1" s="1"/>
      <c r="EUA1" s="1"/>
      <c r="EUB1" s="1"/>
      <c r="EUC1" s="1"/>
      <c r="EUD1" s="1"/>
      <c r="EUE1" s="1"/>
      <c r="EUF1" s="1"/>
      <c r="EUG1" s="1"/>
      <c r="EUH1" s="1"/>
      <c r="EUI1" s="1"/>
      <c r="EUJ1" s="1"/>
      <c r="EUK1" s="1"/>
      <c r="EUL1" s="1"/>
      <c r="EUM1" s="1"/>
      <c r="EUN1" s="1"/>
      <c r="EUO1" s="1"/>
      <c r="EUP1" s="1"/>
      <c r="EUQ1" s="1"/>
      <c r="EUR1" s="1"/>
      <c r="EUS1" s="1"/>
      <c r="EUT1" s="1"/>
      <c r="EUU1" s="1"/>
      <c r="EUV1" s="1"/>
      <c r="EUW1" s="1"/>
      <c r="EUX1" s="1"/>
      <c r="EUY1" s="1"/>
      <c r="EUZ1" s="1"/>
      <c r="EVA1" s="1"/>
      <c r="EVB1" s="1"/>
      <c r="EVC1" s="1"/>
      <c r="EVD1" s="1"/>
      <c r="EVE1" s="1"/>
      <c r="EVF1" s="1"/>
      <c r="EVG1" s="1"/>
      <c r="EVH1" s="1"/>
      <c r="EVI1" s="1"/>
      <c r="EVJ1" s="1"/>
      <c r="EVK1" s="1"/>
      <c r="EVL1" s="1"/>
      <c r="EVM1" s="1"/>
      <c r="EVN1" s="1"/>
      <c r="EVO1" s="1"/>
      <c r="EVP1" s="1"/>
      <c r="EVQ1" s="1"/>
      <c r="EVR1" s="1"/>
      <c r="EVS1" s="1"/>
      <c r="EVT1" s="1"/>
      <c r="EVU1" s="1"/>
      <c r="EVV1" s="1"/>
      <c r="EVW1" s="1"/>
      <c r="EVX1" s="1"/>
      <c r="EVY1" s="1"/>
      <c r="EVZ1" s="1"/>
      <c r="EWA1" s="1"/>
      <c r="EWB1" s="1"/>
      <c r="EWC1" s="1"/>
      <c r="EWD1" s="1"/>
      <c r="EWE1" s="1"/>
      <c r="EWF1" s="1"/>
      <c r="EWG1" s="1"/>
      <c r="EWH1" s="1"/>
      <c r="EWI1" s="1"/>
      <c r="EWJ1" s="1"/>
      <c r="EWK1" s="1"/>
      <c r="EWL1" s="1"/>
      <c r="EWM1" s="1"/>
      <c r="EWN1" s="1"/>
      <c r="EWO1" s="1"/>
      <c r="EWP1" s="1"/>
      <c r="EWQ1" s="1"/>
      <c r="EWR1" s="1"/>
      <c r="EWS1" s="1"/>
      <c r="EWT1" s="1"/>
      <c r="EWU1" s="1"/>
      <c r="EWV1" s="1"/>
      <c r="EWW1" s="1"/>
      <c r="EWX1" s="1"/>
      <c r="EWY1" s="1"/>
      <c r="EWZ1" s="1"/>
      <c r="EXA1" s="1"/>
      <c r="EXB1" s="1"/>
      <c r="EXC1" s="1"/>
      <c r="EXD1" s="1"/>
      <c r="EXE1" s="1"/>
      <c r="EXF1" s="1"/>
      <c r="EXG1" s="1"/>
      <c r="EXH1" s="1"/>
      <c r="EXI1" s="1"/>
      <c r="EXJ1" s="1"/>
      <c r="EXK1" s="1"/>
      <c r="EXL1" s="1"/>
      <c r="EXM1" s="1"/>
      <c r="EXN1" s="1"/>
      <c r="EXO1" s="1"/>
      <c r="EXP1" s="1"/>
      <c r="EXQ1" s="1"/>
      <c r="EXR1" s="1"/>
      <c r="EXS1" s="1"/>
      <c r="EXT1" s="1"/>
      <c r="EXU1" s="1"/>
      <c r="EXV1" s="1"/>
      <c r="EXW1" s="1"/>
      <c r="EXX1" s="1"/>
      <c r="EXY1" s="1"/>
      <c r="EXZ1" s="1"/>
      <c r="EYA1" s="1"/>
      <c r="EYB1" s="1"/>
      <c r="EYC1" s="1"/>
      <c r="EYD1" s="1"/>
      <c r="EYE1" s="1"/>
      <c r="EYF1" s="1"/>
      <c r="EYG1" s="1"/>
      <c r="EYH1" s="1"/>
      <c r="EYI1" s="1"/>
      <c r="EYJ1" s="1"/>
      <c r="EYK1" s="1"/>
      <c r="EYL1" s="1"/>
      <c r="EYM1" s="1"/>
      <c r="EYN1" s="1"/>
      <c r="EYO1" s="1"/>
      <c r="EYP1" s="1"/>
      <c r="EYQ1" s="1"/>
      <c r="EYR1" s="1"/>
      <c r="EYS1" s="1"/>
      <c r="EYT1" s="1"/>
      <c r="EYU1" s="1"/>
      <c r="EYV1" s="1"/>
      <c r="EYW1" s="1"/>
      <c r="EYX1" s="1"/>
      <c r="EYY1" s="1"/>
      <c r="EYZ1" s="1"/>
      <c r="EZA1" s="1"/>
      <c r="EZB1" s="1"/>
      <c r="EZC1" s="1"/>
      <c r="EZD1" s="1"/>
      <c r="EZE1" s="1"/>
      <c r="EZF1" s="1"/>
      <c r="EZG1" s="1"/>
      <c r="EZH1" s="1"/>
      <c r="EZI1" s="1"/>
      <c r="EZJ1" s="1"/>
      <c r="EZK1" s="1"/>
      <c r="EZL1" s="1"/>
      <c r="EZM1" s="1"/>
      <c r="EZN1" s="1"/>
      <c r="EZO1" s="1"/>
      <c r="EZP1" s="1"/>
      <c r="EZQ1" s="1"/>
      <c r="EZR1" s="1"/>
      <c r="EZS1" s="1"/>
      <c r="EZT1" s="1"/>
      <c r="EZU1" s="1"/>
      <c r="EZV1" s="1"/>
      <c r="EZW1" s="1"/>
      <c r="EZX1" s="1"/>
      <c r="EZY1" s="1"/>
      <c r="EZZ1" s="1"/>
      <c r="FAA1" s="1"/>
      <c r="FAB1" s="1"/>
      <c r="FAC1" s="1"/>
      <c r="FAD1" s="1"/>
      <c r="FAE1" s="1"/>
      <c r="FAF1" s="1"/>
      <c r="FAG1" s="1"/>
      <c r="FAH1" s="1"/>
      <c r="FAI1" s="1"/>
      <c r="FAJ1" s="1"/>
      <c r="FAK1" s="1"/>
      <c r="FAL1" s="1"/>
      <c r="FAM1" s="1"/>
      <c r="FAN1" s="1"/>
      <c r="FAO1" s="1"/>
      <c r="FAP1" s="1"/>
      <c r="FAQ1" s="1"/>
      <c r="FAR1" s="1"/>
      <c r="FAS1" s="1"/>
      <c r="FAT1" s="1"/>
      <c r="FAU1" s="1"/>
      <c r="FAV1" s="1"/>
      <c r="FAW1" s="1"/>
      <c r="FAX1" s="1"/>
      <c r="FAY1" s="1"/>
      <c r="FAZ1" s="1"/>
      <c r="FBA1" s="1"/>
      <c r="FBB1" s="1"/>
      <c r="FBC1" s="1"/>
      <c r="FBD1" s="1"/>
      <c r="FBE1" s="1"/>
      <c r="FBF1" s="1"/>
      <c r="FBG1" s="1"/>
      <c r="FBH1" s="1"/>
      <c r="FBI1" s="1"/>
      <c r="FBJ1" s="1"/>
      <c r="FBK1" s="1"/>
      <c r="FBL1" s="1"/>
      <c r="FBM1" s="1"/>
      <c r="FBN1" s="1"/>
      <c r="FBO1" s="1"/>
      <c r="FBP1" s="1"/>
      <c r="FBQ1" s="1"/>
      <c r="FBR1" s="1"/>
      <c r="FBS1" s="1"/>
      <c r="FBT1" s="1"/>
      <c r="FBU1" s="1"/>
      <c r="FBV1" s="1"/>
      <c r="FBW1" s="1"/>
      <c r="FBX1" s="1"/>
      <c r="FBY1" s="1"/>
      <c r="FBZ1" s="1"/>
      <c r="FCA1" s="1"/>
      <c r="FCB1" s="1"/>
      <c r="FCC1" s="1"/>
      <c r="FCD1" s="1"/>
      <c r="FCE1" s="1"/>
      <c r="FCF1" s="1"/>
      <c r="FCG1" s="1"/>
      <c r="FCH1" s="1"/>
      <c r="FCI1" s="1"/>
      <c r="FCJ1" s="1"/>
      <c r="FCK1" s="1"/>
      <c r="FCL1" s="1"/>
      <c r="FCM1" s="1"/>
      <c r="FCN1" s="1"/>
      <c r="FCO1" s="1"/>
      <c r="FCP1" s="1"/>
      <c r="FCQ1" s="1"/>
      <c r="FCR1" s="1"/>
      <c r="FCS1" s="1"/>
      <c r="FCT1" s="1"/>
      <c r="FCU1" s="1"/>
      <c r="FCV1" s="1"/>
      <c r="FCW1" s="1"/>
      <c r="FCX1" s="1"/>
      <c r="FCY1" s="1"/>
      <c r="FCZ1" s="1"/>
      <c r="FDA1" s="1"/>
      <c r="FDB1" s="1"/>
      <c r="FDC1" s="1"/>
      <c r="FDD1" s="1"/>
      <c r="FDE1" s="1"/>
      <c r="FDF1" s="1"/>
      <c r="FDG1" s="1"/>
      <c r="FDH1" s="1"/>
      <c r="FDI1" s="1"/>
      <c r="FDJ1" s="1"/>
      <c r="FDK1" s="1"/>
      <c r="FDL1" s="1"/>
      <c r="FDM1" s="1"/>
      <c r="FDN1" s="1"/>
      <c r="FDO1" s="1"/>
      <c r="FDP1" s="1"/>
      <c r="FDQ1" s="1"/>
      <c r="FDR1" s="1"/>
      <c r="FDS1" s="1"/>
      <c r="FDT1" s="1"/>
      <c r="FDU1" s="1"/>
      <c r="FDV1" s="1"/>
      <c r="FDW1" s="1"/>
      <c r="FDX1" s="1"/>
      <c r="FDY1" s="1"/>
      <c r="FDZ1" s="1"/>
      <c r="FEA1" s="1"/>
      <c r="FEB1" s="1"/>
      <c r="FEC1" s="1"/>
      <c r="FED1" s="1"/>
      <c r="FEE1" s="1"/>
      <c r="FEF1" s="1"/>
      <c r="FEG1" s="1"/>
      <c r="FEH1" s="1"/>
      <c r="FEI1" s="1"/>
      <c r="FEJ1" s="1"/>
      <c r="FEK1" s="1"/>
      <c r="FEL1" s="1"/>
      <c r="FEM1" s="1"/>
      <c r="FEN1" s="1"/>
      <c r="FEO1" s="1"/>
      <c r="FEP1" s="1"/>
      <c r="FEQ1" s="1"/>
      <c r="FER1" s="1"/>
      <c r="FES1" s="1"/>
      <c r="FET1" s="1"/>
      <c r="FEU1" s="1"/>
      <c r="FEV1" s="1"/>
      <c r="FEW1" s="1"/>
      <c r="FEX1" s="1"/>
      <c r="FEY1" s="1"/>
      <c r="FEZ1" s="1"/>
      <c r="FFA1" s="1"/>
      <c r="FFB1" s="1"/>
      <c r="FFC1" s="1"/>
      <c r="FFD1" s="1"/>
      <c r="FFE1" s="1"/>
      <c r="FFF1" s="1"/>
      <c r="FFG1" s="1"/>
      <c r="FFH1" s="1"/>
      <c r="FFI1" s="1"/>
      <c r="FFJ1" s="1"/>
      <c r="FFK1" s="1"/>
      <c r="FFL1" s="1"/>
      <c r="FFM1" s="1"/>
      <c r="FFN1" s="1"/>
      <c r="FFO1" s="1"/>
      <c r="FFP1" s="1"/>
      <c r="FFQ1" s="1"/>
      <c r="FFR1" s="1"/>
      <c r="FFS1" s="1"/>
      <c r="FFT1" s="1"/>
      <c r="FFU1" s="1"/>
      <c r="FFV1" s="1"/>
      <c r="FFW1" s="1"/>
      <c r="FFX1" s="1"/>
      <c r="FFY1" s="1"/>
      <c r="FFZ1" s="1"/>
      <c r="FGA1" s="1"/>
      <c r="FGB1" s="1"/>
      <c r="FGC1" s="1"/>
      <c r="FGD1" s="1"/>
      <c r="FGE1" s="1"/>
      <c r="FGF1" s="1"/>
      <c r="FGG1" s="1"/>
      <c r="FGH1" s="1"/>
      <c r="FGI1" s="1"/>
      <c r="FGJ1" s="1"/>
      <c r="FGK1" s="1"/>
      <c r="FGL1" s="1"/>
      <c r="FGM1" s="1"/>
      <c r="FGN1" s="1"/>
      <c r="FGO1" s="1"/>
      <c r="FGP1" s="1"/>
      <c r="FGQ1" s="1"/>
      <c r="FGR1" s="1"/>
      <c r="FGS1" s="1"/>
      <c r="FGT1" s="1"/>
      <c r="FGU1" s="1"/>
      <c r="FGV1" s="1"/>
      <c r="FGW1" s="1"/>
      <c r="FGX1" s="1"/>
      <c r="FGY1" s="1"/>
      <c r="FGZ1" s="1"/>
      <c r="FHA1" s="1"/>
      <c r="FHB1" s="1"/>
      <c r="FHC1" s="1"/>
      <c r="FHD1" s="1"/>
      <c r="FHE1" s="1"/>
      <c r="FHF1" s="1"/>
      <c r="FHG1" s="1"/>
      <c r="FHH1" s="1"/>
      <c r="FHI1" s="1"/>
      <c r="FHJ1" s="1"/>
      <c r="FHK1" s="1"/>
      <c r="FHL1" s="1"/>
      <c r="FHM1" s="1"/>
      <c r="FHN1" s="1"/>
      <c r="FHO1" s="1"/>
      <c r="FHP1" s="1"/>
      <c r="FHQ1" s="1"/>
      <c r="FHR1" s="1"/>
      <c r="FHS1" s="1"/>
      <c r="FHT1" s="1"/>
      <c r="FHU1" s="1"/>
      <c r="FHV1" s="1"/>
      <c r="FHW1" s="1"/>
      <c r="FHX1" s="1"/>
      <c r="FHY1" s="1"/>
      <c r="FHZ1" s="1"/>
      <c r="FIA1" s="1"/>
      <c r="FIB1" s="1"/>
      <c r="FIC1" s="1"/>
      <c r="FID1" s="1"/>
      <c r="FIE1" s="1"/>
      <c r="FIF1" s="1"/>
      <c r="FIG1" s="1"/>
      <c r="FIH1" s="1"/>
      <c r="FII1" s="1"/>
      <c r="FIJ1" s="1"/>
      <c r="FIK1" s="1"/>
      <c r="FIL1" s="1"/>
      <c r="FIM1" s="1"/>
      <c r="FIN1" s="1"/>
      <c r="FIO1" s="1"/>
      <c r="FIP1" s="1"/>
      <c r="FIQ1" s="1"/>
      <c r="FIR1" s="1"/>
      <c r="FIS1" s="1"/>
      <c r="FIT1" s="1"/>
      <c r="FIU1" s="1"/>
      <c r="FIV1" s="1"/>
      <c r="FIW1" s="1"/>
      <c r="FIX1" s="1"/>
      <c r="FIY1" s="1"/>
      <c r="FIZ1" s="1"/>
      <c r="FJA1" s="1"/>
      <c r="FJB1" s="1"/>
      <c r="FJC1" s="1"/>
      <c r="FJD1" s="1"/>
      <c r="FJE1" s="1"/>
      <c r="FJF1" s="1"/>
      <c r="FJG1" s="1"/>
      <c r="FJH1" s="1"/>
      <c r="FJI1" s="1"/>
      <c r="FJJ1" s="1"/>
      <c r="FJK1" s="1"/>
      <c r="FJL1" s="1"/>
      <c r="FJM1" s="1"/>
      <c r="FJN1" s="1"/>
      <c r="FJO1" s="1"/>
      <c r="FJP1" s="1"/>
      <c r="FJQ1" s="1"/>
      <c r="FJR1" s="1"/>
      <c r="FJS1" s="1"/>
      <c r="FJT1" s="1"/>
      <c r="FJU1" s="1"/>
      <c r="FJV1" s="1"/>
      <c r="FJW1" s="1"/>
      <c r="FJX1" s="1"/>
      <c r="FJY1" s="1"/>
      <c r="FJZ1" s="1"/>
      <c r="FKA1" s="1"/>
      <c r="FKB1" s="1"/>
      <c r="FKC1" s="1"/>
      <c r="FKD1" s="1"/>
      <c r="FKE1" s="1"/>
      <c r="FKF1" s="1"/>
      <c r="FKG1" s="1"/>
      <c r="FKH1" s="1"/>
      <c r="FKI1" s="1"/>
      <c r="FKJ1" s="1"/>
      <c r="FKK1" s="1"/>
      <c r="FKL1" s="1"/>
      <c r="FKM1" s="1"/>
      <c r="FKN1" s="1"/>
      <c r="FKO1" s="1"/>
      <c r="FKP1" s="1"/>
      <c r="FKQ1" s="1"/>
      <c r="FKR1" s="1"/>
      <c r="FKS1" s="1"/>
      <c r="FKT1" s="1"/>
      <c r="FKU1" s="1"/>
      <c r="FKV1" s="1"/>
      <c r="FKW1" s="1"/>
      <c r="FKX1" s="1"/>
      <c r="FKY1" s="1"/>
      <c r="FKZ1" s="1"/>
      <c r="FLA1" s="1"/>
      <c r="FLB1" s="1"/>
      <c r="FLC1" s="1"/>
      <c r="FLD1" s="1"/>
      <c r="FLE1" s="1"/>
      <c r="FLF1" s="1"/>
      <c r="FLG1" s="1"/>
      <c r="FLH1" s="1"/>
      <c r="FLI1" s="1"/>
      <c r="FLJ1" s="1"/>
      <c r="FLK1" s="1"/>
      <c r="FLL1" s="1"/>
      <c r="FLM1" s="1"/>
      <c r="FLN1" s="1"/>
      <c r="FLO1" s="1"/>
      <c r="FLP1" s="1"/>
      <c r="FLQ1" s="1"/>
      <c r="FLR1" s="1"/>
      <c r="FLS1" s="1"/>
      <c r="FLT1" s="1"/>
      <c r="FLU1" s="1"/>
      <c r="FLV1" s="1"/>
      <c r="FLW1" s="1"/>
      <c r="FLX1" s="1"/>
      <c r="FLY1" s="1"/>
      <c r="FLZ1" s="1"/>
      <c r="FMA1" s="1"/>
      <c r="FMB1" s="1"/>
      <c r="FMC1" s="1"/>
      <c r="FMD1" s="1"/>
      <c r="FME1" s="1"/>
      <c r="FMF1" s="1"/>
      <c r="FMG1" s="1"/>
      <c r="FMH1" s="1"/>
      <c r="FMI1" s="1"/>
      <c r="FMJ1" s="1"/>
      <c r="FMK1" s="1"/>
      <c r="FML1" s="1"/>
      <c r="FMM1" s="1"/>
      <c r="FMN1" s="1"/>
      <c r="FMO1" s="1"/>
      <c r="FMP1" s="1"/>
      <c r="FMQ1" s="1"/>
      <c r="FMR1" s="1"/>
      <c r="FMS1" s="1"/>
      <c r="FMT1" s="1"/>
      <c r="FMU1" s="1"/>
      <c r="FMV1" s="1"/>
      <c r="FMW1" s="1"/>
      <c r="FMX1" s="1"/>
      <c r="FMY1" s="1"/>
      <c r="FMZ1" s="1"/>
      <c r="FNA1" s="1"/>
      <c r="FNB1" s="1"/>
      <c r="FNC1" s="1"/>
      <c r="FND1" s="1"/>
      <c r="FNE1" s="1"/>
      <c r="FNF1" s="1"/>
      <c r="FNG1" s="1"/>
      <c r="FNH1" s="1"/>
      <c r="FNI1" s="1"/>
      <c r="FNJ1" s="1"/>
      <c r="FNK1" s="1"/>
      <c r="FNL1" s="1"/>
      <c r="FNM1" s="1"/>
      <c r="FNN1" s="1"/>
      <c r="FNO1" s="1"/>
      <c r="FNP1" s="1"/>
      <c r="FNQ1" s="1"/>
      <c r="FNR1" s="1"/>
      <c r="FNS1" s="1"/>
      <c r="FNT1" s="1"/>
      <c r="FNU1" s="1"/>
      <c r="FNV1" s="1"/>
      <c r="FNW1" s="1"/>
      <c r="FNX1" s="1"/>
      <c r="FNY1" s="1"/>
      <c r="FNZ1" s="1"/>
      <c r="FOA1" s="1"/>
      <c r="FOB1" s="1"/>
      <c r="FOC1" s="1"/>
      <c r="FOD1" s="1"/>
      <c r="FOE1" s="1"/>
      <c r="FOF1" s="1"/>
      <c r="FOG1" s="1"/>
      <c r="FOH1" s="1"/>
      <c r="FOI1" s="1"/>
      <c r="FOJ1" s="1"/>
      <c r="FOK1" s="1"/>
      <c r="FOL1" s="1"/>
      <c r="FOM1" s="1"/>
      <c r="FON1" s="1"/>
      <c r="FOO1" s="1"/>
      <c r="FOP1" s="1"/>
      <c r="FOQ1" s="1"/>
      <c r="FOR1" s="1"/>
      <c r="FOS1" s="1"/>
      <c r="FOT1" s="1"/>
      <c r="FOU1" s="1"/>
      <c r="FOV1" s="1"/>
      <c r="FOW1" s="1"/>
      <c r="FOX1" s="1"/>
      <c r="FOY1" s="1"/>
      <c r="FOZ1" s="1"/>
      <c r="FPA1" s="1"/>
      <c r="FPB1" s="1"/>
      <c r="FPC1" s="1"/>
      <c r="FPD1" s="1"/>
      <c r="FPE1" s="1"/>
      <c r="FPF1" s="1"/>
      <c r="FPG1" s="1"/>
      <c r="FPH1" s="1"/>
      <c r="FPI1" s="1"/>
      <c r="FPJ1" s="1"/>
      <c r="FPK1" s="1"/>
      <c r="FPL1" s="1"/>
      <c r="FPM1" s="1"/>
      <c r="FPN1" s="1"/>
      <c r="FPO1" s="1"/>
      <c r="FPP1" s="1"/>
      <c r="FPQ1" s="1"/>
      <c r="FPR1" s="1"/>
      <c r="FPS1" s="1"/>
      <c r="FPT1" s="1"/>
      <c r="FPU1" s="1"/>
      <c r="FPV1" s="1"/>
      <c r="FPW1" s="1"/>
      <c r="FPX1" s="1"/>
      <c r="FPY1" s="1"/>
      <c r="FPZ1" s="1"/>
      <c r="FQA1" s="1"/>
      <c r="FQB1" s="1"/>
      <c r="FQC1" s="1"/>
      <c r="FQD1" s="1"/>
      <c r="FQE1" s="1"/>
      <c r="FQF1" s="1"/>
      <c r="FQG1" s="1"/>
      <c r="FQH1" s="1"/>
      <c r="FQI1" s="1"/>
      <c r="FQJ1" s="1"/>
      <c r="FQK1" s="1"/>
      <c r="FQL1" s="1"/>
      <c r="FQM1" s="1"/>
      <c r="FQN1" s="1"/>
      <c r="FQO1" s="1"/>
      <c r="FQP1" s="1"/>
      <c r="FQQ1" s="1"/>
      <c r="FQR1" s="1"/>
      <c r="FQS1" s="1"/>
      <c r="FQT1" s="1"/>
      <c r="FQU1" s="1"/>
      <c r="FQV1" s="1"/>
      <c r="FQW1" s="1"/>
      <c r="FQX1" s="1"/>
      <c r="FQY1" s="1"/>
      <c r="FQZ1" s="1"/>
      <c r="FRA1" s="1"/>
      <c r="FRB1" s="1"/>
      <c r="FRC1" s="1"/>
      <c r="FRD1" s="1"/>
      <c r="FRE1" s="1"/>
      <c r="FRF1" s="1"/>
      <c r="FRG1" s="1"/>
      <c r="FRH1" s="1"/>
      <c r="FRI1" s="1"/>
      <c r="FRJ1" s="1"/>
      <c r="FRK1" s="1"/>
      <c r="FRL1" s="1"/>
      <c r="FRM1" s="1"/>
      <c r="FRN1" s="1"/>
      <c r="FRO1" s="1"/>
      <c r="FRP1" s="1"/>
      <c r="FRQ1" s="1"/>
      <c r="FRR1" s="1"/>
      <c r="FRS1" s="1"/>
      <c r="FRT1" s="1"/>
      <c r="FRU1" s="1"/>
      <c r="FRV1" s="1"/>
      <c r="FRW1" s="1"/>
      <c r="FRX1" s="1"/>
      <c r="FRY1" s="1"/>
      <c r="FRZ1" s="1"/>
      <c r="FSA1" s="1"/>
      <c r="FSB1" s="1"/>
      <c r="FSC1" s="1"/>
      <c r="FSD1" s="1"/>
      <c r="FSE1" s="1"/>
      <c r="FSF1" s="1"/>
      <c r="FSG1" s="1"/>
      <c r="FSH1" s="1"/>
      <c r="FSI1" s="1"/>
      <c r="FSJ1" s="1"/>
      <c r="FSK1" s="1"/>
      <c r="FSL1" s="1"/>
      <c r="FSM1" s="1"/>
      <c r="FSN1" s="1"/>
      <c r="FSO1" s="1"/>
      <c r="FSP1" s="1"/>
      <c r="FSQ1" s="1"/>
      <c r="FSR1" s="1"/>
      <c r="FSS1" s="1"/>
      <c r="FST1" s="1"/>
      <c r="FSU1" s="1"/>
      <c r="FSV1" s="1"/>
      <c r="FSW1" s="1"/>
      <c r="FSX1" s="1"/>
      <c r="FSY1" s="1"/>
      <c r="FSZ1" s="1"/>
      <c r="FTA1" s="1"/>
      <c r="FTB1" s="1"/>
      <c r="FTC1" s="1"/>
      <c r="FTD1" s="1"/>
      <c r="FTE1" s="1"/>
      <c r="FTF1" s="1"/>
      <c r="FTG1" s="1"/>
      <c r="FTH1" s="1"/>
      <c r="FTI1" s="1"/>
      <c r="FTJ1" s="1"/>
      <c r="FTK1" s="1"/>
      <c r="FTL1" s="1"/>
      <c r="FTM1" s="1"/>
      <c r="FTN1" s="1"/>
      <c r="FTO1" s="1"/>
      <c r="FTP1" s="1"/>
      <c r="FTQ1" s="1"/>
      <c r="FTR1" s="1"/>
      <c r="FTS1" s="1"/>
      <c r="FTT1" s="1"/>
      <c r="FTU1" s="1"/>
      <c r="FTV1" s="1"/>
      <c r="FTW1" s="1"/>
      <c r="FTX1" s="1"/>
      <c r="FTY1" s="1"/>
      <c r="FTZ1" s="1"/>
      <c r="FUA1" s="1"/>
      <c r="FUB1" s="1"/>
      <c r="FUC1" s="1"/>
      <c r="FUD1" s="1"/>
      <c r="FUE1" s="1"/>
      <c r="FUF1" s="1"/>
      <c r="FUG1" s="1"/>
      <c r="FUH1" s="1"/>
      <c r="FUI1" s="1"/>
      <c r="FUJ1" s="1"/>
      <c r="FUK1" s="1"/>
      <c r="FUL1" s="1"/>
      <c r="FUM1" s="1"/>
      <c r="FUN1" s="1"/>
      <c r="FUO1" s="1"/>
      <c r="FUP1" s="1"/>
      <c r="FUQ1" s="1"/>
      <c r="FUR1" s="1"/>
      <c r="FUS1" s="1"/>
      <c r="FUT1" s="1"/>
      <c r="FUU1" s="1"/>
      <c r="FUV1" s="1"/>
      <c r="FUW1" s="1"/>
      <c r="FUX1" s="1"/>
      <c r="FUY1" s="1"/>
      <c r="FUZ1" s="1"/>
      <c r="FVA1" s="1"/>
      <c r="FVB1" s="1"/>
      <c r="FVC1" s="1"/>
      <c r="FVD1" s="1"/>
      <c r="FVE1" s="1"/>
      <c r="FVF1" s="1"/>
      <c r="FVG1" s="1"/>
      <c r="FVH1" s="1"/>
      <c r="FVI1" s="1"/>
      <c r="FVJ1" s="1"/>
      <c r="FVK1" s="1"/>
      <c r="FVL1" s="1"/>
      <c r="FVM1" s="1"/>
      <c r="FVN1" s="1"/>
      <c r="FVO1" s="1"/>
      <c r="FVP1" s="1"/>
      <c r="FVQ1" s="1"/>
      <c r="FVR1" s="1"/>
      <c r="FVS1" s="1"/>
      <c r="FVT1" s="1"/>
      <c r="FVU1" s="1"/>
      <c r="FVV1" s="1"/>
      <c r="FVW1" s="1"/>
      <c r="FVX1" s="1"/>
      <c r="FVY1" s="1"/>
      <c r="FVZ1" s="1"/>
      <c r="FWA1" s="1"/>
      <c r="FWB1" s="1"/>
      <c r="FWC1" s="1"/>
      <c r="FWD1" s="1"/>
      <c r="FWE1" s="1"/>
      <c r="FWF1" s="1"/>
      <c r="FWG1" s="1"/>
      <c r="FWH1" s="1"/>
      <c r="FWI1" s="1"/>
      <c r="FWJ1" s="1"/>
      <c r="FWK1" s="1"/>
      <c r="FWL1" s="1"/>
      <c r="FWM1" s="1"/>
      <c r="FWN1" s="1"/>
      <c r="FWO1" s="1"/>
      <c r="FWP1" s="1"/>
      <c r="FWQ1" s="1"/>
      <c r="FWR1" s="1"/>
      <c r="FWS1" s="1"/>
      <c r="FWT1" s="1"/>
      <c r="FWU1" s="1"/>
      <c r="FWV1" s="1"/>
      <c r="FWW1" s="1"/>
      <c r="FWX1" s="1"/>
      <c r="FWY1" s="1"/>
      <c r="FWZ1" s="1"/>
      <c r="FXA1" s="1"/>
      <c r="FXB1" s="1"/>
      <c r="FXC1" s="1"/>
      <c r="FXD1" s="1"/>
      <c r="FXE1" s="1"/>
      <c r="FXF1" s="1"/>
      <c r="FXG1" s="1"/>
      <c r="FXH1" s="1"/>
      <c r="FXI1" s="1"/>
      <c r="FXJ1" s="1"/>
      <c r="FXK1" s="1"/>
      <c r="FXL1" s="1"/>
      <c r="FXM1" s="1"/>
      <c r="FXN1" s="1"/>
      <c r="FXO1" s="1"/>
      <c r="FXP1" s="1"/>
      <c r="FXQ1" s="1"/>
      <c r="FXR1" s="1"/>
      <c r="FXS1" s="1"/>
      <c r="FXT1" s="1"/>
      <c r="FXU1" s="1"/>
      <c r="FXV1" s="1"/>
      <c r="FXW1" s="1"/>
      <c r="FXX1" s="1"/>
      <c r="FXY1" s="1"/>
      <c r="FXZ1" s="1"/>
      <c r="FYA1" s="1"/>
      <c r="FYB1" s="1"/>
      <c r="FYC1" s="1"/>
      <c r="FYD1" s="1"/>
      <c r="FYE1" s="1"/>
      <c r="FYF1" s="1"/>
      <c r="FYG1" s="1"/>
      <c r="FYH1" s="1"/>
      <c r="FYI1" s="1"/>
      <c r="FYJ1" s="1"/>
      <c r="FYK1" s="1"/>
      <c r="FYL1" s="1"/>
      <c r="FYM1" s="1"/>
      <c r="FYN1" s="1"/>
      <c r="FYO1" s="1"/>
      <c r="FYP1" s="1"/>
      <c r="FYQ1" s="1"/>
      <c r="FYR1" s="1"/>
      <c r="FYS1" s="1"/>
      <c r="FYT1" s="1"/>
      <c r="FYU1" s="1"/>
      <c r="FYV1" s="1"/>
      <c r="FYW1" s="1"/>
      <c r="FYX1" s="1"/>
      <c r="FYY1" s="1"/>
      <c r="FYZ1" s="1"/>
      <c r="FZA1" s="1"/>
      <c r="FZB1" s="1"/>
      <c r="FZC1" s="1"/>
      <c r="FZD1" s="1"/>
      <c r="FZE1" s="1"/>
      <c r="FZF1" s="1"/>
      <c r="FZG1" s="1"/>
      <c r="FZH1" s="1"/>
      <c r="FZI1" s="1"/>
      <c r="FZJ1" s="1"/>
      <c r="FZK1" s="1"/>
      <c r="FZL1" s="1"/>
      <c r="FZM1" s="1"/>
      <c r="FZN1" s="1"/>
      <c r="FZO1" s="1"/>
      <c r="FZP1" s="1"/>
      <c r="FZQ1" s="1"/>
      <c r="FZR1" s="1"/>
      <c r="FZS1" s="1"/>
      <c r="FZT1" s="1"/>
      <c r="FZU1" s="1"/>
      <c r="FZV1" s="1"/>
      <c r="FZW1" s="1"/>
      <c r="FZX1" s="1"/>
      <c r="FZY1" s="1"/>
      <c r="FZZ1" s="1"/>
      <c r="GAA1" s="1"/>
      <c r="GAB1" s="1"/>
      <c r="GAC1" s="1"/>
      <c r="GAD1" s="1"/>
      <c r="GAE1" s="1"/>
      <c r="GAF1" s="1"/>
      <c r="GAG1" s="1"/>
      <c r="GAH1" s="1"/>
      <c r="GAI1" s="1"/>
      <c r="GAJ1" s="1"/>
      <c r="GAK1" s="1"/>
      <c r="GAL1" s="1"/>
      <c r="GAM1" s="1"/>
      <c r="GAN1" s="1"/>
      <c r="GAO1" s="1"/>
      <c r="GAP1" s="1"/>
      <c r="GAQ1" s="1"/>
      <c r="GAR1" s="1"/>
      <c r="GAS1" s="1"/>
      <c r="GAT1" s="1"/>
      <c r="GAU1" s="1"/>
      <c r="GAV1" s="1"/>
      <c r="GAW1" s="1"/>
      <c r="GAX1" s="1"/>
      <c r="GAY1" s="1"/>
      <c r="GAZ1" s="1"/>
      <c r="GBA1" s="1"/>
      <c r="GBB1" s="1"/>
      <c r="GBC1" s="1"/>
      <c r="GBD1" s="1"/>
      <c r="GBE1" s="1"/>
      <c r="GBF1" s="1"/>
      <c r="GBG1" s="1"/>
      <c r="GBH1" s="1"/>
      <c r="GBI1" s="1"/>
      <c r="GBJ1" s="1"/>
      <c r="GBK1" s="1"/>
      <c r="GBL1" s="1"/>
      <c r="GBM1" s="1"/>
      <c r="GBN1" s="1"/>
      <c r="GBO1" s="1"/>
      <c r="GBP1" s="1"/>
      <c r="GBQ1" s="1"/>
      <c r="GBR1" s="1"/>
      <c r="GBS1" s="1"/>
      <c r="GBT1" s="1"/>
      <c r="GBU1" s="1"/>
      <c r="GBV1" s="1"/>
      <c r="GBW1" s="1"/>
      <c r="GBX1" s="1"/>
      <c r="GBY1" s="1"/>
      <c r="GBZ1" s="1"/>
      <c r="GCA1" s="1"/>
      <c r="GCB1" s="1"/>
      <c r="GCC1" s="1"/>
      <c r="GCD1" s="1"/>
      <c r="GCE1" s="1"/>
      <c r="GCF1" s="1"/>
      <c r="GCG1" s="1"/>
      <c r="GCH1" s="1"/>
      <c r="GCI1" s="1"/>
      <c r="GCJ1" s="1"/>
      <c r="GCK1" s="1"/>
      <c r="GCL1" s="1"/>
      <c r="GCM1" s="1"/>
      <c r="GCN1" s="1"/>
      <c r="GCO1" s="1"/>
      <c r="GCP1" s="1"/>
      <c r="GCQ1" s="1"/>
      <c r="GCR1" s="1"/>
      <c r="GCS1" s="1"/>
      <c r="GCT1" s="1"/>
      <c r="GCU1" s="1"/>
      <c r="GCV1" s="1"/>
      <c r="GCW1" s="1"/>
      <c r="GCX1" s="1"/>
      <c r="GCY1" s="1"/>
      <c r="GCZ1" s="1"/>
      <c r="GDA1" s="1"/>
      <c r="GDB1" s="1"/>
      <c r="GDC1" s="1"/>
      <c r="GDD1" s="1"/>
      <c r="GDE1" s="1"/>
      <c r="GDF1" s="1"/>
      <c r="GDG1" s="1"/>
      <c r="GDH1" s="1"/>
      <c r="GDI1" s="1"/>
      <c r="GDJ1" s="1"/>
      <c r="GDK1" s="1"/>
      <c r="GDL1" s="1"/>
      <c r="GDM1" s="1"/>
      <c r="GDN1" s="1"/>
      <c r="GDO1" s="1"/>
      <c r="GDP1" s="1"/>
      <c r="GDQ1" s="1"/>
      <c r="GDR1" s="1"/>
      <c r="GDS1" s="1"/>
      <c r="GDT1" s="1"/>
      <c r="GDU1" s="1"/>
      <c r="GDV1" s="1"/>
      <c r="GDW1" s="1"/>
      <c r="GDX1" s="1"/>
      <c r="GDY1" s="1"/>
      <c r="GDZ1" s="1"/>
      <c r="GEA1" s="1"/>
      <c r="GEB1" s="1"/>
      <c r="GEC1" s="1"/>
      <c r="GED1" s="1"/>
      <c r="GEE1" s="1"/>
      <c r="GEF1" s="1"/>
      <c r="GEG1" s="1"/>
      <c r="GEH1" s="1"/>
      <c r="GEI1" s="1"/>
      <c r="GEJ1" s="1"/>
      <c r="GEK1" s="1"/>
      <c r="GEL1" s="1"/>
      <c r="GEM1" s="1"/>
      <c r="GEN1" s="1"/>
      <c r="GEO1" s="1"/>
      <c r="GEP1" s="1"/>
      <c r="GEQ1" s="1"/>
      <c r="GER1" s="1"/>
      <c r="GES1" s="1"/>
      <c r="GET1" s="1"/>
      <c r="GEU1" s="1"/>
      <c r="GEV1" s="1"/>
      <c r="GEW1" s="1"/>
      <c r="GEX1" s="1"/>
      <c r="GEY1" s="1"/>
      <c r="GEZ1" s="1"/>
      <c r="GFA1" s="1"/>
      <c r="GFB1" s="1"/>
      <c r="GFC1" s="1"/>
      <c r="GFD1" s="1"/>
      <c r="GFE1" s="1"/>
      <c r="GFF1" s="1"/>
      <c r="GFG1" s="1"/>
      <c r="GFH1" s="1"/>
      <c r="GFI1" s="1"/>
      <c r="GFJ1" s="1"/>
      <c r="GFK1" s="1"/>
      <c r="GFL1" s="1"/>
      <c r="GFM1" s="1"/>
      <c r="GFN1" s="1"/>
      <c r="GFO1" s="1"/>
      <c r="GFP1" s="1"/>
      <c r="GFQ1" s="1"/>
      <c r="GFR1" s="1"/>
      <c r="GFS1" s="1"/>
      <c r="GFT1" s="1"/>
      <c r="GFU1" s="1"/>
      <c r="GFV1" s="1"/>
      <c r="GFW1" s="1"/>
      <c r="GFX1" s="1"/>
      <c r="GFY1" s="1"/>
      <c r="GFZ1" s="1"/>
      <c r="GGA1" s="1"/>
      <c r="GGB1" s="1"/>
      <c r="GGC1" s="1"/>
      <c r="GGD1" s="1"/>
      <c r="GGE1" s="1"/>
      <c r="GGF1" s="1"/>
      <c r="GGG1" s="1"/>
      <c r="GGH1" s="1"/>
      <c r="GGI1" s="1"/>
      <c r="GGJ1" s="1"/>
      <c r="GGK1" s="1"/>
      <c r="GGL1" s="1"/>
      <c r="GGM1" s="1"/>
      <c r="GGN1" s="1"/>
      <c r="GGO1" s="1"/>
      <c r="GGP1" s="1"/>
      <c r="GGQ1" s="1"/>
      <c r="GGR1" s="1"/>
      <c r="GGS1" s="1"/>
      <c r="GGT1" s="1"/>
      <c r="GGU1" s="1"/>
      <c r="GGV1" s="1"/>
      <c r="GGW1" s="1"/>
      <c r="GGX1" s="1"/>
      <c r="GGY1" s="1"/>
      <c r="GGZ1" s="1"/>
      <c r="GHA1" s="1"/>
      <c r="GHB1" s="1"/>
      <c r="GHC1" s="1"/>
      <c r="GHD1" s="1"/>
      <c r="GHE1" s="1"/>
      <c r="GHF1" s="1"/>
      <c r="GHG1" s="1"/>
      <c r="GHH1" s="1"/>
      <c r="GHI1" s="1"/>
      <c r="GHJ1" s="1"/>
      <c r="GHK1" s="1"/>
      <c r="GHL1" s="1"/>
      <c r="GHM1" s="1"/>
      <c r="GHN1" s="1"/>
      <c r="GHO1" s="1"/>
      <c r="GHP1" s="1"/>
      <c r="GHQ1" s="1"/>
      <c r="GHR1" s="1"/>
      <c r="GHS1" s="1"/>
      <c r="GHT1" s="1"/>
      <c r="GHU1" s="1"/>
      <c r="GHV1" s="1"/>
      <c r="GHW1" s="1"/>
      <c r="GHX1" s="1"/>
      <c r="GHY1" s="1"/>
      <c r="GHZ1" s="1"/>
      <c r="GIA1" s="1"/>
      <c r="GIB1" s="1"/>
      <c r="GIC1" s="1"/>
      <c r="GID1" s="1"/>
      <c r="GIE1" s="1"/>
      <c r="GIF1" s="1"/>
      <c r="GIG1" s="1"/>
      <c r="GIH1" s="1"/>
      <c r="GII1" s="1"/>
      <c r="GIJ1" s="1"/>
      <c r="GIK1" s="1"/>
      <c r="GIL1" s="1"/>
      <c r="GIM1" s="1"/>
      <c r="GIN1" s="1"/>
      <c r="GIO1" s="1"/>
      <c r="GIP1" s="1"/>
      <c r="GIQ1" s="1"/>
      <c r="GIR1" s="1"/>
      <c r="GIS1" s="1"/>
      <c r="GIT1" s="1"/>
      <c r="GIU1" s="1"/>
      <c r="GIV1" s="1"/>
      <c r="GIW1" s="1"/>
      <c r="GIX1" s="1"/>
      <c r="GIY1" s="1"/>
      <c r="GIZ1" s="1"/>
      <c r="GJA1" s="1"/>
      <c r="GJB1" s="1"/>
      <c r="GJC1" s="1"/>
      <c r="GJD1" s="1"/>
      <c r="GJE1" s="1"/>
      <c r="GJF1" s="1"/>
      <c r="GJG1" s="1"/>
      <c r="GJH1" s="1"/>
      <c r="GJI1" s="1"/>
      <c r="GJJ1" s="1"/>
      <c r="GJK1" s="1"/>
      <c r="GJL1" s="1"/>
      <c r="GJM1" s="1"/>
      <c r="GJN1" s="1"/>
      <c r="GJO1" s="1"/>
      <c r="GJP1" s="1"/>
      <c r="GJQ1" s="1"/>
      <c r="GJR1" s="1"/>
      <c r="GJS1" s="1"/>
      <c r="GJT1" s="1"/>
      <c r="GJU1" s="1"/>
      <c r="GJV1" s="1"/>
      <c r="GJW1" s="1"/>
      <c r="GJX1" s="1"/>
      <c r="GJY1" s="1"/>
      <c r="GJZ1" s="1"/>
      <c r="GKA1" s="1"/>
      <c r="GKB1" s="1"/>
      <c r="GKC1" s="1"/>
      <c r="GKD1" s="1"/>
      <c r="GKE1" s="1"/>
      <c r="GKF1" s="1"/>
      <c r="GKG1" s="1"/>
      <c r="GKH1" s="1"/>
      <c r="GKI1" s="1"/>
      <c r="GKJ1" s="1"/>
      <c r="GKK1" s="1"/>
      <c r="GKL1" s="1"/>
      <c r="GKM1" s="1"/>
      <c r="GKN1" s="1"/>
      <c r="GKO1" s="1"/>
      <c r="GKP1" s="1"/>
      <c r="GKQ1" s="1"/>
      <c r="GKR1" s="1"/>
      <c r="GKS1" s="1"/>
      <c r="GKT1" s="1"/>
      <c r="GKU1" s="1"/>
      <c r="GKV1" s="1"/>
      <c r="GKW1" s="1"/>
      <c r="GKX1" s="1"/>
      <c r="GKY1" s="1"/>
      <c r="GKZ1" s="1"/>
      <c r="GLA1" s="1"/>
      <c r="GLB1" s="1"/>
      <c r="GLC1" s="1"/>
      <c r="GLD1" s="1"/>
      <c r="GLE1" s="1"/>
      <c r="GLF1" s="1"/>
      <c r="GLG1" s="1"/>
      <c r="GLH1" s="1"/>
      <c r="GLI1" s="1"/>
      <c r="GLJ1" s="1"/>
      <c r="GLK1" s="1"/>
      <c r="GLL1" s="1"/>
      <c r="GLM1" s="1"/>
      <c r="GLN1" s="1"/>
      <c r="GLO1" s="1"/>
      <c r="GLP1" s="1"/>
      <c r="GLQ1" s="1"/>
      <c r="GLR1" s="1"/>
      <c r="GLS1" s="1"/>
      <c r="GLT1" s="1"/>
      <c r="GLU1" s="1"/>
      <c r="GLV1" s="1"/>
      <c r="GLW1" s="1"/>
      <c r="GLX1" s="1"/>
      <c r="GLY1" s="1"/>
      <c r="GLZ1" s="1"/>
      <c r="GMA1" s="1"/>
      <c r="GMB1" s="1"/>
      <c r="GMC1" s="1"/>
      <c r="GMD1" s="1"/>
      <c r="GME1" s="1"/>
      <c r="GMF1" s="1"/>
      <c r="GMG1" s="1"/>
      <c r="GMH1" s="1"/>
      <c r="GMI1" s="1"/>
      <c r="GMJ1" s="1"/>
      <c r="GMK1" s="1"/>
      <c r="GML1" s="1"/>
      <c r="GMM1" s="1"/>
      <c r="GMN1" s="1"/>
      <c r="GMO1" s="1"/>
      <c r="GMP1" s="1"/>
      <c r="GMQ1" s="1"/>
      <c r="GMR1" s="1"/>
      <c r="GMS1" s="1"/>
      <c r="GMT1" s="1"/>
      <c r="GMU1" s="1"/>
      <c r="GMV1" s="1"/>
      <c r="GMW1" s="1"/>
      <c r="GMX1" s="1"/>
      <c r="GMY1" s="1"/>
      <c r="GMZ1" s="1"/>
      <c r="GNA1" s="1"/>
      <c r="GNB1" s="1"/>
      <c r="GNC1" s="1"/>
      <c r="GND1" s="1"/>
      <c r="GNE1" s="1"/>
      <c r="GNF1" s="1"/>
      <c r="GNG1" s="1"/>
      <c r="GNH1" s="1"/>
      <c r="GNI1" s="1"/>
      <c r="GNJ1" s="1"/>
      <c r="GNK1" s="1"/>
      <c r="GNL1" s="1"/>
      <c r="GNM1" s="1"/>
      <c r="GNN1" s="1"/>
      <c r="GNO1" s="1"/>
      <c r="GNP1" s="1"/>
      <c r="GNQ1" s="1"/>
      <c r="GNR1" s="1"/>
      <c r="GNS1" s="1"/>
      <c r="GNT1" s="1"/>
      <c r="GNU1" s="1"/>
      <c r="GNV1" s="1"/>
      <c r="GNW1" s="1"/>
      <c r="GNX1" s="1"/>
      <c r="GNY1" s="1"/>
      <c r="GNZ1" s="1"/>
      <c r="GOA1" s="1"/>
      <c r="GOB1" s="1"/>
      <c r="GOC1" s="1"/>
      <c r="GOD1" s="1"/>
      <c r="GOE1" s="1"/>
      <c r="GOF1" s="1"/>
      <c r="GOG1" s="1"/>
      <c r="GOH1" s="1"/>
      <c r="GOI1" s="1"/>
      <c r="GOJ1" s="1"/>
      <c r="GOK1" s="1"/>
      <c r="GOL1" s="1"/>
      <c r="GOM1" s="1"/>
      <c r="GON1" s="1"/>
      <c r="GOO1" s="1"/>
      <c r="GOP1" s="1"/>
      <c r="GOQ1" s="1"/>
      <c r="GOR1" s="1"/>
      <c r="GOS1" s="1"/>
      <c r="GOT1" s="1"/>
      <c r="GOU1" s="1"/>
      <c r="GOV1" s="1"/>
      <c r="GOW1" s="1"/>
      <c r="GOX1" s="1"/>
      <c r="GOY1" s="1"/>
      <c r="GOZ1" s="1"/>
      <c r="GPA1" s="1"/>
      <c r="GPB1" s="1"/>
      <c r="GPC1" s="1"/>
      <c r="GPD1" s="1"/>
      <c r="GPE1" s="1"/>
      <c r="GPF1" s="1"/>
      <c r="GPG1" s="1"/>
      <c r="GPH1" s="1"/>
      <c r="GPI1" s="1"/>
      <c r="GPJ1" s="1"/>
      <c r="GPK1" s="1"/>
      <c r="GPL1" s="1"/>
      <c r="GPM1" s="1"/>
      <c r="GPN1" s="1"/>
      <c r="GPO1" s="1"/>
      <c r="GPP1" s="1"/>
      <c r="GPQ1" s="1"/>
      <c r="GPR1" s="1"/>
      <c r="GPS1" s="1"/>
      <c r="GPT1" s="1"/>
      <c r="GPU1" s="1"/>
      <c r="GPV1" s="1"/>
      <c r="GPW1" s="1"/>
      <c r="GPX1" s="1"/>
      <c r="GPY1" s="1"/>
      <c r="GPZ1" s="1"/>
      <c r="GQA1" s="1"/>
      <c r="GQB1" s="1"/>
      <c r="GQC1" s="1"/>
      <c r="GQD1" s="1"/>
      <c r="GQE1" s="1"/>
      <c r="GQF1" s="1"/>
      <c r="GQG1" s="1"/>
      <c r="GQH1" s="1"/>
      <c r="GQI1" s="1"/>
      <c r="GQJ1" s="1"/>
      <c r="GQK1" s="1"/>
      <c r="GQL1" s="1"/>
      <c r="GQM1" s="1"/>
      <c r="GQN1" s="1"/>
      <c r="GQO1" s="1"/>
      <c r="GQP1" s="1"/>
      <c r="GQQ1" s="1"/>
      <c r="GQR1" s="1"/>
      <c r="GQS1" s="1"/>
      <c r="GQT1" s="1"/>
      <c r="GQU1" s="1"/>
      <c r="GQV1" s="1"/>
      <c r="GQW1" s="1"/>
      <c r="GQX1" s="1"/>
      <c r="GQY1" s="1"/>
      <c r="GQZ1" s="1"/>
      <c r="GRA1" s="1"/>
      <c r="GRB1" s="1"/>
      <c r="GRC1" s="1"/>
      <c r="GRD1" s="1"/>
      <c r="GRE1" s="1"/>
      <c r="GRF1" s="1"/>
      <c r="GRG1" s="1"/>
      <c r="GRH1" s="1"/>
      <c r="GRI1" s="1"/>
      <c r="GRJ1" s="1"/>
      <c r="GRK1" s="1"/>
      <c r="GRL1" s="1"/>
      <c r="GRM1" s="1"/>
      <c r="GRN1" s="1"/>
      <c r="GRO1" s="1"/>
      <c r="GRP1" s="1"/>
      <c r="GRQ1" s="1"/>
      <c r="GRR1" s="1"/>
      <c r="GRS1" s="1"/>
      <c r="GRT1" s="1"/>
      <c r="GRU1" s="1"/>
      <c r="GRV1" s="1"/>
      <c r="GRW1" s="1"/>
      <c r="GRX1" s="1"/>
      <c r="GRY1" s="1"/>
      <c r="GRZ1" s="1"/>
      <c r="GSA1" s="1"/>
      <c r="GSB1" s="1"/>
      <c r="GSC1" s="1"/>
      <c r="GSD1" s="1"/>
      <c r="GSE1" s="1"/>
      <c r="GSF1" s="1"/>
      <c r="GSG1" s="1"/>
      <c r="GSH1" s="1"/>
      <c r="GSI1" s="1"/>
      <c r="GSJ1" s="1"/>
      <c r="GSK1" s="1"/>
      <c r="GSL1" s="1"/>
      <c r="GSM1" s="1"/>
      <c r="GSN1" s="1"/>
      <c r="GSO1" s="1"/>
      <c r="GSP1" s="1"/>
      <c r="GSQ1" s="1"/>
      <c r="GSR1" s="1"/>
      <c r="GSS1" s="1"/>
      <c r="GST1" s="1"/>
      <c r="GSU1" s="1"/>
      <c r="GSV1" s="1"/>
      <c r="GSW1" s="1"/>
      <c r="GSX1" s="1"/>
      <c r="GSY1" s="1"/>
      <c r="GSZ1" s="1"/>
      <c r="GTA1" s="1"/>
      <c r="GTB1" s="1"/>
      <c r="GTC1" s="1"/>
      <c r="GTD1" s="1"/>
      <c r="GTE1" s="1"/>
      <c r="GTF1" s="1"/>
      <c r="GTG1" s="1"/>
      <c r="GTH1" s="1"/>
      <c r="GTI1" s="1"/>
      <c r="GTJ1" s="1"/>
      <c r="GTK1" s="1"/>
      <c r="GTL1" s="1"/>
      <c r="GTM1" s="1"/>
      <c r="GTN1" s="1"/>
      <c r="GTO1" s="1"/>
      <c r="GTP1" s="1"/>
      <c r="GTQ1" s="1"/>
      <c r="GTR1" s="1"/>
      <c r="GTS1" s="1"/>
      <c r="GTT1" s="1"/>
      <c r="GTU1" s="1"/>
      <c r="GTV1" s="1"/>
      <c r="GTW1" s="1"/>
      <c r="GTX1" s="1"/>
      <c r="GTY1" s="1"/>
      <c r="GTZ1" s="1"/>
      <c r="GUA1" s="1"/>
      <c r="GUB1" s="1"/>
      <c r="GUC1" s="1"/>
      <c r="GUD1" s="1"/>
      <c r="GUE1" s="1"/>
      <c r="GUF1" s="1"/>
      <c r="GUG1" s="1"/>
      <c r="GUH1" s="1"/>
      <c r="GUI1" s="1"/>
      <c r="GUJ1" s="1"/>
      <c r="GUK1" s="1"/>
      <c r="GUL1" s="1"/>
      <c r="GUM1" s="1"/>
      <c r="GUN1" s="1"/>
      <c r="GUO1" s="1"/>
      <c r="GUP1" s="1"/>
      <c r="GUQ1" s="1"/>
      <c r="GUR1" s="1"/>
      <c r="GUS1" s="1"/>
      <c r="GUT1" s="1"/>
      <c r="GUU1" s="1"/>
      <c r="GUV1" s="1"/>
      <c r="GUW1" s="1"/>
      <c r="GUX1" s="1"/>
      <c r="GUY1" s="1"/>
      <c r="GUZ1" s="1"/>
      <c r="GVA1" s="1"/>
      <c r="GVB1" s="1"/>
      <c r="GVC1" s="1"/>
      <c r="GVD1" s="1"/>
      <c r="GVE1" s="1"/>
      <c r="GVF1" s="1"/>
      <c r="GVG1" s="1"/>
      <c r="GVH1" s="1"/>
      <c r="GVI1" s="1"/>
      <c r="GVJ1" s="1"/>
      <c r="GVK1" s="1"/>
      <c r="GVL1" s="1"/>
      <c r="GVM1" s="1"/>
      <c r="GVN1" s="1"/>
      <c r="GVO1" s="1"/>
      <c r="GVP1" s="1"/>
      <c r="GVQ1" s="1"/>
      <c r="GVR1" s="1"/>
      <c r="GVS1" s="1"/>
      <c r="GVT1" s="1"/>
      <c r="GVU1" s="1"/>
      <c r="GVV1" s="1"/>
      <c r="GVW1" s="1"/>
      <c r="GVX1" s="1"/>
      <c r="GVY1" s="1"/>
      <c r="GVZ1" s="1"/>
      <c r="GWA1" s="1"/>
      <c r="GWB1" s="1"/>
      <c r="GWC1" s="1"/>
      <c r="GWD1" s="1"/>
      <c r="GWE1" s="1"/>
      <c r="GWF1" s="1"/>
      <c r="GWG1" s="1"/>
      <c r="GWH1" s="1"/>
      <c r="GWI1" s="1"/>
      <c r="GWJ1" s="1"/>
      <c r="GWK1" s="1"/>
      <c r="GWL1" s="1"/>
      <c r="GWM1" s="1"/>
      <c r="GWN1" s="1"/>
      <c r="GWO1" s="1"/>
      <c r="GWP1" s="1"/>
      <c r="GWQ1" s="1"/>
      <c r="GWR1" s="1"/>
      <c r="GWS1" s="1"/>
      <c r="GWT1" s="1"/>
      <c r="GWU1" s="1"/>
      <c r="GWV1" s="1"/>
      <c r="GWW1" s="1"/>
      <c r="GWX1" s="1"/>
      <c r="GWY1" s="1"/>
      <c r="GWZ1" s="1"/>
      <c r="GXA1" s="1"/>
      <c r="GXB1" s="1"/>
      <c r="GXC1" s="1"/>
      <c r="GXD1" s="1"/>
      <c r="GXE1" s="1"/>
      <c r="GXF1" s="1"/>
      <c r="GXG1" s="1"/>
      <c r="GXH1" s="1"/>
      <c r="GXI1" s="1"/>
      <c r="GXJ1" s="1"/>
      <c r="GXK1" s="1"/>
      <c r="GXL1" s="1"/>
      <c r="GXM1" s="1"/>
      <c r="GXN1" s="1"/>
      <c r="GXO1" s="1"/>
      <c r="GXP1" s="1"/>
      <c r="GXQ1" s="1"/>
      <c r="GXR1" s="1"/>
      <c r="GXS1" s="1"/>
      <c r="GXT1" s="1"/>
      <c r="GXU1" s="1"/>
      <c r="GXV1" s="1"/>
      <c r="GXW1" s="1"/>
      <c r="GXX1" s="1"/>
      <c r="GXY1" s="1"/>
      <c r="GXZ1" s="1"/>
      <c r="GYA1" s="1"/>
      <c r="GYB1" s="1"/>
      <c r="GYC1" s="1"/>
      <c r="GYD1" s="1"/>
      <c r="GYE1" s="1"/>
      <c r="GYF1" s="1"/>
      <c r="GYG1" s="1"/>
      <c r="GYH1" s="1"/>
      <c r="GYI1" s="1"/>
      <c r="GYJ1" s="1"/>
      <c r="GYK1" s="1"/>
      <c r="GYL1" s="1"/>
      <c r="GYM1" s="1"/>
      <c r="GYN1" s="1"/>
      <c r="GYO1" s="1"/>
      <c r="GYP1" s="1"/>
      <c r="GYQ1" s="1"/>
      <c r="GYR1" s="1"/>
      <c r="GYS1" s="1"/>
      <c r="GYT1" s="1"/>
      <c r="GYU1" s="1"/>
      <c r="GYV1" s="1"/>
      <c r="GYW1" s="1"/>
      <c r="GYX1" s="1"/>
      <c r="GYY1" s="1"/>
      <c r="GYZ1" s="1"/>
      <c r="GZA1" s="1"/>
      <c r="GZB1" s="1"/>
      <c r="GZC1" s="1"/>
      <c r="GZD1" s="1"/>
      <c r="GZE1" s="1"/>
      <c r="GZF1" s="1"/>
      <c r="GZG1" s="1"/>
      <c r="GZH1" s="1"/>
      <c r="GZI1" s="1"/>
      <c r="GZJ1" s="1"/>
      <c r="GZK1" s="1"/>
      <c r="GZL1" s="1"/>
      <c r="GZM1" s="1"/>
      <c r="GZN1" s="1"/>
      <c r="GZO1" s="1"/>
      <c r="GZP1" s="1"/>
      <c r="GZQ1" s="1"/>
      <c r="GZR1" s="1"/>
      <c r="GZS1" s="1"/>
      <c r="GZT1" s="1"/>
      <c r="GZU1" s="1"/>
      <c r="GZV1" s="1"/>
      <c r="GZW1" s="1"/>
      <c r="GZX1" s="1"/>
      <c r="GZY1" s="1"/>
      <c r="GZZ1" s="1"/>
      <c r="HAA1" s="1"/>
      <c r="HAB1" s="1"/>
      <c r="HAC1" s="1"/>
      <c r="HAD1" s="1"/>
      <c r="HAE1" s="1"/>
      <c r="HAF1" s="1"/>
      <c r="HAG1" s="1"/>
      <c r="HAH1" s="1"/>
      <c r="HAI1" s="1"/>
      <c r="HAJ1" s="1"/>
      <c r="HAK1" s="1"/>
      <c r="HAL1" s="1"/>
      <c r="HAM1" s="1"/>
      <c r="HAN1" s="1"/>
      <c r="HAO1" s="1"/>
      <c r="HAP1" s="1"/>
      <c r="HAQ1" s="1"/>
      <c r="HAR1" s="1"/>
      <c r="HAS1" s="1"/>
      <c r="HAT1" s="1"/>
      <c r="HAU1" s="1"/>
      <c r="HAV1" s="1"/>
      <c r="HAW1" s="1"/>
      <c r="HAX1" s="1"/>
      <c r="HAY1" s="1"/>
      <c r="HAZ1" s="1"/>
      <c r="HBA1" s="1"/>
      <c r="HBB1" s="1"/>
      <c r="HBC1" s="1"/>
      <c r="HBD1" s="1"/>
      <c r="HBE1" s="1"/>
      <c r="HBF1" s="1"/>
      <c r="HBG1" s="1"/>
      <c r="HBH1" s="1"/>
      <c r="HBI1" s="1"/>
      <c r="HBJ1" s="1"/>
      <c r="HBK1" s="1"/>
      <c r="HBL1" s="1"/>
      <c r="HBM1" s="1"/>
      <c r="HBN1" s="1"/>
      <c r="HBO1" s="1"/>
      <c r="HBP1" s="1"/>
      <c r="HBQ1" s="1"/>
      <c r="HBR1" s="1"/>
      <c r="HBS1" s="1"/>
      <c r="HBT1" s="1"/>
      <c r="HBU1" s="1"/>
      <c r="HBV1" s="1"/>
      <c r="HBW1" s="1"/>
      <c r="HBX1" s="1"/>
      <c r="HBY1" s="1"/>
      <c r="HBZ1" s="1"/>
      <c r="HCA1" s="1"/>
      <c r="HCB1" s="1"/>
      <c r="HCC1" s="1"/>
      <c r="HCD1" s="1"/>
      <c r="HCE1" s="1"/>
      <c r="HCF1" s="1"/>
      <c r="HCG1" s="1"/>
      <c r="HCH1" s="1"/>
      <c r="HCI1" s="1"/>
      <c r="HCJ1" s="1"/>
      <c r="HCK1" s="1"/>
      <c r="HCL1" s="1"/>
      <c r="HCM1" s="1"/>
      <c r="HCN1" s="1"/>
      <c r="HCO1" s="1"/>
      <c r="HCP1" s="1"/>
      <c r="HCQ1" s="1"/>
      <c r="HCR1" s="1"/>
      <c r="HCS1" s="1"/>
      <c r="HCT1" s="1"/>
      <c r="HCU1" s="1"/>
      <c r="HCV1" s="1"/>
      <c r="HCW1" s="1"/>
      <c r="HCX1" s="1"/>
      <c r="HCY1" s="1"/>
      <c r="HCZ1" s="1"/>
      <c r="HDA1" s="1"/>
      <c r="HDB1" s="1"/>
      <c r="HDC1" s="1"/>
      <c r="HDD1" s="1"/>
      <c r="HDE1" s="1"/>
      <c r="HDF1" s="1"/>
      <c r="HDG1" s="1"/>
      <c r="HDH1" s="1"/>
      <c r="HDI1" s="1"/>
      <c r="HDJ1" s="1"/>
      <c r="HDK1" s="1"/>
      <c r="HDL1" s="1"/>
      <c r="HDM1" s="1"/>
      <c r="HDN1" s="1"/>
      <c r="HDO1" s="1"/>
      <c r="HDP1" s="1"/>
      <c r="HDQ1" s="1"/>
      <c r="HDR1" s="1"/>
      <c r="HDS1" s="1"/>
      <c r="HDT1" s="1"/>
      <c r="HDU1" s="1"/>
      <c r="HDV1" s="1"/>
      <c r="HDW1" s="1"/>
      <c r="HDX1" s="1"/>
      <c r="HDY1" s="1"/>
      <c r="HDZ1" s="1"/>
      <c r="HEA1" s="1"/>
      <c r="HEB1" s="1"/>
      <c r="HEC1" s="1"/>
      <c r="HED1" s="1"/>
      <c r="HEE1" s="1"/>
      <c r="HEF1" s="1"/>
      <c r="HEG1" s="1"/>
      <c r="HEH1" s="1"/>
      <c r="HEI1" s="1"/>
      <c r="HEJ1" s="1"/>
      <c r="HEK1" s="1"/>
      <c r="HEL1" s="1"/>
      <c r="HEM1" s="1"/>
      <c r="HEN1" s="1"/>
      <c r="HEO1" s="1"/>
      <c r="HEP1" s="1"/>
      <c r="HEQ1" s="1"/>
      <c r="HER1" s="1"/>
      <c r="HES1" s="1"/>
      <c r="HET1" s="1"/>
      <c r="HEU1" s="1"/>
      <c r="HEV1" s="1"/>
      <c r="HEW1" s="1"/>
      <c r="HEX1" s="1"/>
      <c r="HEY1" s="1"/>
      <c r="HEZ1" s="1"/>
      <c r="HFA1" s="1"/>
      <c r="HFB1" s="1"/>
      <c r="HFC1" s="1"/>
      <c r="HFD1" s="1"/>
      <c r="HFE1" s="1"/>
      <c r="HFF1" s="1"/>
      <c r="HFG1" s="1"/>
      <c r="HFH1" s="1"/>
      <c r="HFI1" s="1"/>
      <c r="HFJ1" s="1"/>
      <c r="HFK1" s="1"/>
      <c r="HFL1" s="1"/>
      <c r="HFM1" s="1"/>
      <c r="HFN1" s="1"/>
      <c r="HFO1" s="1"/>
      <c r="HFP1" s="1"/>
      <c r="HFQ1" s="1"/>
      <c r="HFR1" s="1"/>
      <c r="HFS1" s="1"/>
      <c r="HFT1" s="1"/>
      <c r="HFU1" s="1"/>
      <c r="HFV1" s="1"/>
      <c r="HFW1" s="1"/>
      <c r="HFX1" s="1"/>
      <c r="HFY1" s="1"/>
      <c r="HFZ1" s="1"/>
      <c r="HGA1" s="1"/>
      <c r="HGB1" s="1"/>
      <c r="HGC1" s="1"/>
      <c r="HGD1" s="1"/>
      <c r="HGE1" s="1"/>
      <c r="HGF1" s="1"/>
      <c r="HGG1" s="1"/>
      <c r="HGH1" s="1"/>
      <c r="HGI1" s="1"/>
      <c r="HGJ1" s="1"/>
      <c r="HGK1" s="1"/>
      <c r="HGL1" s="1"/>
      <c r="HGM1" s="1"/>
      <c r="HGN1" s="1"/>
      <c r="HGO1" s="1"/>
      <c r="HGP1" s="1"/>
      <c r="HGQ1" s="1"/>
      <c r="HGR1" s="1"/>
      <c r="HGS1" s="1"/>
      <c r="HGT1" s="1"/>
      <c r="HGU1" s="1"/>
      <c r="HGV1" s="1"/>
      <c r="HGW1" s="1"/>
      <c r="HGX1" s="1"/>
      <c r="HGY1" s="1"/>
      <c r="HGZ1" s="1"/>
      <c r="HHA1" s="1"/>
      <c r="HHB1" s="1"/>
      <c r="HHC1" s="1"/>
      <c r="HHD1" s="1"/>
      <c r="HHE1" s="1"/>
      <c r="HHF1" s="1"/>
      <c r="HHG1" s="1"/>
      <c r="HHH1" s="1"/>
      <c r="HHI1" s="1"/>
      <c r="HHJ1" s="1"/>
      <c r="HHK1" s="1"/>
      <c r="HHL1" s="1"/>
      <c r="HHM1" s="1"/>
      <c r="HHN1" s="1"/>
      <c r="HHO1" s="1"/>
      <c r="HHP1" s="1"/>
      <c r="HHQ1" s="1"/>
      <c r="HHR1" s="1"/>
      <c r="HHS1" s="1"/>
      <c r="HHT1" s="1"/>
      <c r="HHU1" s="1"/>
      <c r="HHV1" s="1"/>
      <c r="HHW1" s="1"/>
      <c r="HHX1" s="1"/>
      <c r="HHY1" s="1"/>
      <c r="HHZ1" s="1"/>
      <c r="HIA1" s="1"/>
      <c r="HIB1" s="1"/>
      <c r="HIC1" s="1"/>
      <c r="HID1" s="1"/>
      <c r="HIE1" s="1"/>
      <c r="HIF1" s="1"/>
      <c r="HIG1" s="1"/>
      <c r="HIH1" s="1"/>
      <c r="HII1" s="1"/>
      <c r="HIJ1" s="1"/>
      <c r="HIK1" s="1"/>
      <c r="HIL1" s="1"/>
      <c r="HIM1" s="1"/>
      <c r="HIN1" s="1"/>
      <c r="HIO1" s="1"/>
      <c r="HIP1" s="1"/>
      <c r="HIQ1" s="1"/>
      <c r="HIR1" s="1"/>
      <c r="HIS1" s="1"/>
      <c r="HIT1" s="1"/>
      <c r="HIU1" s="1"/>
      <c r="HIV1" s="1"/>
      <c r="HIW1" s="1"/>
      <c r="HIX1" s="1"/>
      <c r="HIY1" s="1"/>
      <c r="HIZ1" s="1"/>
      <c r="HJA1" s="1"/>
      <c r="HJB1" s="1"/>
      <c r="HJC1" s="1"/>
      <c r="HJD1" s="1"/>
      <c r="HJE1" s="1"/>
      <c r="HJF1" s="1"/>
      <c r="HJG1" s="1"/>
      <c r="HJH1" s="1"/>
      <c r="HJI1" s="1"/>
      <c r="HJJ1" s="1"/>
      <c r="HJK1" s="1"/>
      <c r="HJL1" s="1"/>
      <c r="HJM1" s="1"/>
      <c r="HJN1" s="1"/>
      <c r="HJO1" s="1"/>
      <c r="HJP1" s="1"/>
      <c r="HJQ1" s="1"/>
      <c r="HJR1" s="1"/>
      <c r="HJS1" s="1"/>
      <c r="HJT1" s="1"/>
      <c r="HJU1" s="1"/>
      <c r="HJV1" s="1"/>
      <c r="HJW1" s="1"/>
      <c r="HJX1" s="1"/>
      <c r="HJY1" s="1"/>
      <c r="HJZ1" s="1"/>
      <c r="HKA1" s="1"/>
      <c r="HKB1" s="1"/>
      <c r="HKC1" s="1"/>
      <c r="HKD1" s="1"/>
      <c r="HKE1" s="1"/>
      <c r="HKF1" s="1"/>
      <c r="HKG1" s="1"/>
      <c r="HKH1" s="1"/>
      <c r="HKI1" s="1"/>
      <c r="HKJ1" s="1"/>
      <c r="HKK1" s="1"/>
      <c r="HKL1" s="1"/>
      <c r="HKM1" s="1"/>
      <c r="HKN1" s="1"/>
      <c r="HKO1" s="1"/>
      <c r="HKP1" s="1"/>
      <c r="HKQ1" s="1"/>
      <c r="HKR1" s="1"/>
      <c r="HKS1" s="1"/>
      <c r="HKT1" s="1"/>
      <c r="HKU1" s="1"/>
      <c r="HKV1" s="1"/>
      <c r="HKW1" s="1"/>
      <c r="HKX1" s="1"/>
      <c r="HKY1" s="1"/>
      <c r="HKZ1" s="1"/>
      <c r="HLA1" s="1"/>
      <c r="HLB1" s="1"/>
      <c r="HLC1" s="1"/>
      <c r="HLD1" s="1"/>
      <c r="HLE1" s="1"/>
      <c r="HLF1" s="1"/>
      <c r="HLG1" s="1"/>
      <c r="HLH1" s="1"/>
      <c r="HLI1" s="1"/>
      <c r="HLJ1" s="1"/>
      <c r="HLK1" s="1"/>
      <c r="HLL1" s="1"/>
      <c r="HLM1" s="1"/>
      <c r="HLN1" s="1"/>
      <c r="HLO1" s="1"/>
      <c r="HLP1" s="1"/>
      <c r="HLQ1" s="1"/>
      <c r="HLR1" s="1"/>
      <c r="HLS1" s="1"/>
      <c r="HLT1" s="1"/>
      <c r="HLU1" s="1"/>
      <c r="HLV1" s="1"/>
      <c r="HLW1" s="1"/>
      <c r="HLX1" s="1"/>
      <c r="HLY1" s="1"/>
      <c r="HLZ1" s="1"/>
      <c r="HMA1" s="1"/>
      <c r="HMB1" s="1"/>
      <c r="HMC1" s="1"/>
      <c r="HMD1" s="1"/>
      <c r="HME1" s="1"/>
      <c r="HMF1" s="1"/>
      <c r="HMG1" s="1"/>
      <c r="HMH1" s="1"/>
      <c r="HMI1" s="1"/>
      <c r="HMJ1" s="1"/>
      <c r="HMK1" s="1"/>
      <c r="HML1" s="1"/>
      <c r="HMM1" s="1"/>
      <c r="HMN1" s="1"/>
      <c r="HMO1" s="1"/>
      <c r="HMP1" s="1"/>
      <c r="HMQ1" s="1"/>
      <c r="HMR1" s="1"/>
      <c r="HMS1" s="1"/>
      <c r="HMT1" s="1"/>
      <c r="HMU1" s="1"/>
      <c r="HMV1" s="1"/>
      <c r="HMW1" s="1"/>
      <c r="HMX1" s="1"/>
      <c r="HMY1" s="1"/>
      <c r="HMZ1" s="1"/>
      <c r="HNA1" s="1"/>
      <c r="HNB1" s="1"/>
      <c r="HNC1" s="1"/>
      <c r="HND1" s="1"/>
      <c r="HNE1" s="1"/>
      <c r="HNF1" s="1"/>
      <c r="HNG1" s="1"/>
      <c r="HNH1" s="1"/>
      <c r="HNI1" s="1"/>
      <c r="HNJ1" s="1"/>
      <c r="HNK1" s="1"/>
      <c r="HNL1" s="1"/>
      <c r="HNM1" s="1"/>
      <c r="HNN1" s="1"/>
      <c r="HNO1" s="1"/>
      <c r="HNP1" s="1"/>
      <c r="HNQ1" s="1"/>
      <c r="HNR1" s="1"/>
      <c r="HNS1" s="1"/>
      <c r="HNT1" s="1"/>
      <c r="HNU1" s="1"/>
      <c r="HNV1" s="1"/>
      <c r="HNW1" s="1"/>
      <c r="HNX1" s="1"/>
      <c r="HNY1" s="1"/>
      <c r="HNZ1" s="1"/>
      <c r="HOA1" s="1"/>
      <c r="HOB1" s="1"/>
      <c r="HOC1" s="1"/>
      <c r="HOD1" s="1"/>
      <c r="HOE1" s="1"/>
      <c r="HOF1" s="1"/>
      <c r="HOG1" s="1"/>
      <c r="HOH1" s="1"/>
      <c r="HOI1" s="1"/>
      <c r="HOJ1" s="1"/>
      <c r="HOK1" s="1"/>
      <c r="HOL1" s="1"/>
      <c r="HOM1" s="1"/>
      <c r="HON1" s="1"/>
      <c r="HOO1" s="1"/>
      <c r="HOP1" s="1"/>
      <c r="HOQ1" s="1"/>
      <c r="HOR1" s="1"/>
      <c r="HOS1" s="1"/>
      <c r="HOT1" s="1"/>
      <c r="HOU1" s="1"/>
      <c r="HOV1" s="1"/>
      <c r="HOW1" s="1"/>
      <c r="HOX1" s="1"/>
      <c r="HOY1" s="1"/>
      <c r="HOZ1" s="1"/>
      <c r="HPA1" s="1"/>
      <c r="HPB1" s="1"/>
      <c r="HPC1" s="1"/>
      <c r="HPD1" s="1"/>
      <c r="HPE1" s="1"/>
      <c r="HPF1" s="1"/>
      <c r="HPG1" s="1"/>
      <c r="HPH1" s="1"/>
      <c r="HPI1" s="1"/>
      <c r="HPJ1" s="1"/>
      <c r="HPK1" s="1"/>
      <c r="HPL1" s="1"/>
      <c r="HPM1" s="1"/>
      <c r="HPN1" s="1"/>
      <c r="HPO1" s="1"/>
      <c r="HPP1" s="1"/>
      <c r="HPQ1" s="1"/>
      <c r="HPR1" s="1"/>
      <c r="HPS1" s="1"/>
      <c r="HPT1" s="1"/>
      <c r="HPU1" s="1"/>
      <c r="HPV1" s="1"/>
      <c r="HPW1" s="1"/>
      <c r="HPX1" s="1"/>
      <c r="HPY1" s="1"/>
      <c r="HPZ1" s="1"/>
      <c r="HQA1" s="1"/>
      <c r="HQB1" s="1"/>
      <c r="HQC1" s="1"/>
      <c r="HQD1" s="1"/>
      <c r="HQE1" s="1"/>
      <c r="HQF1" s="1"/>
      <c r="HQG1" s="1"/>
      <c r="HQH1" s="1"/>
      <c r="HQI1" s="1"/>
      <c r="HQJ1" s="1"/>
      <c r="HQK1" s="1"/>
      <c r="HQL1" s="1"/>
      <c r="HQM1" s="1"/>
      <c r="HQN1" s="1"/>
      <c r="HQO1" s="1"/>
      <c r="HQP1" s="1"/>
      <c r="HQQ1" s="1"/>
      <c r="HQR1" s="1"/>
      <c r="HQS1" s="1"/>
      <c r="HQT1" s="1"/>
      <c r="HQU1" s="1"/>
      <c r="HQV1" s="1"/>
      <c r="HQW1" s="1"/>
      <c r="HQX1" s="1"/>
      <c r="HQY1" s="1"/>
      <c r="HQZ1" s="1"/>
      <c r="HRA1" s="1"/>
      <c r="HRB1" s="1"/>
      <c r="HRC1" s="1"/>
      <c r="HRD1" s="1"/>
      <c r="HRE1" s="1"/>
      <c r="HRF1" s="1"/>
      <c r="HRG1" s="1"/>
      <c r="HRH1" s="1"/>
      <c r="HRI1" s="1"/>
      <c r="HRJ1" s="1"/>
      <c r="HRK1" s="1"/>
      <c r="HRL1" s="1"/>
      <c r="HRM1" s="1"/>
      <c r="HRN1" s="1"/>
      <c r="HRO1" s="1"/>
      <c r="HRP1" s="1"/>
      <c r="HRQ1" s="1"/>
      <c r="HRR1" s="1"/>
      <c r="HRS1" s="1"/>
      <c r="HRT1" s="1"/>
      <c r="HRU1" s="1"/>
      <c r="HRV1" s="1"/>
      <c r="HRW1" s="1"/>
      <c r="HRX1" s="1"/>
      <c r="HRY1" s="1"/>
      <c r="HRZ1" s="1"/>
      <c r="HSA1" s="1"/>
      <c r="HSB1" s="1"/>
      <c r="HSC1" s="1"/>
      <c r="HSD1" s="1"/>
      <c r="HSE1" s="1"/>
      <c r="HSF1" s="1"/>
      <c r="HSG1" s="1"/>
      <c r="HSH1" s="1"/>
      <c r="HSI1" s="1"/>
      <c r="HSJ1" s="1"/>
      <c r="HSK1" s="1"/>
      <c r="HSL1" s="1"/>
      <c r="HSM1" s="1"/>
      <c r="HSN1" s="1"/>
      <c r="HSO1" s="1"/>
      <c r="HSP1" s="1"/>
      <c r="HSQ1" s="1"/>
      <c r="HSR1" s="1"/>
      <c r="HSS1" s="1"/>
      <c r="HST1" s="1"/>
      <c r="HSU1" s="1"/>
      <c r="HSV1" s="1"/>
      <c r="HSW1" s="1"/>
      <c r="HSX1" s="1"/>
      <c r="HSY1" s="1"/>
      <c r="HSZ1" s="1"/>
      <c r="HTA1" s="1"/>
      <c r="HTB1" s="1"/>
      <c r="HTC1" s="1"/>
      <c r="HTD1" s="1"/>
      <c r="HTE1" s="1"/>
      <c r="HTF1" s="1"/>
      <c r="HTG1" s="1"/>
      <c r="HTH1" s="1"/>
      <c r="HTI1" s="1"/>
      <c r="HTJ1" s="1"/>
      <c r="HTK1" s="1"/>
      <c r="HTL1" s="1"/>
      <c r="HTM1" s="1"/>
      <c r="HTN1" s="1"/>
      <c r="HTO1" s="1"/>
      <c r="HTP1" s="1"/>
      <c r="HTQ1" s="1"/>
      <c r="HTR1" s="1"/>
      <c r="HTS1" s="1"/>
      <c r="HTT1" s="1"/>
      <c r="HTU1" s="1"/>
      <c r="HTV1" s="1"/>
      <c r="HTW1" s="1"/>
      <c r="HTX1" s="1"/>
      <c r="HTY1" s="1"/>
      <c r="HTZ1" s="1"/>
      <c r="HUA1" s="1"/>
      <c r="HUB1" s="1"/>
      <c r="HUC1" s="1"/>
      <c r="HUD1" s="1"/>
      <c r="HUE1" s="1"/>
      <c r="HUF1" s="1"/>
      <c r="HUG1" s="1"/>
      <c r="HUH1" s="1"/>
      <c r="HUI1" s="1"/>
      <c r="HUJ1" s="1"/>
      <c r="HUK1" s="1"/>
      <c r="HUL1" s="1"/>
      <c r="HUM1" s="1"/>
      <c r="HUN1" s="1"/>
      <c r="HUO1" s="1"/>
      <c r="HUP1" s="1"/>
      <c r="HUQ1" s="1"/>
      <c r="HUR1" s="1"/>
      <c r="HUS1" s="1"/>
      <c r="HUT1" s="1"/>
      <c r="HUU1" s="1"/>
      <c r="HUV1" s="1"/>
      <c r="HUW1" s="1"/>
      <c r="HUX1" s="1"/>
      <c r="HUY1" s="1"/>
      <c r="HUZ1" s="1"/>
      <c r="HVA1" s="1"/>
      <c r="HVB1" s="1"/>
      <c r="HVC1" s="1"/>
      <c r="HVD1" s="1"/>
      <c r="HVE1" s="1"/>
      <c r="HVF1" s="1"/>
      <c r="HVG1" s="1"/>
      <c r="HVH1" s="1"/>
      <c r="HVI1" s="1"/>
      <c r="HVJ1" s="1"/>
      <c r="HVK1" s="1"/>
      <c r="HVL1" s="1"/>
      <c r="HVM1" s="1"/>
      <c r="HVN1" s="1"/>
      <c r="HVO1" s="1"/>
      <c r="HVP1" s="1"/>
      <c r="HVQ1" s="1"/>
      <c r="HVR1" s="1"/>
      <c r="HVS1" s="1"/>
      <c r="HVT1" s="1"/>
      <c r="HVU1" s="1"/>
      <c r="HVV1" s="1"/>
      <c r="HVW1" s="1"/>
      <c r="HVX1" s="1"/>
      <c r="HVY1" s="1"/>
      <c r="HVZ1" s="1"/>
      <c r="HWA1" s="1"/>
      <c r="HWB1" s="1"/>
      <c r="HWC1" s="1"/>
      <c r="HWD1" s="1"/>
      <c r="HWE1" s="1"/>
      <c r="HWF1" s="1"/>
      <c r="HWG1" s="1"/>
      <c r="HWH1" s="1"/>
      <c r="HWI1" s="1"/>
      <c r="HWJ1" s="1"/>
      <c r="HWK1" s="1"/>
      <c r="HWL1" s="1"/>
      <c r="HWM1" s="1"/>
      <c r="HWN1" s="1"/>
      <c r="HWO1" s="1"/>
      <c r="HWP1" s="1"/>
      <c r="HWQ1" s="1"/>
      <c r="HWR1" s="1"/>
      <c r="HWS1" s="1"/>
      <c r="HWT1" s="1"/>
      <c r="HWU1" s="1"/>
      <c r="HWV1" s="1"/>
      <c r="HWW1" s="1"/>
      <c r="HWX1" s="1"/>
      <c r="HWY1" s="1"/>
      <c r="HWZ1" s="1"/>
      <c r="HXA1" s="1"/>
      <c r="HXB1" s="1"/>
      <c r="HXC1" s="1"/>
      <c r="HXD1" s="1"/>
      <c r="HXE1" s="1"/>
      <c r="HXF1" s="1"/>
      <c r="HXG1" s="1"/>
      <c r="HXH1" s="1"/>
      <c r="HXI1" s="1"/>
      <c r="HXJ1" s="1"/>
      <c r="HXK1" s="1"/>
      <c r="HXL1" s="1"/>
      <c r="HXM1" s="1"/>
      <c r="HXN1" s="1"/>
      <c r="HXO1" s="1"/>
      <c r="HXP1" s="1"/>
      <c r="HXQ1" s="1"/>
      <c r="HXR1" s="1"/>
      <c r="HXS1" s="1"/>
      <c r="HXT1" s="1"/>
      <c r="HXU1" s="1"/>
      <c r="HXV1" s="1"/>
      <c r="HXW1" s="1"/>
      <c r="HXX1" s="1"/>
      <c r="HXY1" s="1"/>
      <c r="HXZ1" s="1"/>
      <c r="HYA1" s="1"/>
      <c r="HYB1" s="1"/>
      <c r="HYC1" s="1"/>
      <c r="HYD1" s="1"/>
      <c r="HYE1" s="1"/>
      <c r="HYF1" s="1"/>
      <c r="HYG1" s="1"/>
      <c r="HYH1" s="1"/>
      <c r="HYI1" s="1"/>
      <c r="HYJ1" s="1"/>
      <c r="HYK1" s="1"/>
      <c r="HYL1" s="1"/>
      <c r="HYM1" s="1"/>
      <c r="HYN1" s="1"/>
      <c r="HYO1" s="1"/>
      <c r="HYP1" s="1"/>
      <c r="HYQ1" s="1"/>
      <c r="HYR1" s="1"/>
      <c r="HYS1" s="1"/>
      <c r="HYT1" s="1"/>
      <c r="HYU1" s="1"/>
      <c r="HYV1" s="1"/>
      <c r="HYW1" s="1"/>
      <c r="HYX1" s="1"/>
      <c r="HYY1" s="1"/>
      <c r="HYZ1" s="1"/>
      <c r="HZA1" s="1"/>
      <c r="HZB1" s="1"/>
      <c r="HZC1" s="1"/>
      <c r="HZD1" s="1"/>
      <c r="HZE1" s="1"/>
      <c r="HZF1" s="1"/>
      <c r="HZG1" s="1"/>
      <c r="HZH1" s="1"/>
      <c r="HZI1" s="1"/>
      <c r="HZJ1" s="1"/>
      <c r="HZK1" s="1"/>
      <c r="HZL1" s="1"/>
      <c r="HZM1" s="1"/>
      <c r="HZN1" s="1"/>
      <c r="HZO1" s="1"/>
      <c r="HZP1" s="1"/>
      <c r="HZQ1" s="1"/>
      <c r="HZR1" s="1"/>
      <c r="HZS1" s="1"/>
      <c r="HZT1" s="1"/>
      <c r="HZU1" s="1"/>
      <c r="HZV1" s="1"/>
      <c r="HZW1" s="1"/>
      <c r="HZX1" s="1"/>
      <c r="HZY1" s="1"/>
      <c r="HZZ1" s="1"/>
      <c r="IAA1" s="1"/>
      <c r="IAB1" s="1"/>
      <c r="IAC1" s="1"/>
      <c r="IAD1" s="1"/>
      <c r="IAE1" s="1"/>
      <c r="IAF1" s="1"/>
      <c r="IAG1" s="1"/>
      <c r="IAH1" s="1"/>
      <c r="IAI1" s="1"/>
      <c r="IAJ1" s="1"/>
      <c r="IAK1" s="1"/>
      <c r="IAL1" s="1"/>
      <c r="IAM1" s="1"/>
      <c r="IAN1" s="1"/>
      <c r="IAO1" s="1"/>
      <c r="IAP1" s="1"/>
      <c r="IAQ1" s="1"/>
      <c r="IAR1" s="1"/>
      <c r="IAS1" s="1"/>
      <c r="IAT1" s="1"/>
      <c r="IAU1" s="1"/>
      <c r="IAV1" s="1"/>
      <c r="IAW1" s="1"/>
      <c r="IAX1" s="1"/>
      <c r="IAY1" s="1"/>
      <c r="IAZ1" s="1"/>
      <c r="IBA1" s="1"/>
      <c r="IBB1" s="1"/>
      <c r="IBC1" s="1"/>
      <c r="IBD1" s="1"/>
      <c r="IBE1" s="1"/>
      <c r="IBF1" s="1"/>
      <c r="IBG1" s="1"/>
      <c r="IBH1" s="1"/>
      <c r="IBI1" s="1"/>
      <c r="IBJ1" s="1"/>
      <c r="IBK1" s="1"/>
      <c r="IBL1" s="1"/>
      <c r="IBM1" s="1"/>
      <c r="IBN1" s="1"/>
      <c r="IBO1" s="1"/>
      <c r="IBP1" s="1"/>
      <c r="IBQ1" s="1"/>
      <c r="IBR1" s="1"/>
      <c r="IBS1" s="1"/>
      <c r="IBT1" s="1"/>
      <c r="IBU1" s="1"/>
      <c r="IBV1" s="1"/>
      <c r="IBW1" s="1"/>
      <c r="IBX1" s="1"/>
      <c r="IBY1" s="1"/>
      <c r="IBZ1" s="1"/>
      <c r="ICA1" s="1"/>
      <c r="ICB1" s="1"/>
      <c r="ICC1" s="1"/>
      <c r="ICD1" s="1"/>
      <c r="ICE1" s="1"/>
      <c r="ICF1" s="1"/>
      <c r="ICG1" s="1"/>
      <c r="ICH1" s="1"/>
      <c r="ICI1" s="1"/>
      <c r="ICJ1" s="1"/>
      <c r="ICK1" s="1"/>
      <c r="ICL1" s="1"/>
      <c r="ICM1" s="1"/>
      <c r="ICN1" s="1"/>
      <c r="ICO1" s="1"/>
      <c r="ICP1" s="1"/>
      <c r="ICQ1" s="1"/>
      <c r="ICR1" s="1"/>
      <c r="ICS1" s="1"/>
      <c r="ICT1" s="1"/>
      <c r="ICU1" s="1"/>
      <c r="ICV1" s="1"/>
      <c r="ICW1" s="1"/>
      <c r="ICX1" s="1"/>
      <c r="ICY1" s="1"/>
      <c r="ICZ1" s="1"/>
      <c r="IDA1" s="1"/>
      <c r="IDB1" s="1"/>
      <c r="IDC1" s="1"/>
      <c r="IDD1" s="1"/>
      <c r="IDE1" s="1"/>
      <c r="IDF1" s="1"/>
      <c r="IDG1" s="1"/>
      <c r="IDH1" s="1"/>
      <c r="IDI1" s="1"/>
      <c r="IDJ1" s="1"/>
      <c r="IDK1" s="1"/>
      <c r="IDL1" s="1"/>
      <c r="IDM1" s="1"/>
      <c r="IDN1" s="1"/>
      <c r="IDO1" s="1"/>
      <c r="IDP1" s="1"/>
      <c r="IDQ1" s="1"/>
      <c r="IDR1" s="1"/>
      <c r="IDS1" s="1"/>
      <c r="IDT1" s="1"/>
      <c r="IDU1" s="1"/>
      <c r="IDV1" s="1"/>
      <c r="IDW1" s="1"/>
      <c r="IDX1" s="1"/>
      <c r="IDY1" s="1"/>
      <c r="IDZ1" s="1"/>
      <c r="IEA1" s="1"/>
      <c r="IEB1" s="1"/>
      <c r="IEC1" s="1"/>
      <c r="IED1" s="1"/>
      <c r="IEE1" s="1"/>
      <c r="IEF1" s="1"/>
      <c r="IEG1" s="1"/>
      <c r="IEH1" s="1"/>
      <c r="IEI1" s="1"/>
      <c r="IEJ1" s="1"/>
      <c r="IEK1" s="1"/>
      <c r="IEL1" s="1"/>
      <c r="IEM1" s="1"/>
      <c r="IEN1" s="1"/>
      <c r="IEO1" s="1"/>
      <c r="IEP1" s="1"/>
      <c r="IEQ1" s="1"/>
      <c r="IER1" s="1"/>
      <c r="IES1" s="1"/>
      <c r="IET1" s="1"/>
      <c r="IEU1" s="1"/>
      <c r="IEV1" s="1"/>
      <c r="IEW1" s="1"/>
      <c r="IEX1" s="1"/>
      <c r="IEY1" s="1"/>
      <c r="IEZ1" s="1"/>
      <c r="IFA1" s="1"/>
      <c r="IFB1" s="1"/>
      <c r="IFC1" s="1"/>
      <c r="IFD1" s="1"/>
      <c r="IFE1" s="1"/>
      <c r="IFF1" s="1"/>
      <c r="IFG1" s="1"/>
      <c r="IFH1" s="1"/>
      <c r="IFI1" s="1"/>
      <c r="IFJ1" s="1"/>
      <c r="IFK1" s="1"/>
      <c r="IFL1" s="1"/>
      <c r="IFM1" s="1"/>
      <c r="IFN1" s="1"/>
      <c r="IFO1" s="1"/>
      <c r="IFP1" s="1"/>
      <c r="IFQ1" s="1"/>
      <c r="IFR1" s="1"/>
      <c r="IFS1" s="1"/>
      <c r="IFT1" s="1"/>
      <c r="IFU1" s="1"/>
      <c r="IFV1" s="1"/>
      <c r="IFW1" s="1"/>
      <c r="IFX1" s="1"/>
      <c r="IFY1" s="1"/>
      <c r="IFZ1" s="1"/>
      <c r="IGA1" s="1"/>
      <c r="IGB1" s="1"/>
      <c r="IGC1" s="1"/>
      <c r="IGD1" s="1"/>
      <c r="IGE1" s="1"/>
      <c r="IGF1" s="1"/>
      <c r="IGG1" s="1"/>
      <c r="IGH1" s="1"/>
      <c r="IGI1" s="1"/>
      <c r="IGJ1" s="1"/>
      <c r="IGK1" s="1"/>
      <c r="IGL1" s="1"/>
      <c r="IGM1" s="1"/>
      <c r="IGN1" s="1"/>
      <c r="IGO1" s="1"/>
      <c r="IGP1" s="1"/>
      <c r="IGQ1" s="1"/>
      <c r="IGR1" s="1"/>
      <c r="IGS1" s="1"/>
      <c r="IGT1" s="1"/>
      <c r="IGU1" s="1"/>
      <c r="IGV1" s="1"/>
      <c r="IGW1" s="1"/>
      <c r="IGX1" s="1"/>
      <c r="IGY1" s="1"/>
      <c r="IGZ1" s="1"/>
      <c r="IHA1" s="1"/>
      <c r="IHB1" s="1"/>
      <c r="IHC1" s="1"/>
      <c r="IHD1" s="1"/>
      <c r="IHE1" s="1"/>
      <c r="IHF1" s="1"/>
      <c r="IHG1" s="1"/>
      <c r="IHH1" s="1"/>
      <c r="IHI1" s="1"/>
      <c r="IHJ1" s="1"/>
      <c r="IHK1" s="1"/>
      <c r="IHL1" s="1"/>
      <c r="IHM1" s="1"/>
      <c r="IHN1" s="1"/>
      <c r="IHO1" s="1"/>
      <c r="IHP1" s="1"/>
      <c r="IHQ1" s="1"/>
      <c r="IHR1" s="1"/>
      <c r="IHS1" s="1"/>
      <c r="IHT1" s="1"/>
      <c r="IHU1" s="1"/>
      <c r="IHV1" s="1"/>
      <c r="IHW1" s="1"/>
      <c r="IHX1" s="1"/>
      <c r="IHY1" s="1"/>
      <c r="IHZ1" s="1"/>
      <c r="IIA1" s="1"/>
      <c r="IIB1" s="1"/>
      <c r="IIC1" s="1"/>
      <c r="IID1" s="1"/>
      <c r="IIE1" s="1"/>
      <c r="IIF1" s="1"/>
      <c r="IIG1" s="1"/>
      <c r="IIH1" s="1"/>
      <c r="III1" s="1"/>
      <c r="IIJ1" s="1"/>
      <c r="IIK1" s="1"/>
      <c r="IIL1" s="1"/>
      <c r="IIM1" s="1"/>
      <c r="IIN1" s="1"/>
      <c r="IIO1" s="1"/>
      <c r="IIP1" s="1"/>
      <c r="IIQ1" s="1"/>
      <c r="IIR1" s="1"/>
      <c r="IIS1" s="1"/>
      <c r="IIT1" s="1"/>
      <c r="IIU1" s="1"/>
      <c r="IIV1" s="1"/>
      <c r="IIW1" s="1"/>
      <c r="IIX1" s="1"/>
      <c r="IIY1" s="1"/>
      <c r="IIZ1" s="1"/>
      <c r="IJA1" s="1"/>
      <c r="IJB1" s="1"/>
      <c r="IJC1" s="1"/>
      <c r="IJD1" s="1"/>
      <c r="IJE1" s="1"/>
      <c r="IJF1" s="1"/>
      <c r="IJG1" s="1"/>
      <c r="IJH1" s="1"/>
      <c r="IJI1" s="1"/>
      <c r="IJJ1" s="1"/>
      <c r="IJK1" s="1"/>
      <c r="IJL1" s="1"/>
      <c r="IJM1" s="1"/>
      <c r="IJN1" s="1"/>
      <c r="IJO1" s="1"/>
      <c r="IJP1" s="1"/>
      <c r="IJQ1" s="1"/>
      <c r="IJR1" s="1"/>
      <c r="IJS1" s="1"/>
      <c r="IJT1" s="1"/>
      <c r="IJU1" s="1"/>
      <c r="IJV1" s="1"/>
      <c r="IJW1" s="1"/>
      <c r="IJX1" s="1"/>
      <c r="IJY1" s="1"/>
      <c r="IJZ1" s="1"/>
      <c r="IKA1" s="1"/>
      <c r="IKB1" s="1"/>
      <c r="IKC1" s="1"/>
      <c r="IKD1" s="1"/>
      <c r="IKE1" s="1"/>
      <c r="IKF1" s="1"/>
      <c r="IKG1" s="1"/>
      <c r="IKH1" s="1"/>
      <c r="IKI1" s="1"/>
      <c r="IKJ1" s="1"/>
      <c r="IKK1" s="1"/>
      <c r="IKL1" s="1"/>
      <c r="IKM1" s="1"/>
      <c r="IKN1" s="1"/>
      <c r="IKO1" s="1"/>
      <c r="IKP1" s="1"/>
      <c r="IKQ1" s="1"/>
      <c r="IKR1" s="1"/>
      <c r="IKS1" s="1"/>
      <c r="IKT1" s="1"/>
      <c r="IKU1" s="1"/>
      <c r="IKV1" s="1"/>
      <c r="IKW1" s="1"/>
      <c r="IKX1" s="1"/>
      <c r="IKY1" s="1"/>
      <c r="IKZ1" s="1"/>
      <c r="ILA1" s="1"/>
      <c r="ILB1" s="1"/>
      <c r="ILC1" s="1"/>
      <c r="ILD1" s="1"/>
      <c r="ILE1" s="1"/>
      <c r="ILF1" s="1"/>
      <c r="ILG1" s="1"/>
      <c r="ILH1" s="1"/>
      <c r="ILI1" s="1"/>
      <c r="ILJ1" s="1"/>
      <c r="ILK1" s="1"/>
      <c r="ILL1" s="1"/>
      <c r="ILM1" s="1"/>
      <c r="ILN1" s="1"/>
      <c r="ILO1" s="1"/>
      <c r="ILP1" s="1"/>
      <c r="ILQ1" s="1"/>
      <c r="ILR1" s="1"/>
      <c r="ILS1" s="1"/>
      <c r="ILT1" s="1"/>
      <c r="ILU1" s="1"/>
      <c r="ILV1" s="1"/>
      <c r="ILW1" s="1"/>
      <c r="ILX1" s="1"/>
      <c r="ILY1" s="1"/>
      <c r="ILZ1" s="1"/>
      <c r="IMA1" s="1"/>
      <c r="IMB1" s="1"/>
      <c r="IMC1" s="1"/>
      <c r="IMD1" s="1"/>
      <c r="IME1" s="1"/>
      <c r="IMF1" s="1"/>
      <c r="IMG1" s="1"/>
      <c r="IMH1" s="1"/>
      <c r="IMI1" s="1"/>
      <c r="IMJ1" s="1"/>
      <c r="IMK1" s="1"/>
      <c r="IML1" s="1"/>
      <c r="IMM1" s="1"/>
      <c r="IMN1" s="1"/>
      <c r="IMO1" s="1"/>
      <c r="IMP1" s="1"/>
      <c r="IMQ1" s="1"/>
      <c r="IMR1" s="1"/>
      <c r="IMS1" s="1"/>
      <c r="IMT1" s="1"/>
      <c r="IMU1" s="1"/>
      <c r="IMV1" s="1"/>
      <c r="IMW1" s="1"/>
      <c r="IMX1" s="1"/>
      <c r="IMY1" s="1"/>
      <c r="IMZ1" s="1"/>
      <c r="INA1" s="1"/>
      <c r="INB1" s="1"/>
      <c r="INC1" s="1"/>
      <c r="IND1" s="1"/>
      <c r="INE1" s="1"/>
      <c r="INF1" s="1"/>
      <c r="ING1" s="1"/>
      <c r="INH1" s="1"/>
      <c r="INI1" s="1"/>
      <c r="INJ1" s="1"/>
      <c r="INK1" s="1"/>
      <c r="INL1" s="1"/>
      <c r="INM1" s="1"/>
      <c r="INN1" s="1"/>
      <c r="INO1" s="1"/>
      <c r="INP1" s="1"/>
      <c r="INQ1" s="1"/>
      <c r="INR1" s="1"/>
      <c r="INS1" s="1"/>
      <c r="INT1" s="1"/>
      <c r="INU1" s="1"/>
      <c r="INV1" s="1"/>
      <c r="INW1" s="1"/>
      <c r="INX1" s="1"/>
      <c r="INY1" s="1"/>
      <c r="INZ1" s="1"/>
      <c r="IOA1" s="1"/>
      <c r="IOB1" s="1"/>
      <c r="IOC1" s="1"/>
      <c r="IOD1" s="1"/>
      <c r="IOE1" s="1"/>
      <c r="IOF1" s="1"/>
      <c r="IOG1" s="1"/>
      <c r="IOH1" s="1"/>
      <c r="IOI1" s="1"/>
      <c r="IOJ1" s="1"/>
      <c r="IOK1" s="1"/>
      <c r="IOL1" s="1"/>
      <c r="IOM1" s="1"/>
      <c r="ION1" s="1"/>
      <c r="IOO1" s="1"/>
      <c r="IOP1" s="1"/>
      <c r="IOQ1" s="1"/>
      <c r="IOR1" s="1"/>
      <c r="IOS1" s="1"/>
      <c r="IOT1" s="1"/>
      <c r="IOU1" s="1"/>
      <c r="IOV1" s="1"/>
      <c r="IOW1" s="1"/>
      <c r="IOX1" s="1"/>
      <c r="IOY1" s="1"/>
      <c r="IOZ1" s="1"/>
      <c r="IPA1" s="1"/>
      <c r="IPB1" s="1"/>
      <c r="IPC1" s="1"/>
      <c r="IPD1" s="1"/>
      <c r="IPE1" s="1"/>
      <c r="IPF1" s="1"/>
      <c r="IPG1" s="1"/>
      <c r="IPH1" s="1"/>
      <c r="IPI1" s="1"/>
      <c r="IPJ1" s="1"/>
      <c r="IPK1" s="1"/>
      <c r="IPL1" s="1"/>
      <c r="IPM1" s="1"/>
      <c r="IPN1" s="1"/>
      <c r="IPO1" s="1"/>
      <c r="IPP1" s="1"/>
      <c r="IPQ1" s="1"/>
      <c r="IPR1" s="1"/>
      <c r="IPS1" s="1"/>
      <c r="IPT1" s="1"/>
      <c r="IPU1" s="1"/>
      <c r="IPV1" s="1"/>
      <c r="IPW1" s="1"/>
      <c r="IPX1" s="1"/>
      <c r="IPY1" s="1"/>
      <c r="IPZ1" s="1"/>
      <c r="IQA1" s="1"/>
      <c r="IQB1" s="1"/>
      <c r="IQC1" s="1"/>
      <c r="IQD1" s="1"/>
      <c r="IQE1" s="1"/>
      <c r="IQF1" s="1"/>
      <c r="IQG1" s="1"/>
      <c r="IQH1" s="1"/>
      <c r="IQI1" s="1"/>
      <c r="IQJ1" s="1"/>
      <c r="IQK1" s="1"/>
      <c r="IQL1" s="1"/>
      <c r="IQM1" s="1"/>
      <c r="IQN1" s="1"/>
      <c r="IQO1" s="1"/>
      <c r="IQP1" s="1"/>
      <c r="IQQ1" s="1"/>
      <c r="IQR1" s="1"/>
      <c r="IQS1" s="1"/>
      <c r="IQT1" s="1"/>
      <c r="IQU1" s="1"/>
      <c r="IQV1" s="1"/>
      <c r="IQW1" s="1"/>
      <c r="IQX1" s="1"/>
      <c r="IQY1" s="1"/>
      <c r="IQZ1" s="1"/>
      <c r="IRA1" s="1"/>
      <c r="IRB1" s="1"/>
      <c r="IRC1" s="1"/>
      <c r="IRD1" s="1"/>
      <c r="IRE1" s="1"/>
      <c r="IRF1" s="1"/>
      <c r="IRG1" s="1"/>
      <c r="IRH1" s="1"/>
      <c r="IRI1" s="1"/>
      <c r="IRJ1" s="1"/>
      <c r="IRK1" s="1"/>
      <c r="IRL1" s="1"/>
      <c r="IRM1" s="1"/>
      <c r="IRN1" s="1"/>
      <c r="IRO1" s="1"/>
      <c r="IRP1" s="1"/>
      <c r="IRQ1" s="1"/>
      <c r="IRR1" s="1"/>
      <c r="IRS1" s="1"/>
      <c r="IRT1" s="1"/>
      <c r="IRU1" s="1"/>
      <c r="IRV1" s="1"/>
      <c r="IRW1" s="1"/>
      <c r="IRX1" s="1"/>
      <c r="IRY1" s="1"/>
      <c r="IRZ1" s="1"/>
      <c r="ISA1" s="1"/>
      <c r="ISB1" s="1"/>
      <c r="ISC1" s="1"/>
      <c r="ISD1" s="1"/>
      <c r="ISE1" s="1"/>
      <c r="ISF1" s="1"/>
      <c r="ISG1" s="1"/>
      <c r="ISH1" s="1"/>
      <c r="ISI1" s="1"/>
      <c r="ISJ1" s="1"/>
      <c r="ISK1" s="1"/>
      <c r="ISL1" s="1"/>
      <c r="ISM1" s="1"/>
      <c r="ISN1" s="1"/>
      <c r="ISO1" s="1"/>
      <c r="ISP1" s="1"/>
      <c r="ISQ1" s="1"/>
      <c r="ISR1" s="1"/>
      <c r="ISS1" s="1"/>
      <c r="IST1" s="1"/>
      <c r="ISU1" s="1"/>
      <c r="ISV1" s="1"/>
      <c r="ISW1" s="1"/>
      <c r="ISX1" s="1"/>
      <c r="ISY1" s="1"/>
      <c r="ISZ1" s="1"/>
      <c r="ITA1" s="1"/>
      <c r="ITB1" s="1"/>
      <c r="ITC1" s="1"/>
      <c r="ITD1" s="1"/>
      <c r="ITE1" s="1"/>
      <c r="ITF1" s="1"/>
      <c r="ITG1" s="1"/>
      <c r="ITH1" s="1"/>
      <c r="ITI1" s="1"/>
      <c r="ITJ1" s="1"/>
      <c r="ITK1" s="1"/>
      <c r="ITL1" s="1"/>
      <c r="ITM1" s="1"/>
      <c r="ITN1" s="1"/>
      <c r="ITO1" s="1"/>
      <c r="ITP1" s="1"/>
      <c r="ITQ1" s="1"/>
      <c r="ITR1" s="1"/>
      <c r="ITS1" s="1"/>
      <c r="ITT1" s="1"/>
      <c r="ITU1" s="1"/>
      <c r="ITV1" s="1"/>
      <c r="ITW1" s="1"/>
      <c r="ITX1" s="1"/>
      <c r="ITY1" s="1"/>
      <c r="ITZ1" s="1"/>
      <c r="IUA1" s="1"/>
      <c r="IUB1" s="1"/>
      <c r="IUC1" s="1"/>
      <c r="IUD1" s="1"/>
      <c r="IUE1" s="1"/>
      <c r="IUF1" s="1"/>
      <c r="IUG1" s="1"/>
      <c r="IUH1" s="1"/>
      <c r="IUI1" s="1"/>
      <c r="IUJ1" s="1"/>
      <c r="IUK1" s="1"/>
      <c r="IUL1" s="1"/>
      <c r="IUM1" s="1"/>
      <c r="IUN1" s="1"/>
      <c r="IUO1" s="1"/>
      <c r="IUP1" s="1"/>
      <c r="IUQ1" s="1"/>
      <c r="IUR1" s="1"/>
      <c r="IUS1" s="1"/>
      <c r="IUT1" s="1"/>
      <c r="IUU1" s="1"/>
      <c r="IUV1" s="1"/>
      <c r="IUW1" s="1"/>
      <c r="IUX1" s="1"/>
      <c r="IUY1" s="1"/>
      <c r="IUZ1" s="1"/>
      <c r="IVA1" s="1"/>
      <c r="IVB1" s="1"/>
      <c r="IVC1" s="1"/>
      <c r="IVD1" s="1"/>
      <c r="IVE1" s="1"/>
      <c r="IVF1" s="1"/>
      <c r="IVG1" s="1"/>
      <c r="IVH1" s="1"/>
      <c r="IVI1" s="1"/>
      <c r="IVJ1" s="1"/>
      <c r="IVK1" s="1"/>
      <c r="IVL1" s="1"/>
      <c r="IVM1" s="1"/>
      <c r="IVN1" s="1"/>
      <c r="IVO1" s="1"/>
      <c r="IVP1" s="1"/>
      <c r="IVQ1" s="1"/>
      <c r="IVR1" s="1"/>
      <c r="IVS1" s="1"/>
      <c r="IVT1" s="1"/>
      <c r="IVU1" s="1"/>
      <c r="IVV1" s="1"/>
      <c r="IVW1" s="1"/>
      <c r="IVX1" s="1"/>
      <c r="IVY1" s="1"/>
      <c r="IVZ1" s="1"/>
      <c r="IWA1" s="1"/>
      <c r="IWB1" s="1"/>
      <c r="IWC1" s="1"/>
      <c r="IWD1" s="1"/>
      <c r="IWE1" s="1"/>
      <c r="IWF1" s="1"/>
      <c r="IWG1" s="1"/>
      <c r="IWH1" s="1"/>
      <c r="IWI1" s="1"/>
      <c r="IWJ1" s="1"/>
      <c r="IWK1" s="1"/>
      <c r="IWL1" s="1"/>
      <c r="IWM1" s="1"/>
      <c r="IWN1" s="1"/>
      <c r="IWO1" s="1"/>
      <c r="IWP1" s="1"/>
      <c r="IWQ1" s="1"/>
      <c r="IWR1" s="1"/>
      <c r="IWS1" s="1"/>
      <c r="IWT1" s="1"/>
      <c r="IWU1" s="1"/>
      <c r="IWV1" s="1"/>
      <c r="IWW1" s="1"/>
      <c r="IWX1" s="1"/>
      <c r="IWY1" s="1"/>
      <c r="IWZ1" s="1"/>
      <c r="IXA1" s="1"/>
      <c r="IXB1" s="1"/>
      <c r="IXC1" s="1"/>
      <c r="IXD1" s="1"/>
      <c r="IXE1" s="1"/>
      <c r="IXF1" s="1"/>
      <c r="IXG1" s="1"/>
      <c r="IXH1" s="1"/>
      <c r="IXI1" s="1"/>
      <c r="IXJ1" s="1"/>
      <c r="IXK1" s="1"/>
      <c r="IXL1" s="1"/>
      <c r="IXM1" s="1"/>
      <c r="IXN1" s="1"/>
      <c r="IXO1" s="1"/>
      <c r="IXP1" s="1"/>
      <c r="IXQ1" s="1"/>
      <c r="IXR1" s="1"/>
      <c r="IXS1" s="1"/>
      <c r="IXT1" s="1"/>
      <c r="IXU1" s="1"/>
      <c r="IXV1" s="1"/>
      <c r="IXW1" s="1"/>
      <c r="IXX1" s="1"/>
      <c r="IXY1" s="1"/>
      <c r="IXZ1" s="1"/>
      <c r="IYA1" s="1"/>
      <c r="IYB1" s="1"/>
      <c r="IYC1" s="1"/>
      <c r="IYD1" s="1"/>
      <c r="IYE1" s="1"/>
      <c r="IYF1" s="1"/>
      <c r="IYG1" s="1"/>
      <c r="IYH1" s="1"/>
      <c r="IYI1" s="1"/>
      <c r="IYJ1" s="1"/>
      <c r="IYK1" s="1"/>
      <c r="IYL1" s="1"/>
      <c r="IYM1" s="1"/>
      <c r="IYN1" s="1"/>
      <c r="IYO1" s="1"/>
      <c r="IYP1" s="1"/>
      <c r="IYQ1" s="1"/>
      <c r="IYR1" s="1"/>
      <c r="IYS1" s="1"/>
      <c r="IYT1" s="1"/>
      <c r="IYU1" s="1"/>
      <c r="IYV1" s="1"/>
      <c r="IYW1" s="1"/>
      <c r="IYX1" s="1"/>
      <c r="IYY1" s="1"/>
      <c r="IYZ1" s="1"/>
      <c r="IZA1" s="1"/>
      <c r="IZB1" s="1"/>
      <c r="IZC1" s="1"/>
      <c r="IZD1" s="1"/>
      <c r="IZE1" s="1"/>
      <c r="IZF1" s="1"/>
      <c r="IZG1" s="1"/>
      <c r="IZH1" s="1"/>
      <c r="IZI1" s="1"/>
      <c r="IZJ1" s="1"/>
      <c r="IZK1" s="1"/>
      <c r="IZL1" s="1"/>
      <c r="IZM1" s="1"/>
      <c r="IZN1" s="1"/>
      <c r="IZO1" s="1"/>
      <c r="IZP1" s="1"/>
      <c r="IZQ1" s="1"/>
      <c r="IZR1" s="1"/>
      <c r="IZS1" s="1"/>
      <c r="IZT1" s="1"/>
      <c r="IZU1" s="1"/>
      <c r="IZV1" s="1"/>
      <c r="IZW1" s="1"/>
      <c r="IZX1" s="1"/>
      <c r="IZY1" s="1"/>
      <c r="IZZ1" s="1"/>
      <c r="JAA1" s="1"/>
      <c r="JAB1" s="1"/>
      <c r="JAC1" s="1"/>
      <c r="JAD1" s="1"/>
      <c r="JAE1" s="1"/>
      <c r="JAF1" s="1"/>
      <c r="JAG1" s="1"/>
      <c r="JAH1" s="1"/>
      <c r="JAI1" s="1"/>
      <c r="JAJ1" s="1"/>
      <c r="JAK1" s="1"/>
      <c r="JAL1" s="1"/>
      <c r="JAM1" s="1"/>
      <c r="JAN1" s="1"/>
      <c r="JAO1" s="1"/>
      <c r="JAP1" s="1"/>
      <c r="JAQ1" s="1"/>
      <c r="JAR1" s="1"/>
      <c r="JAS1" s="1"/>
      <c r="JAT1" s="1"/>
      <c r="JAU1" s="1"/>
      <c r="JAV1" s="1"/>
      <c r="JAW1" s="1"/>
      <c r="JAX1" s="1"/>
      <c r="JAY1" s="1"/>
      <c r="JAZ1" s="1"/>
      <c r="JBA1" s="1"/>
      <c r="JBB1" s="1"/>
      <c r="JBC1" s="1"/>
      <c r="JBD1" s="1"/>
      <c r="JBE1" s="1"/>
      <c r="JBF1" s="1"/>
      <c r="JBG1" s="1"/>
      <c r="JBH1" s="1"/>
      <c r="JBI1" s="1"/>
      <c r="JBJ1" s="1"/>
      <c r="JBK1" s="1"/>
      <c r="JBL1" s="1"/>
      <c r="JBM1" s="1"/>
      <c r="JBN1" s="1"/>
      <c r="JBO1" s="1"/>
      <c r="JBP1" s="1"/>
      <c r="JBQ1" s="1"/>
      <c r="JBR1" s="1"/>
      <c r="JBS1" s="1"/>
      <c r="JBT1" s="1"/>
      <c r="JBU1" s="1"/>
      <c r="JBV1" s="1"/>
      <c r="JBW1" s="1"/>
      <c r="JBX1" s="1"/>
      <c r="JBY1" s="1"/>
      <c r="JBZ1" s="1"/>
      <c r="JCA1" s="1"/>
      <c r="JCB1" s="1"/>
      <c r="JCC1" s="1"/>
      <c r="JCD1" s="1"/>
      <c r="JCE1" s="1"/>
      <c r="JCF1" s="1"/>
      <c r="JCG1" s="1"/>
      <c r="JCH1" s="1"/>
      <c r="JCI1" s="1"/>
      <c r="JCJ1" s="1"/>
      <c r="JCK1" s="1"/>
      <c r="JCL1" s="1"/>
      <c r="JCM1" s="1"/>
      <c r="JCN1" s="1"/>
      <c r="JCO1" s="1"/>
      <c r="JCP1" s="1"/>
      <c r="JCQ1" s="1"/>
      <c r="JCR1" s="1"/>
      <c r="JCS1" s="1"/>
      <c r="JCT1" s="1"/>
      <c r="JCU1" s="1"/>
      <c r="JCV1" s="1"/>
      <c r="JCW1" s="1"/>
      <c r="JCX1" s="1"/>
      <c r="JCY1" s="1"/>
      <c r="JCZ1" s="1"/>
      <c r="JDA1" s="1"/>
      <c r="JDB1" s="1"/>
      <c r="JDC1" s="1"/>
      <c r="JDD1" s="1"/>
      <c r="JDE1" s="1"/>
      <c r="JDF1" s="1"/>
      <c r="JDG1" s="1"/>
      <c r="JDH1" s="1"/>
      <c r="JDI1" s="1"/>
      <c r="JDJ1" s="1"/>
      <c r="JDK1" s="1"/>
      <c r="JDL1" s="1"/>
      <c r="JDM1" s="1"/>
      <c r="JDN1" s="1"/>
      <c r="JDO1" s="1"/>
      <c r="JDP1" s="1"/>
      <c r="JDQ1" s="1"/>
      <c r="JDR1" s="1"/>
      <c r="JDS1" s="1"/>
      <c r="JDT1" s="1"/>
      <c r="JDU1" s="1"/>
      <c r="JDV1" s="1"/>
      <c r="JDW1" s="1"/>
      <c r="JDX1" s="1"/>
      <c r="JDY1" s="1"/>
      <c r="JDZ1" s="1"/>
      <c r="JEA1" s="1"/>
      <c r="JEB1" s="1"/>
      <c r="JEC1" s="1"/>
      <c r="JED1" s="1"/>
      <c r="JEE1" s="1"/>
      <c r="JEF1" s="1"/>
      <c r="JEG1" s="1"/>
      <c r="JEH1" s="1"/>
      <c r="JEI1" s="1"/>
      <c r="JEJ1" s="1"/>
      <c r="JEK1" s="1"/>
      <c r="JEL1" s="1"/>
      <c r="JEM1" s="1"/>
      <c r="JEN1" s="1"/>
      <c r="JEO1" s="1"/>
      <c r="JEP1" s="1"/>
      <c r="JEQ1" s="1"/>
      <c r="JER1" s="1"/>
      <c r="JES1" s="1"/>
      <c r="JET1" s="1"/>
      <c r="JEU1" s="1"/>
      <c r="JEV1" s="1"/>
      <c r="JEW1" s="1"/>
      <c r="JEX1" s="1"/>
      <c r="JEY1" s="1"/>
      <c r="JEZ1" s="1"/>
      <c r="JFA1" s="1"/>
      <c r="JFB1" s="1"/>
      <c r="JFC1" s="1"/>
      <c r="JFD1" s="1"/>
      <c r="JFE1" s="1"/>
      <c r="JFF1" s="1"/>
      <c r="JFG1" s="1"/>
      <c r="JFH1" s="1"/>
      <c r="JFI1" s="1"/>
      <c r="JFJ1" s="1"/>
      <c r="JFK1" s="1"/>
      <c r="JFL1" s="1"/>
      <c r="JFM1" s="1"/>
      <c r="JFN1" s="1"/>
      <c r="JFO1" s="1"/>
      <c r="JFP1" s="1"/>
      <c r="JFQ1" s="1"/>
      <c r="JFR1" s="1"/>
      <c r="JFS1" s="1"/>
      <c r="JFT1" s="1"/>
      <c r="JFU1" s="1"/>
      <c r="JFV1" s="1"/>
      <c r="JFW1" s="1"/>
      <c r="JFX1" s="1"/>
      <c r="JFY1" s="1"/>
      <c r="JFZ1" s="1"/>
      <c r="JGA1" s="1"/>
      <c r="JGB1" s="1"/>
      <c r="JGC1" s="1"/>
      <c r="JGD1" s="1"/>
      <c r="JGE1" s="1"/>
      <c r="JGF1" s="1"/>
      <c r="JGG1" s="1"/>
      <c r="JGH1" s="1"/>
      <c r="JGI1" s="1"/>
      <c r="JGJ1" s="1"/>
      <c r="JGK1" s="1"/>
      <c r="JGL1" s="1"/>
      <c r="JGM1" s="1"/>
      <c r="JGN1" s="1"/>
      <c r="JGO1" s="1"/>
      <c r="JGP1" s="1"/>
      <c r="JGQ1" s="1"/>
      <c r="JGR1" s="1"/>
      <c r="JGS1" s="1"/>
      <c r="JGT1" s="1"/>
      <c r="JGU1" s="1"/>
      <c r="JGV1" s="1"/>
      <c r="JGW1" s="1"/>
      <c r="JGX1" s="1"/>
      <c r="JGY1" s="1"/>
      <c r="JGZ1" s="1"/>
      <c r="JHA1" s="1"/>
      <c r="JHB1" s="1"/>
      <c r="JHC1" s="1"/>
      <c r="JHD1" s="1"/>
      <c r="JHE1" s="1"/>
      <c r="JHF1" s="1"/>
      <c r="JHG1" s="1"/>
      <c r="JHH1" s="1"/>
      <c r="JHI1" s="1"/>
      <c r="JHJ1" s="1"/>
      <c r="JHK1" s="1"/>
      <c r="JHL1" s="1"/>
      <c r="JHM1" s="1"/>
      <c r="JHN1" s="1"/>
      <c r="JHO1" s="1"/>
      <c r="JHP1" s="1"/>
      <c r="JHQ1" s="1"/>
      <c r="JHR1" s="1"/>
      <c r="JHS1" s="1"/>
      <c r="JHT1" s="1"/>
      <c r="JHU1" s="1"/>
      <c r="JHV1" s="1"/>
      <c r="JHW1" s="1"/>
      <c r="JHX1" s="1"/>
      <c r="JHY1" s="1"/>
      <c r="JHZ1" s="1"/>
      <c r="JIA1" s="1"/>
      <c r="JIB1" s="1"/>
      <c r="JIC1" s="1"/>
      <c r="JID1" s="1"/>
      <c r="JIE1" s="1"/>
      <c r="JIF1" s="1"/>
      <c r="JIG1" s="1"/>
      <c r="JIH1" s="1"/>
      <c r="JII1" s="1"/>
      <c r="JIJ1" s="1"/>
      <c r="JIK1" s="1"/>
      <c r="JIL1" s="1"/>
      <c r="JIM1" s="1"/>
      <c r="JIN1" s="1"/>
      <c r="JIO1" s="1"/>
      <c r="JIP1" s="1"/>
      <c r="JIQ1" s="1"/>
      <c r="JIR1" s="1"/>
      <c r="JIS1" s="1"/>
      <c r="JIT1" s="1"/>
      <c r="JIU1" s="1"/>
      <c r="JIV1" s="1"/>
      <c r="JIW1" s="1"/>
      <c r="JIX1" s="1"/>
      <c r="JIY1" s="1"/>
      <c r="JIZ1" s="1"/>
      <c r="JJA1" s="1"/>
      <c r="JJB1" s="1"/>
      <c r="JJC1" s="1"/>
      <c r="JJD1" s="1"/>
      <c r="JJE1" s="1"/>
      <c r="JJF1" s="1"/>
      <c r="JJG1" s="1"/>
      <c r="JJH1" s="1"/>
      <c r="JJI1" s="1"/>
      <c r="JJJ1" s="1"/>
      <c r="JJK1" s="1"/>
      <c r="JJL1" s="1"/>
      <c r="JJM1" s="1"/>
      <c r="JJN1" s="1"/>
      <c r="JJO1" s="1"/>
      <c r="JJP1" s="1"/>
      <c r="JJQ1" s="1"/>
      <c r="JJR1" s="1"/>
      <c r="JJS1" s="1"/>
      <c r="JJT1" s="1"/>
      <c r="JJU1" s="1"/>
      <c r="JJV1" s="1"/>
      <c r="JJW1" s="1"/>
      <c r="JJX1" s="1"/>
      <c r="JJY1" s="1"/>
      <c r="JJZ1" s="1"/>
      <c r="JKA1" s="1"/>
      <c r="JKB1" s="1"/>
      <c r="JKC1" s="1"/>
      <c r="JKD1" s="1"/>
      <c r="JKE1" s="1"/>
      <c r="JKF1" s="1"/>
      <c r="JKG1" s="1"/>
      <c r="JKH1" s="1"/>
      <c r="JKI1" s="1"/>
      <c r="JKJ1" s="1"/>
      <c r="JKK1" s="1"/>
      <c r="JKL1" s="1"/>
      <c r="JKM1" s="1"/>
      <c r="JKN1" s="1"/>
      <c r="JKO1" s="1"/>
      <c r="JKP1" s="1"/>
      <c r="JKQ1" s="1"/>
      <c r="JKR1" s="1"/>
      <c r="JKS1" s="1"/>
      <c r="JKT1" s="1"/>
      <c r="JKU1" s="1"/>
      <c r="JKV1" s="1"/>
      <c r="JKW1" s="1"/>
      <c r="JKX1" s="1"/>
      <c r="JKY1" s="1"/>
      <c r="JKZ1" s="1"/>
      <c r="JLA1" s="1"/>
      <c r="JLB1" s="1"/>
      <c r="JLC1" s="1"/>
      <c r="JLD1" s="1"/>
      <c r="JLE1" s="1"/>
      <c r="JLF1" s="1"/>
      <c r="JLG1" s="1"/>
      <c r="JLH1" s="1"/>
      <c r="JLI1" s="1"/>
      <c r="JLJ1" s="1"/>
      <c r="JLK1" s="1"/>
      <c r="JLL1" s="1"/>
      <c r="JLM1" s="1"/>
      <c r="JLN1" s="1"/>
      <c r="JLO1" s="1"/>
      <c r="JLP1" s="1"/>
      <c r="JLQ1" s="1"/>
      <c r="JLR1" s="1"/>
      <c r="JLS1" s="1"/>
      <c r="JLT1" s="1"/>
      <c r="JLU1" s="1"/>
      <c r="JLV1" s="1"/>
      <c r="JLW1" s="1"/>
      <c r="JLX1" s="1"/>
      <c r="JLY1" s="1"/>
      <c r="JLZ1" s="1"/>
      <c r="JMA1" s="1"/>
      <c r="JMB1" s="1"/>
      <c r="JMC1" s="1"/>
      <c r="JMD1" s="1"/>
      <c r="JME1" s="1"/>
      <c r="JMF1" s="1"/>
      <c r="JMG1" s="1"/>
      <c r="JMH1" s="1"/>
      <c r="JMI1" s="1"/>
      <c r="JMJ1" s="1"/>
      <c r="JMK1" s="1"/>
      <c r="JML1" s="1"/>
      <c r="JMM1" s="1"/>
      <c r="JMN1" s="1"/>
      <c r="JMO1" s="1"/>
      <c r="JMP1" s="1"/>
      <c r="JMQ1" s="1"/>
      <c r="JMR1" s="1"/>
      <c r="JMS1" s="1"/>
      <c r="JMT1" s="1"/>
      <c r="JMU1" s="1"/>
      <c r="JMV1" s="1"/>
      <c r="JMW1" s="1"/>
      <c r="JMX1" s="1"/>
      <c r="JMY1" s="1"/>
      <c r="JMZ1" s="1"/>
      <c r="JNA1" s="1"/>
      <c r="JNB1" s="1"/>
      <c r="JNC1" s="1"/>
      <c r="JND1" s="1"/>
      <c r="JNE1" s="1"/>
      <c r="JNF1" s="1"/>
      <c r="JNG1" s="1"/>
      <c r="JNH1" s="1"/>
      <c r="JNI1" s="1"/>
      <c r="JNJ1" s="1"/>
      <c r="JNK1" s="1"/>
      <c r="JNL1" s="1"/>
      <c r="JNM1" s="1"/>
      <c r="JNN1" s="1"/>
      <c r="JNO1" s="1"/>
      <c r="JNP1" s="1"/>
      <c r="JNQ1" s="1"/>
      <c r="JNR1" s="1"/>
      <c r="JNS1" s="1"/>
      <c r="JNT1" s="1"/>
      <c r="JNU1" s="1"/>
      <c r="JNV1" s="1"/>
      <c r="JNW1" s="1"/>
      <c r="JNX1" s="1"/>
      <c r="JNY1" s="1"/>
      <c r="JNZ1" s="1"/>
      <c r="JOA1" s="1"/>
      <c r="JOB1" s="1"/>
      <c r="JOC1" s="1"/>
      <c r="JOD1" s="1"/>
      <c r="JOE1" s="1"/>
      <c r="JOF1" s="1"/>
      <c r="JOG1" s="1"/>
      <c r="JOH1" s="1"/>
      <c r="JOI1" s="1"/>
      <c r="JOJ1" s="1"/>
      <c r="JOK1" s="1"/>
      <c r="JOL1" s="1"/>
      <c r="JOM1" s="1"/>
      <c r="JON1" s="1"/>
      <c r="JOO1" s="1"/>
      <c r="JOP1" s="1"/>
      <c r="JOQ1" s="1"/>
      <c r="JOR1" s="1"/>
      <c r="JOS1" s="1"/>
      <c r="JOT1" s="1"/>
      <c r="JOU1" s="1"/>
      <c r="JOV1" s="1"/>
      <c r="JOW1" s="1"/>
      <c r="JOX1" s="1"/>
      <c r="JOY1" s="1"/>
      <c r="JOZ1" s="1"/>
      <c r="JPA1" s="1"/>
      <c r="JPB1" s="1"/>
      <c r="JPC1" s="1"/>
      <c r="JPD1" s="1"/>
      <c r="JPE1" s="1"/>
      <c r="JPF1" s="1"/>
      <c r="JPG1" s="1"/>
      <c r="JPH1" s="1"/>
      <c r="JPI1" s="1"/>
      <c r="JPJ1" s="1"/>
      <c r="JPK1" s="1"/>
      <c r="JPL1" s="1"/>
      <c r="JPM1" s="1"/>
      <c r="JPN1" s="1"/>
      <c r="JPO1" s="1"/>
      <c r="JPP1" s="1"/>
      <c r="JPQ1" s="1"/>
      <c r="JPR1" s="1"/>
      <c r="JPS1" s="1"/>
      <c r="JPT1" s="1"/>
      <c r="JPU1" s="1"/>
      <c r="JPV1" s="1"/>
      <c r="JPW1" s="1"/>
      <c r="JPX1" s="1"/>
      <c r="JPY1" s="1"/>
      <c r="JPZ1" s="1"/>
      <c r="JQA1" s="1"/>
      <c r="JQB1" s="1"/>
      <c r="JQC1" s="1"/>
      <c r="JQD1" s="1"/>
      <c r="JQE1" s="1"/>
      <c r="JQF1" s="1"/>
      <c r="JQG1" s="1"/>
      <c r="JQH1" s="1"/>
      <c r="JQI1" s="1"/>
      <c r="JQJ1" s="1"/>
      <c r="JQK1" s="1"/>
      <c r="JQL1" s="1"/>
      <c r="JQM1" s="1"/>
      <c r="JQN1" s="1"/>
      <c r="JQO1" s="1"/>
      <c r="JQP1" s="1"/>
      <c r="JQQ1" s="1"/>
      <c r="JQR1" s="1"/>
      <c r="JQS1" s="1"/>
      <c r="JQT1" s="1"/>
      <c r="JQU1" s="1"/>
      <c r="JQV1" s="1"/>
      <c r="JQW1" s="1"/>
      <c r="JQX1" s="1"/>
      <c r="JQY1" s="1"/>
      <c r="JQZ1" s="1"/>
      <c r="JRA1" s="1"/>
      <c r="JRB1" s="1"/>
      <c r="JRC1" s="1"/>
      <c r="JRD1" s="1"/>
      <c r="JRE1" s="1"/>
      <c r="JRF1" s="1"/>
      <c r="JRG1" s="1"/>
      <c r="JRH1" s="1"/>
      <c r="JRI1" s="1"/>
      <c r="JRJ1" s="1"/>
      <c r="JRK1" s="1"/>
      <c r="JRL1" s="1"/>
      <c r="JRM1" s="1"/>
      <c r="JRN1" s="1"/>
      <c r="JRO1" s="1"/>
      <c r="JRP1" s="1"/>
      <c r="JRQ1" s="1"/>
      <c r="JRR1" s="1"/>
      <c r="JRS1" s="1"/>
      <c r="JRT1" s="1"/>
      <c r="JRU1" s="1"/>
      <c r="JRV1" s="1"/>
      <c r="JRW1" s="1"/>
      <c r="JRX1" s="1"/>
      <c r="JRY1" s="1"/>
      <c r="JRZ1" s="1"/>
      <c r="JSA1" s="1"/>
      <c r="JSB1" s="1"/>
      <c r="JSC1" s="1"/>
      <c r="JSD1" s="1"/>
      <c r="JSE1" s="1"/>
      <c r="JSF1" s="1"/>
      <c r="JSG1" s="1"/>
      <c r="JSH1" s="1"/>
      <c r="JSI1" s="1"/>
      <c r="JSJ1" s="1"/>
      <c r="JSK1" s="1"/>
      <c r="JSL1" s="1"/>
      <c r="JSM1" s="1"/>
      <c r="JSN1" s="1"/>
      <c r="JSO1" s="1"/>
      <c r="JSP1" s="1"/>
      <c r="JSQ1" s="1"/>
      <c r="JSR1" s="1"/>
      <c r="JSS1" s="1"/>
      <c r="JST1" s="1"/>
      <c r="JSU1" s="1"/>
      <c r="JSV1" s="1"/>
      <c r="JSW1" s="1"/>
      <c r="JSX1" s="1"/>
      <c r="JSY1" s="1"/>
      <c r="JSZ1" s="1"/>
      <c r="JTA1" s="1"/>
      <c r="JTB1" s="1"/>
      <c r="JTC1" s="1"/>
      <c r="JTD1" s="1"/>
      <c r="JTE1" s="1"/>
      <c r="JTF1" s="1"/>
      <c r="JTG1" s="1"/>
      <c r="JTH1" s="1"/>
      <c r="JTI1" s="1"/>
      <c r="JTJ1" s="1"/>
      <c r="JTK1" s="1"/>
      <c r="JTL1" s="1"/>
      <c r="JTM1" s="1"/>
      <c r="JTN1" s="1"/>
      <c r="JTO1" s="1"/>
      <c r="JTP1" s="1"/>
      <c r="JTQ1" s="1"/>
      <c r="JTR1" s="1"/>
      <c r="JTS1" s="1"/>
      <c r="JTT1" s="1"/>
      <c r="JTU1" s="1"/>
      <c r="JTV1" s="1"/>
      <c r="JTW1" s="1"/>
      <c r="JTX1" s="1"/>
      <c r="JTY1" s="1"/>
      <c r="JTZ1" s="1"/>
      <c r="JUA1" s="1"/>
      <c r="JUB1" s="1"/>
      <c r="JUC1" s="1"/>
      <c r="JUD1" s="1"/>
      <c r="JUE1" s="1"/>
      <c r="JUF1" s="1"/>
      <c r="JUG1" s="1"/>
      <c r="JUH1" s="1"/>
      <c r="JUI1" s="1"/>
      <c r="JUJ1" s="1"/>
      <c r="JUK1" s="1"/>
      <c r="JUL1" s="1"/>
      <c r="JUM1" s="1"/>
      <c r="JUN1" s="1"/>
      <c r="JUO1" s="1"/>
      <c r="JUP1" s="1"/>
      <c r="JUQ1" s="1"/>
      <c r="JUR1" s="1"/>
      <c r="JUS1" s="1"/>
      <c r="JUT1" s="1"/>
      <c r="JUU1" s="1"/>
      <c r="JUV1" s="1"/>
      <c r="JUW1" s="1"/>
      <c r="JUX1" s="1"/>
      <c r="JUY1" s="1"/>
      <c r="JUZ1" s="1"/>
      <c r="JVA1" s="1"/>
      <c r="JVB1" s="1"/>
      <c r="JVC1" s="1"/>
      <c r="JVD1" s="1"/>
      <c r="JVE1" s="1"/>
      <c r="JVF1" s="1"/>
      <c r="JVG1" s="1"/>
      <c r="JVH1" s="1"/>
      <c r="JVI1" s="1"/>
      <c r="JVJ1" s="1"/>
      <c r="JVK1" s="1"/>
      <c r="JVL1" s="1"/>
      <c r="JVM1" s="1"/>
      <c r="JVN1" s="1"/>
      <c r="JVO1" s="1"/>
      <c r="JVP1" s="1"/>
      <c r="JVQ1" s="1"/>
      <c r="JVR1" s="1"/>
      <c r="JVS1" s="1"/>
      <c r="JVT1" s="1"/>
      <c r="JVU1" s="1"/>
      <c r="JVV1" s="1"/>
      <c r="JVW1" s="1"/>
      <c r="JVX1" s="1"/>
      <c r="JVY1" s="1"/>
      <c r="JVZ1" s="1"/>
      <c r="JWA1" s="1"/>
      <c r="JWB1" s="1"/>
      <c r="JWC1" s="1"/>
      <c r="JWD1" s="1"/>
      <c r="JWE1" s="1"/>
      <c r="JWF1" s="1"/>
      <c r="JWG1" s="1"/>
      <c r="JWH1" s="1"/>
      <c r="JWI1" s="1"/>
      <c r="JWJ1" s="1"/>
      <c r="JWK1" s="1"/>
      <c r="JWL1" s="1"/>
      <c r="JWM1" s="1"/>
      <c r="JWN1" s="1"/>
      <c r="JWO1" s="1"/>
      <c r="JWP1" s="1"/>
      <c r="JWQ1" s="1"/>
      <c r="JWR1" s="1"/>
      <c r="JWS1" s="1"/>
      <c r="JWT1" s="1"/>
      <c r="JWU1" s="1"/>
      <c r="JWV1" s="1"/>
      <c r="JWW1" s="1"/>
      <c r="JWX1" s="1"/>
      <c r="JWY1" s="1"/>
      <c r="JWZ1" s="1"/>
      <c r="JXA1" s="1"/>
      <c r="JXB1" s="1"/>
      <c r="JXC1" s="1"/>
      <c r="JXD1" s="1"/>
      <c r="JXE1" s="1"/>
      <c r="JXF1" s="1"/>
      <c r="JXG1" s="1"/>
      <c r="JXH1" s="1"/>
      <c r="JXI1" s="1"/>
      <c r="JXJ1" s="1"/>
      <c r="JXK1" s="1"/>
      <c r="JXL1" s="1"/>
      <c r="JXM1" s="1"/>
      <c r="JXN1" s="1"/>
      <c r="JXO1" s="1"/>
      <c r="JXP1" s="1"/>
      <c r="JXQ1" s="1"/>
      <c r="JXR1" s="1"/>
      <c r="JXS1" s="1"/>
      <c r="JXT1" s="1"/>
      <c r="JXU1" s="1"/>
      <c r="JXV1" s="1"/>
      <c r="JXW1" s="1"/>
      <c r="JXX1" s="1"/>
      <c r="JXY1" s="1"/>
      <c r="JXZ1" s="1"/>
      <c r="JYA1" s="1"/>
      <c r="JYB1" s="1"/>
      <c r="JYC1" s="1"/>
      <c r="JYD1" s="1"/>
      <c r="JYE1" s="1"/>
      <c r="JYF1" s="1"/>
      <c r="JYG1" s="1"/>
      <c r="JYH1" s="1"/>
      <c r="JYI1" s="1"/>
      <c r="JYJ1" s="1"/>
      <c r="JYK1" s="1"/>
      <c r="JYL1" s="1"/>
      <c r="JYM1" s="1"/>
      <c r="JYN1" s="1"/>
      <c r="JYO1" s="1"/>
      <c r="JYP1" s="1"/>
      <c r="JYQ1" s="1"/>
      <c r="JYR1" s="1"/>
      <c r="JYS1" s="1"/>
      <c r="JYT1" s="1"/>
      <c r="JYU1" s="1"/>
      <c r="JYV1" s="1"/>
      <c r="JYW1" s="1"/>
      <c r="JYX1" s="1"/>
      <c r="JYY1" s="1"/>
      <c r="JYZ1" s="1"/>
      <c r="JZA1" s="1"/>
      <c r="JZB1" s="1"/>
      <c r="JZC1" s="1"/>
      <c r="JZD1" s="1"/>
      <c r="JZE1" s="1"/>
      <c r="JZF1" s="1"/>
      <c r="JZG1" s="1"/>
      <c r="JZH1" s="1"/>
      <c r="JZI1" s="1"/>
      <c r="JZJ1" s="1"/>
      <c r="JZK1" s="1"/>
      <c r="JZL1" s="1"/>
      <c r="JZM1" s="1"/>
      <c r="JZN1" s="1"/>
      <c r="JZO1" s="1"/>
      <c r="JZP1" s="1"/>
      <c r="JZQ1" s="1"/>
      <c r="JZR1" s="1"/>
      <c r="JZS1" s="1"/>
      <c r="JZT1" s="1"/>
      <c r="JZU1" s="1"/>
      <c r="JZV1" s="1"/>
      <c r="JZW1" s="1"/>
      <c r="JZX1" s="1"/>
      <c r="JZY1" s="1"/>
      <c r="JZZ1" s="1"/>
      <c r="KAA1" s="1"/>
      <c r="KAB1" s="1"/>
      <c r="KAC1" s="1"/>
      <c r="KAD1" s="1"/>
      <c r="KAE1" s="1"/>
      <c r="KAF1" s="1"/>
      <c r="KAG1" s="1"/>
      <c r="KAH1" s="1"/>
      <c r="KAI1" s="1"/>
      <c r="KAJ1" s="1"/>
      <c r="KAK1" s="1"/>
      <c r="KAL1" s="1"/>
      <c r="KAM1" s="1"/>
      <c r="KAN1" s="1"/>
      <c r="KAO1" s="1"/>
      <c r="KAP1" s="1"/>
      <c r="KAQ1" s="1"/>
      <c r="KAR1" s="1"/>
      <c r="KAS1" s="1"/>
      <c r="KAT1" s="1"/>
      <c r="KAU1" s="1"/>
      <c r="KAV1" s="1"/>
      <c r="KAW1" s="1"/>
      <c r="KAX1" s="1"/>
      <c r="KAY1" s="1"/>
      <c r="KAZ1" s="1"/>
      <c r="KBA1" s="1"/>
      <c r="KBB1" s="1"/>
      <c r="KBC1" s="1"/>
      <c r="KBD1" s="1"/>
      <c r="KBE1" s="1"/>
      <c r="KBF1" s="1"/>
      <c r="KBG1" s="1"/>
      <c r="KBH1" s="1"/>
      <c r="KBI1" s="1"/>
      <c r="KBJ1" s="1"/>
      <c r="KBK1" s="1"/>
      <c r="KBL1" s="1"/>
      <c r="KBM1" s="1"/>
      <c r="KBN1" s="1"/>
      <c r="KBO1" s="1"/>
      <c r="KBP1" s="1"/>
      <c r="KBQ1" s="1"/>
      <c r="KBR1" s="1"/>
      <c r="KBS1" s="1"/>
      <c r="KBT1" s="1"/>
      <c r="KBU1" s="1"/>
      <c r="KBV1" s="1"/>
      <c r="KBW1" s="1"/>
      <c r="KBX1" s="1"/>
      <c r="KBY1" s="1"/>
      <c r="KBZ1" s="1"/>
      <c r="KCA1" s="1"/>
      <c r="KCB1" s="1"/>
      <c r="KCC1" s="1"/>
      <c r="KCD1" s="1"/>
      <c r="KCE1" s="1"/>
      <c r="KCF1" s="1"/>
      <c r="KCG1" s="1"/>
      <c r="KCH1" s="1"/>
      <c r="KCI1" s="1"/>
      <c r="KCJ1" s="1"/>
      <c r="KCK1" s="1"/>
      <c r="KCL1" s="1"/>
      <c r="KCM1" s="1"/>
      <c r="KCN1" s="1"/>
      <c r="KCO1" s="1"/>
      <c r="KCP1" s="1"/>
      <c r="KCQ1" s="1"/>
      <c r="KCR1" s="1"/>
      <c r="KCS1" s="1"/>
      <c r="KCT1" s="1"/>
      <c r="KCU1" s="1"/>
      <c r="KCV1" s="1"/>
      <c r="KCW1" s="1"/>
      <c r="KCX1" s="1"/>
      <c r="KCY1" s="1"/>
      <c r="KCZ1" s="1"/>
      <c r="KDA1" s="1"/>
      <c r="KDB1" s="1"/>
      <c r="KDC1" s="1"/>
      <c r="KDD1" s="1"/>
      <c r="KDE1" s="1"/>
      <c r="KDF1" s="1"/>
      <c r="KDG1" s="1"/>
      <c r="KDH1" s="1"/>
      <c r="KDI1" s="1"/>
      <c r="KDJ1" s="1"/>
      <c r="KDK1" s="1"/>
      <c r="KDL1" s="1"/>
      <c r="KDM1" s="1"/>
      <c r="KDN1" s="1"/>
      <c r="KDO1" s="1"/>
      <c r="KDP1" s="1"/>
      <c r="KDQ1" s="1"/>
      <c r="KDR1" s="1"/>
      <c r="KDS1" s="1"/>
      <c r="KDT1" s="1"/>
      <c r="KDU1" s="1"/>
      <c r="KDV1" s="1"/>
      <c r="KDW1" s="1"/>
      <c r="KDX1" s="1"/>
      <c r="KDY1" s="1"/>
      <c r="KDZ1" s="1"/>
      <c r="KEA1" s="1"/>
      <c r="KEB1" s="1"/>
      <c r="KEC1" s="1"/>
      <c r="KED1" s="1"/>
      <c r="KEE1" s="1"/>
      <c r="KEF1" s="1"/>
      <c r="KEG1" s="1"/>
      <c r="KEH1" s="1"/>
      <c r="KEI1" s="1"/>
      <c r="KEJ1" s="1"/>
      <c r="KEK1" s="1"/>
      <c r="KEL1" s="1"/>
      <c r="KEM1" s="1"/>
      <c r="KEN1" s="1"/>
      <c r="KEO1" s="1"/>
      <c r="KEP1" s="1"/>
      <c r="KEQ1" s="1"/>
      <c r="KER1" s="1"/>
      <c r="KES1" s="1"/>
      <c r="KET1" s="1"/>
      <c r="KEU1" s="1"/>
      <c r="KEV1" s="1"/>
      <c r="KEW1" s="1"/>
      <c r="KEX1" s="1"/>
      <c r="KEY1" s="1"/>
      <c r="KEZ1" s="1"/>
      <c r="KFA1" s="1"/>
      <c r="KFB1" s="1"/>
      <c r="KFC1" s="1"/>
      <c r="KFD1" s="1"/>
      <c r="KFE1" s="1"/>
      <c r="KFF1" s="1"/>
      <c r="KFG1" s="1"/>
      <c r="KFH1" s="1"/>
      <c r="KFI1" s="1"/>
      <c r="KFJ1" s="1"/>
      <c r="KFK1" s="1"/>
      <c r="KFL1" s="1"/>
      <c r="KFM1" s="1"/>
      <c r="KFN1" s="1"/>
      <c r="KFO1" s="1"/>
      <c r="KFP1" s="1"/>
      <c r="KFQ1" s="1"/>
      <c r="KFR1" s="1"/>
      <c r="KFS1" s="1"/>
      <c r="KFT1" s="1"/>
      <c r="KFU1" s="1"/>
      <c r="KFV1" s="1"/>
      <c r="KFW1" s="1"/>
      <c r="KFX1" s="1"/>
      <c r="KFY1" s="1"/>
      <c r="KFZ1" s="1"/>
      <c r="KGA1" s="1"/>
      <c r="KGB1" s="1"/>
      <c r="KGC1" s="1"/>
      <c r="KGD1" s="1"/>
      <c r="KGE1" s="1"/>
      <c r="KGF1" s="1"/>
      <c r="KGG1" s="1"/>
      <c r="KGH1" s="1"/>
      <c r="KGI1" s="1"/>
      <c r="KGJ1" s="1"/>
      <c r="KGK1" s="1"/>
      <c r="KGL1" s="1"/>
      <c r="KGM1" s="1"/>
      <c r="KGN1" s="1"/>
      <c r="KGO1" s="1"/>
      <c r="KGP1" s="1"/>
      <c r="KGQ1" s="1"/>
      <c r="KGR1" s="1"/>
      <c r="KGS1" s="1"/>
      <c r="KGT1" s="1"/>
      <c r="KGU1" s="1"/>
      <c r="KGV1" s="1"/>
      <c r="KGW1" s="1"/>
      <c r="KGX1" s="1"/>
      <c r="KGY1" s="1"/>
      <c r="KGZ1" s="1"/>
      <c r="KHA1" s="1"/>
      <c r="KHB1" s="1"/>
      <c r="KHC1" s="1"/>
      <c r="KHD1" s="1"/>
      <c r="KHE1" s="1"/>
      <c r="KHF1" s="1"/>
      <c r="KHG1" s="1"/>
      <c r="KHH1" s="1"/>
      <c r="KHI1" s="1"/>
      <c r="KHJ1" s="1"/>
      <c r="KHK1" s="1"/>
      <c r="KHL1" s="1"/>
      <c r="KHM1" s="1"/>
      <c r="KHN1" s="1"/>
      <c r="KHO1" s="1"/>
      <c r="KHP1" s="1"/>
      <c r="KHQ1" s="1"/>
      <c r="KHR1" s="1"/>
      <c r="KHS1" s="1"/>
      <c r="KHT1" s="1"/>
      <c r="KHU1" s="1"/>
      <c r="KHV1" s="1"/>
      <c r="KHW1" s="1"/>
      <c r="KHX1" s="1"/>
      <c r="KHY1" s="1"/>
      <c r="KHZ1" s="1"/>
      <c r="KIA1" s="1"/>
      <c r="KIB1" s="1"/>
      <c r="KIC1" s="1"/>
      <c r="KID1" s="1"/>
      <c r="KIE1" s="1"/>
      <c r="KIF1" s="1"/>
      <c r="KIG1" s="1"/>
      <c r="KIH1" s="1"/>
      <c r="KII1" s="1"/>
      <c r="KIJ1" s="1"/>
      <c r="KIK1" s="1"/>
      <c r="KIL1" s="1"/>
      <c r="KIM1" s="1"/>
      <c r="KIN1" s="1"/>
      <c r="KIO1" s="1"/>
      <c r="KIP1" s="1"/>
      <c r="KIQ1" s="1"/>
      <c r="KIR1" s="1"/>
      <c r="KIS1" s="1"/>
      <c r="KIT1" s="1"/>
      <c r="KIU1" s="1"/>
      <c r="KIV1" s="1"/>
      <c r="KIW1" s="1"/>
      <c r="KIX1" s="1"/>
      <c r="KIY1" s="1"/>
      <c r="KIZ1" s="1"/>
      <c r="KJA1" s="1"/>
      <c r="KJB1" s="1"/>
      <c r="KJC1" s="1"/>
      <c r="KJD1" s="1"/>
      <c r="KJE1" s="1"/>
      <c r="KJF1" s="1"/>
      <c r="KJG1" s="1"/>
      <c r="KJH1" s="1"/>
      <c r="KJI1" s="1"/>
      <c r="KJJ1" s="1"/>
      <c r="KJK1" s="1"/>
      <c r="KJL1" s="1"/>
      <c r="KJM1" s="1"/>
      <c r="KJN1" s="1"/>
      <c r="KJO1" s="1"/>
      <c r="KJP1" s="1"/>
      <c r="KJQ1" s="1"/>
      <c r="KJR1" s="1"/>
      <c r="KJS1" s="1"/>
      <c r="KJT1" s="1"/>
      <c r="KJU1" s="1"/>
      <c r="KJV1" s="1"/>
      <c r="KJW1" s="1"/>
      <c r="KJX1" s="1"/>
      <c r="KJY1" s="1"/>
      <c r="KJZ1" s="1"/>
      <c r="KKA1" s="1"/>
      <c r="KKB1" s="1"/>
      <c r="KKC1" s="1"/>
      <c r="KKD1" s="1"/>
      <c r="KKE1" s="1"/>
      <c r="KKF1" s="1"/>
      <c r="KKG1" s="1"/>
      <c r="KKH1" s="1"/>
      <c r="KKI1" s="1"/>
      <c r="KKJ1" s="1"/>
      <c r="KKK1" s="1"/>
      <c r="KKL1" s="1"/>
      <c r="KKM1" s="1"/>
      <c r="KKN1" s="1"/>
      <c r="KKO1" s="1"/>
      <c r="KKP1" s="1"/>
      <c r="KKQ1" s="1"/>
      <c r="KKR1" s="1"/>
      <c r="KKS1" s="1"/>
      <c r="KKT1" s="1"/>
      <c r="KKU1" s="1"/>
      <c r="KKV1" s="1"/>
      <c r="KKW1" s="1"/>
      <c r="KKX1" s="1"/>
      <c r="KKY1" s="1"/>
      <c r="KKZ1" s="1"/>
      <c r="KLA1" s="1"/>
      <c r="KLB1" s="1"/>
      <c r="KLC1" s="1"/>
      <c r="KLD1" s="1"/>
      <c r="KLE1" s="1"/>
      <c r="KLF1" s="1"/>
      <c r="KLG1" s="1"/>
      <c r="KLH1" s="1"/>
      <c r="KLI1" s="1"/>
      <c r="KLJ1" s="1"/>
      <c r="KLK1" s="1"/>
      <c r="KLL1" s="1"/>
      <c r="KLM1" s="1"/>
      <c r="KLN1" s="1"/>
      <c r="KLO1" s="1"/>
      <c r="KLP1" s="1"/>
      <c r="KLQ1" s="1"/>
      <c r="KLR1" s="1"/>
      <c r="KLS1" s="1"/>
      <c r="KLT1" s="1"/>
      <c r="KLU1" s="1"/>
      <c r="KLV1" s="1"/>
      <c r="KLW1" s="1"/>
      <c r="KLX1" s="1"/>
      <c r="KLY1" s="1"/>
      <c r="KLZ1" s="1"/>
      <c r="KMA1" s="1"/>
      <c r="KMB1" s="1"/>
      <c r="KMC1" s="1"/>
      <c r="KMD1" s="1"/>
      <c r="KME1" s="1"/>
      <c r="KMF1" s="1"/>
      <c r="KMG1" s="1"/>
      <c r="KMH1" s="1"/>
      <c r="KMI1" s="1"/>
      <c r="KMJ1" s="1"/>
      <c r="KMK1" s="1"/>
      <c r="KML1" s="1"/>
      <c r="KMM1" s="1"/>
      <c r="KMN1" s="1"/>
      <c r="KMO1" s="1"/>
      <c r="KMP1" s="1"/>
      <c r="KMQ1" s="1"/>
      <c r="KMR1" s="1"/>
      <c r="KMS1" s="1"/>
      <c r="KMT1" s="1"/>
      <c r="KMU1" s="1"/>
      <c r="KMV1" s="1"/>
      <c r="KMW1" s="1"/>
      <c r="KMX1" s="1"/>
      <c r="KMY1" s="1"/>
      <c r="KMZ1" s="1"/>
      <c r="KNA1" s="1"/>
      <c r="KNB1" s="1"/>
      <c r="KNC1" s="1"/>
      <c r="KND1" s="1"/>
      <c r="KNE1" s="1"/>
      <c r="KNF1" s="1"/>
      <c r="KNG1" s="1"/>
      <c r="KNH1" s="1"/>
      <c r="KNI1" s="1"/>
      <c r="KNJ1" s="1"/>
      <c r="KNK1" s="1"/>
      <c r="KNL1" s="1"/>
      <c r="KNM1" s="1"/>
      <c r="KNN1" s="1"/>
      <c r="KNO1" s="1"/>
      <c r="KNP1" s="1"/>
      <c r="KNQ1" s="1"/>
      <c r="KNR1" s="1"/>
      <c r="KNS1" s="1"/>
      <c r="KNT1" s="1"/>
      <c r="KNU1" s="1"/>
      <c r="KNV1" s="1"/>
      <c r="KNW1" s="1"/>
      <c r="KNX1" s="1"/>
      <c r="KNY1" s="1"/>
      <c r="KNZ1" s="1"/>
      <c r="KOA1" s="1"/>
      <c r="KOB1" s="1"/>
      <c r="KOC1" s="1"/>
      <c r="KOD1" s="1"/>
      <c r="KOE1" s="1"/>
      <c r="KOF1" s="1"/>
      <c r="KOG1" s="1"/>
      <c r="KOH1" s="1"/>
      <c r="KOI1" s="1"/>
      <c r="KOJ1" s="1"/>
      <c r="KOK1" s="1"/>
      <c r="KOL1" s="1"/>
      <c r="KOM1" s="1"/>
      <c r="KON1" s="1"/>
      <c r="KOO1" s="1"/>
      <c r="KOP1" s="1"/>
      <c r="KOQ1" s="1"/>
      <c r="KOR1" s="1"/>
      <c r="KOS1" s="1"/>
      <c r="KOT1" s="1"/>
      <c r="KOU1" s="1"/>
      <c r="KOV1" s="1"/>
      <c r="KOW1" s="1"/>
      <c r="KOX1" s="1"/>
      <c r="KOY1" s="1"/>
      <c r="KOZ1" s="1"/>
      <c r="KPA1" s="1"/>
      <c r="KPB1" s="1"/>
      <c r="KPC1" s="1"/>
      <c r="KPD1" s="1"/>
      <c r="KPE1" s="1"/>
      <c r="KPF1" s="1"/>
      <c r="KPG1" s="1"/>
      <c r="KPH1" s="1"/>
      <c r="KPI1" s="1"/>
      <c r="KPJ1" s="1"/>
      <c r="KPK1" s="1"/>
      <c r="KPL1" s="1"/>
      <c r="KPM1" s="1"/>
      <c r="KPN1" s="1"/>
      <c r="KPO1" s="1"/>
      <c r="KPP1" s="1"/>
      <c r="KPQ1" s="1"/>
      <c r="KPR1" s="1"/>
      <c r="KPS1" s="1"/>
      <c r="KPT1" s="1"/>
      <c r="KPU1" s="1"/>
      <c r="KPV1" s="1"/>
      <c r="KPW1" s="1"/>
      <c r="KPX1" s="1"/>
      <c r="KPY1" s="1"/>
      <c r="KPZ1" s="1"/>
      <c r="KQA1" s="1"/>
      <c r="KQB1" s="1"/>
      <c r="KQC1" s="1"/>
      <c r="KQD1" s="1"/>
      <c r="KQE1" s="1"/>
      <c r="KQF1" s="1"/>
      <c r="KQG1" s="1"/>
      <c r="KQH1" s="1"/>
      <c r="KQI1" s="1"/>
      <c r="KQJ1" s="1"/>
      <c r="KQK1" s="1"/>
      <c r="KQL1" s="1"/>
      <c r="KQM1" s="1"/>
      <c r="KQN1" s="1"/>
      <c r="KQO1" s="1"/>
      <c r="KQP1" s="1"/>
      <c r="KQQ1" s="1"/>
      <c r="KQR1" s="1"/>
      <c r="KQS1" s="1"/>
      <c r="KQT1" s="1"/>
      <c r="KQU1" s="1"/>
      <c r="KQV1" s="1"/>
      <c r="KQW1" s="1"/>
      <c r="KQX1" s="1"/>
      <c r="KQY1" s="1"/>
      <c r="KQZ1" s="1"/>
      <c r="KRA1" s="1"/>
      <c r="KRB1" s="1"/>
      <c r="KRC1" s="1"/>
      <c r="KRD1" s="1"/>
      <c r="KRE1" s="1"/>
      <c r="KRF1" s="1"/>
      <c r="KRG1" s="1"/>
      <c r="KRH1" s="1"/>
      <c r="KRI1" s="1"/>
      <c r="KRJ1" s="1"/>
      <c r="KRK1" s="1"/>
      <c r="KRL1" s="1"/>
      <c r="KRM1" s="1"/>
      <c r="KRN1" s="1"/>
      <c r="KRO1" s="1"/>
      <c r="KRP1" s="1"/>
      <c r="KRQ1" s="1"/>
      <c r="KRR1" s="1"/>
      <c r="KRS1" s="1"/>
      <c r="KRT1" s="1"/>
      <c r="KRU1" s="1"/>
      <c r="KRV1" s="1"/>
      <c r="KRW1" s="1"/>
      <c r="KRX1" s="1"/>
      <c r="KRY1" s="1"/>
      <c r="KRZ1" s="1"/>
      <c r="KSA1" s="1"/>
      <c r="KSB1" s="1"/>
      <c r="KSC1" s="1"/>
      <c r="KSD1" s="1"/>
      <c r="KSE1" s="1"/>
      <c r="KSF1" s="1"/>
      <c r="KSG1" s="1"/>
      <c r="KSH1" s="1"/>
      <c r="KSI1" s="1"/>
      <c r="KSJ1" s="1"/>
      <c r="KSK1" s="1"/>
      <c r="KSL1" s="1"/>
      <c r="KSM1" s="1"/>
      <c r="KSN1" s="1"/>
      <c r="KSO1" s="1"/>
      <c r="KSP1" s="1"/>
      <c r="KSQ1" s="1"/>
      <c r="KSR1" s="1"/>
      <c r="KSS1" s="1"/>
      <c r="KST1" s="1"/>
      <c r="KSU1" s="1"/>
      <c r="KSV1" s="1"/>
      <c r="KSW1" s="1"/>
      <c r="KSX1" s="1"/>
      <c r="KSY1" s="1"/>
      <c r="KSZ1" s="1"/>
      <c r="KTA1" s="1"/>
      <c r="KTB1" s="1"/>
      <c r="KTC1" s="1"/>
      <c r="KTD1" s="1"/>
      <c r="KTE1" s="1"/>
      <c r="KTF1" s="1"/>
      <c r="KTG1" s="1"/>
      <c r="KTH1" s="1"/>
      <c r="KTI1" s="1"/>
      <c r="KTJ1" s="1"/>
      <c r="KTK1" s="1"/>
      <c r="KTL1" s="1"/>
      <c r="KTM1" s="1"/>
      <c r="KTN1" s="1"/>
      <c r="KTO1" s="1"/>
      <c r="KTP1" s="1"/>
      <c r="KTQ1" s="1"/>
      <c r="KTR1" s="1"/>
      <c r="KTS1" s="1"/>
      <c r="KTT1" s="1"/>
      <c r="KTU1" s="1"/>
      <c r="KTV1" s="1"/>
      <c r="KTW1" s="1"/>
      <c r="KTX1" s="1"/>
      <c r="KTY1" s="1"/>
      <c r="KTZ1" s="1"/>
      <c r="KUA1" s="1"/>
      <c r="KUB1" s="1"/>
      <c r="KUC1" s="1"/>
      <c r="KUD1" s="1"/>
      <c r="KUE1" s="1"/>
      <c r="KUF1" s="1"/>
      <c r="KUG1" s="1"/>
      <c r="KUH1" s="1"/>
      <c r="KUI1" s="1"/>
      <c r="KUJ1" s="1"/>
      <c r="KUK1" s="1"/>
      <c r="KUL1" s="1"/>
      <c r="KUM1" s="1"/>
      <c r="KUN1" s="1"/>
      <c r="KUO1" s="1"/>
      <c r="KUP1" s="1"/>
      <c r="KUQ1" s="1"/>
      <c r="KUR1" s="1"/>
      <c r="KUS1" s="1"/>
      <c r="KUT1" s="1"/>
      <c r="KUU1" s="1"/>
      <c r="KUV1" s="1"/>
      <c r="KUW1" s="1"/>
      <c r="KUX1" s="1"/>
      <c r="KUY1" s="1"/>
      <c r="KUZ1" s="1"/>
      <c r="KVA1" s="1"/>
      <c r="KVB1" s="1"/>
      <c r="KVC1" s="1"/>
      <c r="KVD1" s="1"/>
      <c r="KVE1" s="1"/>
      <c r="KVF1" s="1"/>
      <c r="KVG1" s="1"/>
      <c r="KVH1" s="1"/>
      <c r="KVI1" s="1"/>
      <c r="KVJ1" s="1"/>
      <c r="KVK1" s="1"/>
      <c r="KVL1" s="1"/>
      <c r="KVM1" s="1"/>
      <c r="KVN1" s="1"/>
      <c r="KVO1" s="1"/>
      <c r="KVP1" s="1"/>
      <c r="KVQ1" s="1"/>
      <c r="KVR1" s="1"/>
      <c r="KVS1" s="1"/>
      <c r="KVT1" s="1"/>
      <c r="KVU1" s="1"/>
      <c r="KVV1" s="1"/>
      <c r="KVW1" s="1"/>
      <c r="KVX1" s="1"/>
      <c r="KVY1" s="1"/>
      <c r="KVZ1" s="1"/>
      <c r="KWA1" s="1"/>
      <c r="KWB1" s="1"/>
      <c r="KWC1" s="1"/>
      <c r="KWD1" s="1"/>
      <c r="KWE1" s="1"/>
      <c r="KWF1" s="1"/>
      <c r="KWG1" s="1"/>
      <c r="KWH1" s="1"/>
      <c r="KWI1" s="1"/>
      <c r="KWJ1" s="1"/>
      <c r="KWK1" s="1"/>
      <c r="KWL1" s="1"/>
      <c r="KWM1" s="1"/>
      <c r="KWN1" s="1"/>
      <c r="KWO1" s="1"/>
      <c r="KWP1" s="1"/>
      <c r="KWQ1" s="1"/>
      <c r="KWR1" s="1"/>
      <c r="KWS1" s="1"/>
      <c r="KWT1" s="1"/>
      <c r="KWU1" s="1"/>
      <c r="KWV1" s="1"/>
      <c r="KWW1" s="1"/>
      <c r="KWX1" s="1"/>
      <c r="KWY1" s="1"/>
      <c r="KWZ1" s="1"/>
      <c r="KXA1" s="1"/>
      <c r="KXB1" s="1"/>
      <c r="KXC1" s="1"/>
      <c r="KXD1" s="1"/>
      <c r="KXE1" s="1"/>
      <c r="KXF1" s="1"/>
      <c r="KXG1" s="1"/>
      <c r="KXH1" s="1"/>
      <c r="KXI1" s="1"/>
      <c r="KXJ1" s="1"/>
      <c r="KXK1" s="1"/>
      <c r="KXL1" s="1"/>
      <c r="KXM1" s="1"/>
      <c r="KXN1" s="1"/>
      <c r="KXO1" s="1"/>
      <c r="KXP1" s="1"/>
      <c r="KXQ1" s="1"/>
      <c r="KXR1" s="1"/>
      <c r="KXS1" s="1"/>
      <c r="KXT1" s="1"/>
      <c r="KXU1" s="1"/>
      <c r="KXV1" s="1"/>
      <c r="KXW1" s="1"/>
      <c r="KXX1" s="1"/>
      <c r="KXY1" s="1"/>
      <c r="KXZ1" s="1"/>
      <c r="KYA1" s="1"/>
      <c r="KYB1" s="1"/>
      <c r="KYC1" s="1"/>
      <c r="KYD1" s="1"/>
      <c r="KYE1" s="1"/>
      <c r="KYF1" s="1"/>
      <c r="KYG1" s="1"/>
      <c r="KYH1" s="1"/>
      <c r="KYI1" s="1"/>
      <c r="KYJ1" s="1"/>
      <c r="KYK1" s="1"/>
      <c r="KYL1" s="1"/>
      <c r="KYM1" s="1"/>
      <c r="KYN1" s="1"/>
      <c r="KYO1" s="1"/>
      <c r="KYP1" s="1"/>
      <c r="KYQ1" s="1"/>
      <c r="KYR1" s="1"/>
      <c r="KYS1" s="1"/>
      <c r="KYT1" s="1"/>
      <c r="KYU1" s="1"/>
      <c r="KYV1" s="1"/>
      <c r="KYW1" s="1"/>
      <c r="KYX1" s="1"/>
      <c r="KYY1" s="1"/>
      <c r="KYZ1" s="1"/>
      <c r="KZA1" s="1"/>
      <c r="KZB1" s="1"/>
      <c r="KZC1" s="1"/>
      <c r="KZD1" s="1"/>
      <c r="KZE1" s="1"/>
      <c r="KZF1" s="1"/>
      <c r="KZG1" s="1"/>
      <c r="KZH1" s="1"/>
      <c r="KZI1" s="1"/>
      <c r="KZJ1" s="1"/>
      <c r="KZK1" s="1"/>
      <c r="KZL1" s="1"/>
      <c r="KZM1" s="1"/>
      <c r="KZN1" s="1"/>
      <c r="KZO1" s="1"/>
      <c r="KZP1" s="1"/>
      <c r="KZQ1" s="1"/>
      <c r="KZR1" s="1"/>
      <c r="KZS1" s="1"/>
      <c r="KZT1" s="1"/>
      <c r="KZU1" s="1"/>
      <c r="KZV1" s="1"/>
      <c r="KZW1" s="1"/>
      <c r="KZX1" s="1"/>
      <c r="KZY1" s="1"/>
      <c r="KZZ1" s="1"/>
      <c r="LAA1" s="1"/>
      <c r="LAB1" s="1"/>
      <c r="LAC1" s="1"/>
      <c r="LAD1" s="1"/>
      <c r="LAE1" s="1"/>
      <c r="LAF1" s="1"/>
      <c r="LAG1" s="1"/>
      <c r="LAH1" s="1"/>
      <c r="LAI1" s="1"/>
      <c r="LAJ1" s="1"/>
      <c r="LAK1" s="1"/>
      <c r="LAL1" s="1"/>
      <c r="LAM1" s="1"/>
      <c r="LAN1" s="1"/>
      <c r="LAO1" s="1"/>
      <c r="LAP1" s="1"/>
      <c r="LAQ1" s="1"/>
      <c r="LAR1" s="1"/>
      <c r="LAS1" s="1"/>
      <c r="LAT1" s="1"/>
      <c r="LAU1" s="1"/>
      <c r="LAV1" s="1"/>
      <c r="LAW1" s="1"/>
      <c r="LAX1" s="1"/>
      <c r="LAY1" s="1"/>
      <c r="LAZ1" s="1"/>
      <c r="LBA1" s="1"/>
      <c r="LBB1" s="1"/>
      <c r="LBC1" s="1"/>
      <c r="LBD1" s="1"/>
      <c r="LBE1" s="1"/>
      <c r="LBF1" s="1"/>
      <c r="LBG1" s="1"/>
      <c r="LBH1" s="1"/>
      <c r="LBI1" s="1"/>
      <c r="LBJ1" s="1"/>
      <c r="LBK1" s="1"/>
      <c r="LBL1" s="1"/>
      <c r="LBM1" s="1"/>
      <c r="LBN1" s="1"/>
      <c r="LBO1" s="1"/>
      <c r="LBP1" s="1"/>
      <c r="LBQ1" s="1"/>
      <c r="LBR1" s="1"/>
      <c r="LBS1" s="1"/>
      <c r="LBT1" s="1"/>
      <c r="LBU1" s="1"/>
      <c r="LBV1" s="1"/>
      <c r="LBW1" s="1"/>
      <c r="LBX1" s="1"/>
      <c r="LBY1" s="1"/>
      <c r="LBZ1" s="1"/>
      <c r="LCA1" s="1"/>
      <c r="LCB1" s="1"/>
      <c r="LCC1" s="1"/>
      <c r="LCD1" s="1"/>
      <c r="LCE1" s="1"/>
      <c r="LCF1" s="1"/>
      <c r="LCG1" s="1"/>
      <c r="LCH1" s="1"/>
      <c r="LCI1" s="1"/>
      <c r="LCJ1" s="1"/>
      <c r="LCK1" s="1"/>
      <c r="LCL1" s="1"/>
      <c r="LCM1" s="1"/>
      <c r="LCN1" s="1"/>
      <c r="LCO1" s="1"/>
      <c r="LCP1" s="1"/>
      <c r="LCQ1" s="1"/>
      <c r="LCR1" s="1"/>
      <c r="LCS1" s="1"/>
      <c r="LCT1" s="1"/>
      <c r="LCU1" s="1"/>
      <c r="LCV1" s="1"/>
      <c r="LCW1" s="1"/>
      <c r="LCX1" s="1"/>
      <c r="LCY1" s="1"/>
      <c r="LCZ1" s="1"/>
      <c r="LDA1" s="1"/>
      <c r="LDB1" s="1"/>
      <c r="LDC1" s="1"/>
      <c r="LDD1" s="1"/>
      <c r="LDE1" s="1"/>
      <c r="LDF1" s="1"/>
      <c r="LDG1" s="1"/>
      <c r="LDH1" s="1"/>
      <c r="LDI1" s="1"/>
      <c r="LDJ1" s="1"/>
      <c r="LDK1" s="1"/>
      <c r="LDL1" s="1"/>
      <c r="LDM1" s="1"/>
      <c r="LDN1" s="1"/>
      <c r="LDO1" s="1"/>
      <c r="LDP1" s="1"/>
      <c r="LDQ1" s="1"/>
      <c r="LDR1" s="1"/>
      <c r="LDS1" s="1"/>
      <c r="LDT1" s="1"/>
      <c r="LDU1" s="1"/>
      <c r="LDV1" s="1"/>
      <c r="LDW1" s="1"/>
      <c r="LDX1" s="1"/>
      <c r="LDY1" s="1"/>
      <c r="LDZ1" s="1"/>
      <c r="LEA1" s="1"/>
      <c r="LEB1" s="1"/>
      <c r="LEC1" s="1"/>
      <c r="LED1" s="1"/>
      <c r="LEE1" s="1"/>
      <c r="LEF1" s="1"/>
      <c r="LEG1" s="1"/>
      <c r="LEH1" s="1"/>
      <c r="LEI1" s="1"/>
      <c r="LEJ1" s="1"/>
      <c r="LEK1" s="1"/>
      <c r="LEL1" s="1"/>
      <c r="LEM1" s="1"/>
      <c r="LEN1" s="1"/>
      <c r="LEO1" s="1"/>
      <c r="LEP1" s="1"/>
      <c r="LEQ1" s="1"/>
      <c r="LER1" s="1"/>
      <c r="LES1" s="1"/>
      <c r="LET1" s="1"/>
      <c r="LEU1" s="1"/>
      <c r="LEV1" s="1"/>
      <c r="LEW1" s="1"/>
      <c r="LEX1" s="1"/>
      <c r="LEY1" s="1"/>
      <c r="LEZ1" s="1"/>
      <c r="LFA1" s="1"/>
      <c r="LFB1" s="1"/>
      <c r="LFC1" s="1"/>
      <c r="LFD1" s="1"/>
      <c r="LFE1" s="1"/>
      <c r="LFF1" s="1"/>
      <c r="LFG1" s="1"/>
      <c r="LFH1" s="1"/>
      <c r="LFI1" s="1"/>
      <c r="LFJ1" s="1"/>
      <c r="LFK1" s="1"/>
      <c r="LFL1" s="1"/>
      <c r="LFM1" s="1"/>
      <c r="LFN1" s="1"/>
      <c r="LFO1" s="1"/>
      <c r="LFP1" s="1"/>
      <c r="LFQ1" s="1"/>
      <c r="LFR1" s="1"/>
      <c r="LFS1" s="1"/>
      <c r="LFT1" s="1"/>
      <c r="LFU1" s="1"/>
      <c r="LFV1" s="1"/>
      <c r="LFW1" s="1"/>
      <c r="LFX1" s="1"/>
      <c r="LFY1" s="1"/>
      <c r="LFZ1" s="1"/>
      <c r="LGA1" s="1"/>
      <c r="LGB1" s="1"/>
      <c r="LGC1" s="1"/>
      <c r="LGD1" s="1"/>
      <c r="LGE1" s="1"/>
      <c r="LGF1" s="1"/>
      <c r="LGG1" s="1"/>
      <c r="LGH1" s="1"/>
      <c r="LGI1" s="1"/>
      <c r="LGJ1" s="1"/>
      <c r="LGK1" s="1"/>
      <c r="LGL1" s="1"/>
      <c r="LGM1" s="1"/>
      <c r="LGN1" s="1"/>
      <c r="LGO1" s="1"/>
      <c r="LGP1" s="1"/>
      <c r="LGQ1" s="1"/>
      <c r="LGR1" s="1"/>
      <c r="LGS1" s="1"/>
      <c r="LGT1" s="1"/>
      <c r="LGU1" s="1"/>
      <c r="LGV1" s="1"/>
      <c r="LGW1" s="1"/>
      <c r="LGX1" s="1"/>
      <c r="LGY1" s="1"/>
      <c r="LGZ1" s="1"/>
      <c r="LHA1" s="1"/>
      <c r="LHB1" s="1"/>
      <c r="LHC1" s="1"/>
      <c r="LHD1" s="1"/>
      <c r="LHE1" s="1"/>
      <c r="LHF1" s="1"/>
      <c r="LHG1" s="1"/>
      <c r="LHH1" s="1"/>
      <c r="LHI1" s="1"/>
      <c r="LHJ1" s="1"/>
      <c r="LHK1" s="1"/>
      <c r="LHL1" s="1"/>
      <c r="LHM1" s="1"/>
      <c r="LHN1" s="1"/>
      <c r="LHO1" s="1"/>
      <c r="LHP1" s="1"/>
      <c r="LHQ1" s="1"/>
      <c r="LHR1" s="1"/>
      <c r="LHS1" s="1"/>
      <c r="LHT1" s="1"/>
      <c r="LHU1" s="1"/>
      <c r="LHV1" s="1"/>
      <c r="LHW1" s="1"/>
      <c r="LHX1" s="1"/>
      <c r="LHY1" s="1"/>
      <c r="LHZ1" s="1"/>
      <c r="LIA1" s="1"/>
      <c r="LIB1" s="1"/>
      <c r="LIC1" s="1"/>
      <c r="LID1" s="1"/>
      <c r="LIE1" s="1"/>
      <c r="LIF1" s="1"/>
      <c r="LIG1" s="1"/>
      <c r="LIH1" s="1"/>
      <c r="LII1" s="1"/>
      <c r="LIJ1" s="1"/>
      <c r="LIK1" s="1"/>
      <c r="LIL1" s="1"/>
      <c r="LIM1" s="1"/>
      <c r="LIN1" s="1"/>
      <c r="LIO1" s="1"/>
      <c r="LIP1" s="1"/>
      <c r="LIQ1" s="1"/>
      <c r="LIR1" s="1"/>
      <c r="LIS1" s="1"/>
      <c r="LIT1" s="1"/>
      <c r="LIU1" s="1"/>
      <c r="LIV1" s="1"/>
      <c r="LIW1" s="1"/>
      <c r="LIX1" s="1"/>
      <c r="LIY1" s="1"/>
      <c r="LIZ1" s="1"/>
      <c r="LJA1" s="1"/>
      <c r="LJB1" s="1"/>
      <c r="LJC1" s="1"/>
      <c r="LJD1" s="1"/>
      <c r="LJE1" s="1"/>
      <c r="LJF1" s="1"/>
      <c r="LJG1" s="1"/>
      <c r="LJH1" s="1"/>
      <c r="LJI1" s="1"/>
      <c r="LJJ1" s="1"/>
      <c r="LJK1" s="1"/>
      <c r="LJL1" s="1"/>
      <c r="LJM1" s="1"/>
      <c r="LJN1" s="1"/>
      <c r="LJO1" s="1"/>
      <c r="LJP1" s="1"/>
      <c r="LJQ1" s="1"/>
      <c r="LJR1" s="1"/>
      <c r="LJS1" s="1"/>
      <c r="LJT1" s="1"/>
      <c r="LJU1" s="1"/>
      <c r="LJV1" s="1"/>
      <c r="LJW1" s="1"/>
      <c r="LJX1" s="1"/>
      <c r="LJY1" s="1"/>
      <c r="LJZ1" s="1"/>
      <c r="LKA1" s="1"/>
      <c r="LKB1" s="1"/>
      <c r="LKC1" s="1"/>
      <c r="LKD1" s="1"/>
      <c r="LKE1" s="1"/>
      <c r="LKF1" s="1"/>
      <c r="LKG1" s="1"/>
      <c r="LKH1" s="1"/>
      <c r="LKI1" s="1"/>
      <c r="LKJ1" s="1"/>
      <c r="LKK1" s="1"/>
      <c r="LKL1" s="1"/>
      <c r="LKM1" s="1"/>
      <c r="LKN1" s="1"/>
      <c r="LKO1" s="1"/>
      <c r="LKP1" s="1"/>
      <c r="LKQ1" s="1"/>
      <c r="LKR1" s="1"/>
      <c r="LKS1" s="1"/>
      <c r="LKT1" s="1"/>
      <c r="LKU1" s="1"/>
      <c r="LKV1" s="1"/>
      <c r="LKW1" s="1"/>
      <c r="LKX1" s="1"/>
      <c r="LKY1" s="1"/>
      <c r="LKZ1" s="1"/>
      <c r="LLA1" s="1"/>
      <c r="LLB1" s="1"/>
      <c r="LLC1" s="1"/>
      <c r="LLD1" s="1"/>
      <c r="LLE1" s="1"/>
      <c r="LLF1" s="1"/>
      <c r="LLG1" s="1"/>
      <c r="LLH1" s="1"/>
      <c r="LLI1" s="1"/>
      <c r="LLJ1" s="1"/>
      <c r="LLK1" s="1"/>
      <c r="LLL1" s="1"/>
      <c r="LLM1" s="1"/>
      <c r="LLN1" s="1"/>
      <c r="LLO1" s="1"/>
      <c r="LLP1" s="1"/>
      <c r="LLQ1" s="1"/>
      <c r="LLR1" s="1"/>
      <c r="LLS1" s="1"/>
      <c r="LLT1" s="1"/>
      <c r="LLU1" s="1"/>
      <c r="LLV1" s="1"/>
      <c r="LLW1" s="1"/>
      <c r="LLX1" s="1"/>
      <c r="LLY1" s="1"/>
      <c r="LLZ1" s="1"/>
      <c r="LMA1" s="1"/>
      <c r="LMB1" s="1"/>
      <c r="LMC1" s="1"/>
      <c r="LMD1" s="1"/>
      <c r="LME1" s="1"/>
      <c r="LMF1" s="1"/>
      <c r="LMG1" s="1"/>
      <c r="LMH1" s="1"/>
      <c r="LMI1" s="1"/>
      <c r="LMJ1" s="1"/>
      <c r="LMK1" s="1"/>
      <c r="LML1" s="1"/>
      <c r="LMM1" s="1"/>
      <c r="LMN1" s="1"/>
      <c r="LMO1" s="1"/>
      <c r="LMP1" s="1"/>
      <c r="LMQ1" s="1"/>
      <c r="LMR1" s="1"/>
      <c r="LMS1" s="1"/>
      <c r="LMT1" s="1"/>
      <c r="LMU1" s="1"/>
      <c r="LMV1" s="1"/>
      <c r="LMW1" s="1"/>
      <c r="LMX1" s="1"/>
      <c r="LMY1" s="1"/>
      <c r="LMZ1" s="1"/>
      <c r="LNA1" s="1"/>
      <c r="LNB1" s="1"/>
      <c r="LNC1" s="1"/>
      <c r="LND1" s="1"/>
      <c r="LNE1" s="1"/>
      <c r="LNF1" s="1"/>
      <c r="LNG1" s="1"/>
      <c r="LNH1" s="1"/>
      <c r="LNI1" s="1"/>
      <c r="LNJ1" s="1"/>
      <c r="LNK1" s="1"/>
      <c r="LNL1" s="1"/>
      <c r="LNM1" s="1"/>
      <c r="LNN1" s="1"/>
      <c r="LNO1" s="1"/>
      <c r="LNP1" s="1"/>
      <c r="LNQ1" s="1"/>
      <c r="LNR1" s="1"/>
      <c r="LNS1" s="1"/>
      <c r="LNT1" s="1"/>
      <c r="LNU1" s="1"/>
      <c r="LNV1" s="1"/>
      <c r="LNW1" s="1"/>
      <c r="LNX1" s="1"/>
      <c r="LNY1" s="1"/>
      <c r="LNZ1" s="1"/>
      <c r="LOA1" s="1"/>
      <c r="LOB1" s="1"/>
      <c r="LOC1" s="1"/>
      <c r="LOD1" s="1"/>
      <c r="LOE1" s="1"/>
      <c r="LOF1" s="1"/>
      <c r="LOG1" s="1"/>
      <c r="LOH1" s="1"/>
      <c r="LOI1" s="1"/>
      <c r="LOJ1" s="1"/>
      <c r="LOK1" s="1"/>
      <c r="LOL1" s="1"/>
      <c r="LOM1" s="1"/>
      <c r="LON1" s="1"/>
      <c r="LOO1" s="1"/>
      <c r="LOP1" s="1"/>
      <c r="LOQ1" s="1"/>
      <c r="LOR1" s="1"/>
      <c r="LOS1" s="1"/>
      <c r="LOT1" s="1"/>
      <c r="LOU1" s="1"/>
      <c r="LOV1" s="1"/>
      <c r="LOW1" s="1"/>
      <c r="LOX1" s="1"/>
      <c r="LOY1" s="1"/>
      <c r="LOZ1" s="1"/>
      <c r="LPA1" s="1"/>
      <c r="LPB1" s="1"/>
      <c r="LPC1" s="1"/>
      <c r="LPD1" s="1"/>
      <c r="LPE1" s="1"/>
      <c r="LPF1" s="1"/>
      <c r="LPG1" s="1"/>
      <c r="LPH1" s="1"/>
      <c r="LPI1" s="1"/>
      <c r="LPJ1" s="1"/>
      <c r="LPK1" s="1"/>
      <c r="LPL1" s="1"/>
      <c r="LPM1" s="1"/>
      <c r="LPN1" s="1"/>
      <c r="LPO1" s="1"/>
      <c r="LPP1" s="1"/>
      <c r="LPQ1" s="1"/>
      <c r="LPR1" s="1"/>
      <c r="LPS1" s="1"/>
      <c r="LPT1" s="1"/>
      <c r="LPU1" s="1"/>
      <c r="LPV1" s="1"/>
      <c r="LPW1" s="1"/>
      <c r="LPX1" s="1"/>
      <c r="LPY1" s="1"/>
      <c r="LPZ1" s="1"/>
      <c r="LQA1" s="1"/>
      <c r="LQB1" s="1"/>
      <c r="LQC1" s="1"/>
      <c r="LQD1" s="1"/>
      <c r="LQE1" s="1"/>
      <c r="LQF1" s="1"/>
      <c r="LQG1" s="1"/>
      <c r="LQH1" s="1"/>
      <c r="LQI1" s="1"/>
      <c r="LQJ1" s="1"/>
      <c r="LQK1" s="1"/>
      <c r="LQL1" s="1"/>
      <c r="LQM1" s="1"/>
      <c r="LQN1" s="1"/>
      <c r="LQO1" s="1"/>
      <c r="LQP1" s="1"/>
      <c r="LQQ1" s="1"/>
      <c r="LQR1" s="1"/>
      <c r="LQS1" s="1"/>
      <c r="LQT1" s="1"/>
      <c r="LQU1" s="1"/>
      <c r="LQV1" s="1"/>
      <c r="LQW1" s="1"/>
      <c r="LQX1" s="1"/>
      <c r="LQY1" s="1"/>
      <c r="LQZ1" s="1"/>
      <c r="LRA1" s="1"/>
      <c r="LRB1" s="1"/>
      <c r="LRC1" s="1"/>
      <c r="LRD1" s="1"/>
      <c r="LRE1" s="1"/>
      <c r="LRF1" s="1"/>
      <c r="LRG1" s="1"/>
      <c r="LRH1" s="1"/>
      <c r="LRI1" s="1"/>
      <c r="LRJ1" s="1"/>
      <c r="LRK1" s="1"/>
      <c r="LRL1" s="1"/>
      <c r="LRM1" s="1"/>
      <c r="LRN1" s="1"/>
      <c r="LRO1" s="1"/>
      <c r="LRP1" s="1"/>
      <c r="LRQ1" s="1"/>
      <c r="LRR1" s="1"/>
      <c r="LRS1" s="1"/>
      <c r="LRT1" s="1"/>
      <c r="LRU1" s="1"/>
      <c r="LRV1" s="1"/>
      <c r="LRW1" s="1"/>
      <c r="LRX1" s="1"/>
      <c r="LRY1" s="1"/>
      <c r="LRZ1" s="1"/>
      <c r="LSA1" s="1"/>
      <c r="LSB1" s="1"/>
      <c r="LSC1" s="1"/>
      <c r="LSD1" s="1"/>
      <c r="LSE1" s="1"/>
      <c r="LSF1" s="1"/>
      <c r="LSG1" s="1"/>
      <c r="LSH1" s="1"/>
      <c r="LSI1" s="1"/>
      <c r="LSJ1" s="1"/>
      <c r="LSK1" s="1"/>
      <c r="LSL1" s="1"/>
      <c r="LSM1" s="1"/>
      <c r="LSN1" s="1"/>
      <c r="LSO1" s="1"/>
      <c r="LSP1" s="1"/>
      <c r="LSQ1" s="1"/>
      <c r="LSR1" s="1"/>
      <c r="LSS1" s="1"/>
      <c r="LST1" s="1"/>
      <c r="LSU1" s="1"/>
      <c r="LSV1" s="1"/>
      <c r="LSW1" s="1"/>
      <c r="LSX1" s="1"/>
      <c r="LSY1" s="1"/>
      <c r="LSZ1" s="1"/>
      <c r="LTA1" s="1"/>
      <c r="LTB1" s="1"/>
      <c r="LTC1" s="1"/>
      <c r="LTD1" s="1"/>
      <c r="LTE1" s="1"/>
      <c r="LTF1" s="1"/>
      <c r="LTG1" s="1"/>
      <c r="LTH1" s="1"/>
      <c r="LTI1" s="1"/>
      <c r="LTJ1" s="1"/>
      <c r="LTK1" s="1"/>
      <c r="LTL1" s="1"/>
      <c r="LTM1" s="1"/>
      <c r="LTN1" s="1"/>
      <c r="LTO1" s="1"/>
      <c r="LTP1" s="1"/>
      <c r="LTQ1" s="1"/>
      <c r="LTR1" s="1"/>
      <c r="LTS1" s="1"/>
      <c r="LTT1" s="1"/>
      <c r="LTU1" s="1"/>
      <c r="LTV1" s="1"/>
      <c r="LTW1" s="1"/>
      <c r="LTX1" s="1"/>
      <c r="LTY1" s="1"/>
      <c r="LTZ1" s="1"/>
      <c r="LUA1" s="1"/>
      <c r="LUB1" s="1"/>
      <c r="LUC1" s="1"/>
      <c r="LUD1" s="1"/>
      <c r="LUE1" s="1"/>
      <c r="LUF1" s="1"/>
      <c r="LUG1" s="1"/>
      <c r="LUH1" s="1"/>
      <c r="LUI1" s="1"/>
      <c r="LUJ1" s="1"/>
      <c r="LUK1" s="1"/>
      <c r="LUL1" s="1"/>
      <c r="LUM1" s="1"/>
      <c r="LUN1" s="1"/>
      <c r="LUO1" s="1"/>
      <c r="LUP1" s="1"/>
      <c r="LUQ1" s="1"/>
      <c r="LUR1" s="1"/>
      <c r="LUS1" s="1"/>
      <c r="LUT1" s="1"/>
      <c r="LUU1" s="1"/>
      <c r="LUV1" s="1"/>
      <c r="LUW1" s="1"/>
      <c r="LUX1" s="1"/>
      <c r="LUY1" s="1"/>
      <c r="LUZ1" s="1"/>
      <c r="LVA1" s="1"/>
      <c r="LVB1" s="1"/>
      <c r="LVC1" s="1"/>
      <c r="LVD1" s="1"/>
      <c r="LVE1" s="1"/>
      <c r="LVF1" s="1"/>
      <c r="LVG1" s="1"/>
      <c r="LVH1" s="1"/>
      <c r="LVI1" s="1"/>
      <c r="LVJ1" s="1"/>
      <c r="LVK1" s="1"/>
      <c r="LVL1" s="1"/>
      <c r="LVM1" s="1"/>
      <c r="LVN1" s="1"/>
      <c r="LVO1" s="1"/>
      <c r="LVP1" s="1"/>
      <c r="LVQ1" s="1"/>
      <c r="LVR1" s="1"/>
      <c r="LVS1" s="1"/>
      <c r="LVT1" s="1"/>
      <c r="LVU1" s="1"/>
      <c r="LVV1" s="1"/>
      <c r="LVW1" s="1"/>
      <c r="LVX1" s="1"/>
      <c r="LVY1" s="1"/>
      <c r="LVZ1" s="1"/>
      <c r="LWA1" s="1"/>
      <c r="LWB1" s="1"/>
      <c r="LWC1" s="1"/>
      <c r="LWD1" s="1"/>
      <c r="LWE1" s="1"/>
      <c r="LWF1" s="1"/>
      <c r="LWG1" s="1"/>
      <c r="LWH1" s="1"/>
      <c r="LWI1" s="1"/>
      <c r="LWJ1" s="1"/>
      <c r="LWK1" s="1"/>
      <c r="LWL1" s="1"/>
      <c r="LWM1" s="1"/>
      <c r="LWN1" s="1"/>
      <c r="LWO1" s="1"/>
      <c r="LWP1" s="1"/>
      <c r="LWQ1" s="1"/>
      <c r="LWR1" s="1"/>
      <c r="LWS1" s="1"/>
      <c r="LWT1" s="1"/>
      <c r="LWU1" s="1"/>
      <c r="LWV1" s="1"/>
      <c r="LWW1" s="1"/>
      <c r="LWX1" s="1"/>
      <c r="LWY1" s="1"/>
      <c r="LWZ1" s="1"/>
      <c r="LXA1" s="1"/>
      <c r="LXB1" s="1"/>
      <c r="LXC1" s="1"/>
      <c r="LXD1" s="1"/>
      <c r="LXE1" s="1"/>
      <c r="LXF1" s="1"/>
      <c r="LXG1" s="1"/>
      <c r="LXH1" s="1"/>
      <c r="LXI1" s="1"/>
      <c r="LXJ1" s="1"/>
      <c r="LXK1" s="1"/>
      <c r="LXL1" s="1"/>
      <c r="LXM1" s="1"/>
      <c r="LXN1" s="1"/>
      <c r="LXO1" s="1"/>
      <c r="LXP1" s="1"/>
      <c r="LXQ1" s="1"/>
      <c r="LXR1" s="1"/>
      <c r="LXS1" s="1"/>
      <c r="LXT1" s="1"/>
      <c r="LXU1" s="1"/>
      <c r="LXV1" s="1"/>
      <c r="LXW1" s="1"/>
      <c r="LXX1" s="1"/>
      <c r="LXY1" s="1"/>
      <c r="LXZ1" s="1"/>
      <c r="LYA1" s="1"/>
      <c r="LYB1" s="1"/>
      <c r="LYC1" s="1"/>
      <c r="LYD1" s="1"/>
      <c r="LYE1" s="1"/>
      <c r="LYF1" s="1"/>
      <c r="LYG1" s="1"/>
      <c r="LYH1" s="1"/>
      <c r="LYI1" s="1"/>
      <c r="LYJ1" s="1"/>
      <c r="LYK1" s="1"/>
      <c r="LYL1" s="1"/>
      <c r="LYM1" s="1"/>
      <c r="LYN1" s="1"/>
      <c r="LYO1" s="1"/>
      <c r="LYP1" s="1"/>
      <c r="LYQ1" s="1"/>
      <c r="LYR1" s="1"/>
      <c r="LYS1" s="1"/>
      <c r="LYT1" s="1"/>
      <c r="LYU1" s="1"/>
      <c r="LYV1" s="1"/>
      <c r="LYW1" s="1"/>
      <c r="LYX1" s="1"/>
      <c r="LYY1" s="1"/>
      <c r="LYZ1" s="1"/>
      <c r="LZA1" s="1"/>
      <c r="LZB1" s="1"/>
      <c r="LZC1" s="1"/>
      <c r="LZD1" s="1"/>
      <c r="LZE1" s="1"/>
      <c r="LZF1" s="1"/>
      <c r="LZG1" s="1"/>
      <c r="LZH1" s="1"/>
      <c r="LZI1" s="1"/>
      <c r="LZJ1" s="1"/>
      <c r="LZK1" s="1"/>
      <c r="LZL1" s="1"/>
      <c r="LZM1" s="1"/>
      <c r="LZN1" s="1"/>
      <c r="LZO1" s="1"/>
      <c r="LZP1" s="1"/>
      <c r="LZQ1" s="1"/>
      <c r="LZR1" s="1"/>
      <c r="LZS1" s="1"/>
      <c r="LZT1" s="1"/>
      <c r="LZU1" s="1"/>
      <c r="LZV1" s="1"/>
      <c r="LZW1" s="1"/>
      <c r="LZX1" s="1"/>
      <c r="LZY1" s="1"/>
      <c r="LZZ1" s="1"/>
      <c r="MAA1" s="1"/>
      <c r="MAB1" s="1"/>
      <c r="MAC1" s="1"/>
      <c r="MAD1" s="1"/>
      <c r="MAE1" s="1"/>
      <c r="MAF1" s="1"/>
      <c r="MAG1" s="1"/>
      <c r="MAH1" s="1"/>
      <c r="MAI1" s="1"/>
      <c r="MAJ1" s="1"/>
      <c r="MAK1" s="1"/>
      <c r="MAL1" s="1"/>
      <c r="MAM1" s="1"/>
      <c r="MAN1" s="1"/>
      <c r="MAO1" s="1"/>
      <c r="MAP1" s="1"/>
      <c r="MAQ1" s="1"/>
      <c r="MAR1" s="1"/>
      <c r="MAS1" s="1"/>
      <c r="MAT1" s="1"/>
      <c r="MAU1" s="1"/>
      <c r="MAV1" s="1"/>
      <c r="MAW1" s="1"/>
      <c r="MAX1" s="1"/>
      <c r="MAY1" s="1"/>
      <c r="MAZ1" s="1"/>
      <c r="MBA1" s="1"/>
      <c r="MBB1" s="1"/>
      <c r="MBC1" s="1"/>
      <c r="MBD1" s="1"/>
      <c r="MBE1" s="1"/>
      <c r="MBF1" s="1"/>
      <c r="MBG1" s="1"/>
      <c r="MBH1" s="1"/>
      <c r="MBI1" s="1"/>
      <c r="MBJ1" s="1"/>
      <c r="MBK1" s="1"/>
      <c r="MBL1" s="1"/>
      <c r="MBM1" s="1"/>
      <c r="MBN1" s="1"/>
      <c r="MBO1" s="1"/>
      <c r="MBP1" s="1"/>
      <c r="MBQ1" s="1"/>
      <c r="MBR1" s="1"/>
      <c r="MBS1" s="1"/>
      <c r="MBT1" s="1"/>
      <c r="MBU1" s="1"/>
      <c r="MBV1" s="1"/>
      <c r="MBW1" s="1"/>
      <c r="MBX1" s="1"/>
      <c r="MBY1" s="1"/>
      <c r="MBZ1" s="1"/>
      <c r="MCA1" s="1"/>
      <c r="MCB1" s="1"/>
      <c r="MCC1" s="1"/>
      <c r="MCD1" s="1"/>
      <c r="MCE1" s="1"/>
      <c r="MCF1" s="1"/>
      <c r="MCG1" s="1"/>
      <c r="MCH1" s="1"/>
      <c r="MCI1" s="1"/>
      <c r="MCJ1" s="1"/>
      <c r="MCK1" s="1"/>
      <c r="MCL1" s="1"/>
      <c r="MCM1" s="1"/>
      <c r="MCN1" s="1"/>
      <c r="MCO1" s="1"/>
      <c r="MCP1" s="1"/>
      <c r="MCQ1" s="1"/>
      <c r="MCR1" s="1"/>
      <c r="MCS1" s="1"/>
      <c r="MCT1" s="1"/>
      <c r="MCU1" s="1"/>
      <c r="MCV1" s="1"/>
      <c r="MCW1" s="1"/>
      <c r="MCX1" s="1"/>
      <c r="MCY1" s="1"/>
      <c r="MCZ1" s="1"/>
      <c r="MDA1" s="1"/>
      <c r="MDB1" s="1"/>
      <c r="MDC1" s="1"/>
      <c r="MDD1" s="1"/>
      <c r="MDE1" s="1"/>
      <c r="MDF1" s="1"/>
      <c r="MDG1" s="1"/>
      <c r="MDH1" s="1"/>
      <c r="MDI1" s="1"/>
      <c r="MDJ1" s="1"/>
      <c r="MDK1" s="1"/>
      <c r="MDL1" s="1"/>
      <c r="MDM1" s="1"/>
      <c r="MDN1" s="1"/>
      <c r="MDO1" s="1"/>
      <c r="MDP1" s="1"/>
      <c r="MDQ1" s="1"/>
      <c r="MDR1" s="1"/>
      <c r="MDS1" s="1"/>
      <c r="MDT1" s="1"/>
      <c r="MDU1" s="1"/>
      <c r="MDV1" s="1"/>
      <c r="MDW1" s="1"/>
      <c r="MDX1" s="1"/>
      <c r="MDY1" s="1"/>
      <c r="MDZ1" s="1"/>
      <c r="MEA1" s="1"/>
      <c r="MEB1" s="1"/>
      <c r="MEC1" s="1"/>
      <c r="MED1" s="1"/>
      <c r="MEE1" s="1"/>
      <c r="MEF1" s="1"/>
      <c r="MEG1" s="1"/>
      <c r="MEH1" s="1"/>
      <c r="MEI1" s="1"/>
      <c r="MEJ1" s="1"/>
      <c r="MEK1" s="1"/>
      <c r="MEL1" s="1"/>
      <c r="MEM1" s="1"/>
      <c r="MEN1" s="1"/>
      <c r="MEO1" s="1"/>
      <c r="MEP1" s="1"/>
      <c r="MEQ1" s="1"/>
      <c r="MER1" s="1"/>
      <c r="MES1" s="1"/>
      <c r="MET1" s="1"/>
      <c r="MEU1" s="1"/>
      <c r="MEV1" s="1"/>
      <c r="MEW1" s="1"/>
      <c r="MEX1" s="1"/>
      <c r="MEY1" s="1"/>
      <c r="MEZ1" s="1"/>
      <c r="MFA1" s="1"/>
      <c r="MFB1" s="1"/>
      <c r="MFC1" s="1"/>
      <c r="MFD1" s="1"/>
      <c r="MFE1" s="1"/>
      <c r="MFF1" s="1"/>
      <c r="MFG1" s="1"/>
      <c r="MFH1" s="1"/>
      <c r="MFI1" s="1"/>
      <c r="MFJ1" s="1"/>
      <c r="MFK1" s="1"/>
      <c r="MFL1" s="1"/>
      <c r="MFM1" s="1"/>
      <c r="MFN1" s="1"/>
      <c r="MFO1" s="1"/>
      <c r="MFP1" s="1"/>
      <c r="MFQ1" s="1"/>
      <c r="MFR1" s="1"/>
      <c r="MFS1" s="1"/>
      <c r="MFT1" s="1"/>
      <c r="MFU1" s="1"/>
      <c r="MFV1" s="1"/>
      <c r="MFW1" s="1"/>
      <c r="MFX1" s="1"/>
      <c r="MFY1" s="1"/>
      <c r="MFZ1" s="1"/>
      <c r="MGA1" s="1"/>
      <c r="MGB1" s="1"/>
      <c r="MGC1" s="1"/>
      <c r="MGD1" s="1"/>
      <c r="MGE1" s="1"/>
      <c r="MGF1" s="1"/>
      <c r="MGG1" s="1"/>
      <c r="MGH1" s="1"/>
      <c r="MGI1" s="1"/>
      <c r="MGJ1" s="1"/>
      <c r="MGK1" s="1"/>
      <c r="MGL1" s="1"/>
      <c r="MGM1" s="1"/>
      <c r="MGN1" s="1"/>
      <c r="MGO1" s="1"/>
      <c r="MGP1" s="1"/>
      <c r="MGQ1" s="1"/>
      <c r="MGR1" s="1"/>
      <c r="MGS1" s="1"/>
      <c r="MGT1" s="1"/>
      <c r="MGU1" s="1"/>
      <c r="MGV1" s="1"/>
      <c r="MGW1" s="1"/>
      <c r="MGX1" s="1"/>
      <c r="MGY1" s="1"/>
      <c r="MGZ1" s="1"/>
      <c r="MHA1" s="1"/>
      <c r="MHB1" s="1"/>
      <c r="MHC1" s="1"/>
      <c r="MHD1" s="1"/>
      <c r="MHE1" s="1"/>
      <c r="MHF1" s="1"/>
      <c r="MHG1" s="1"/>
      <c r="MHH1" s="1"/>
      <c r="MHI1" s="1"/>
      <c r="MHJ1" s="1"/>
      <c r="MHK1" s="1"/>
      <c r="MHL1" s="1"/>
      <c r="MHM1" s="1"/>
      <c r="MHN1" s="1"/>
      <c r="MHO1" s="1"/>
      <c r="MHP1" s="1"/>
      <c r="MHQ1" s="1"/>
      <c r="MHR1" s="1"/>
      <c r="MHS1" s="1"/>
      <c r="MHT1" s="1"/>
      <c r="MHU1" s="1"/>
      <c r="MHV1" s="1"/>
      <c r="MHW1" s="1"/>
      <c r="MHX1" s="1"/>
      <c r="MHY1" s="1"/>
      <c r="MHZ1" s="1"/>
      <c r="MIA1" s="1"/>
      <c r="MIB1" s="1"/>
      <c r="MIC1" s="1"/>
      <c r="MID1" s="1"/>
      <c r="MIE1" s="1"/>
      <c r="MIF1" s="1"/>
      <c r="MIG1" s="1"/>
      <c r="MIH1" s="1"/>
      <c r="MII1" s="1"/>
      <c r="MIJ1" s="1"/>
      <c r="MIK1" s="1"/>
      <c r="MIL1" s="1"/>
      <c r="MIM1" s="1"/>
      <c r="MIN1" s="1"/>
      <c r="MIO1" s="1"/>
      <c r="MIP1" s="1"/>
      <c r="MIQ1" s="1"/>
      <c r="MIR1" s="1"/>
      <c r="MIS1" s="1"/>
      <c r="MIT1" s="1"/>
      <c r="MIU1" s="1"/>
      <c r="MIV1" s="1"/>
      <c r="MIW1" s="1"/>
      <c r="MIX1" s="1"/>
      <c r="MIY1" s="1"/>
      <c r="MIZ1" s="1"/>
      <c r="MJA1" s="1"/>
      <c r="MJB1" s="1"/>
      <c r="MJC1" s="1"/>
      <c r="MJD1" s="1"/>
      <c r="MJE1" s="1"/>
      <c r="MJF1" s="1"/>
      <c r="MJG1" s="1"/>
      <c r="MJH1" s="1"/>
      <c r="MJI1" s="1"/>
      <c r="MJJ1" s="1"/>
      <c r="MJK1" s="1"/>
      <c r="MJL1" s="1"/>
      <c r="MJM1" s="1"/>
      <c r="MJN1" s="1"/>
      <c r="MJO1" s="1"/>
      <c r="MJP1" s="1"/>
      <c r="MJQ1" s="1"/>
      <c r="MJR1" s="1"/>
      <c r="MJS1" s="1"/>
      <c r="MJT1" s="1"/>
      <c r="MJU1" s="1"/>
      <c r="MJV1" s="1"/>
      <c r="MJW1" s="1"/>
      <c r="MJX1" s="1"/>
      <c r="MJY1" s="1"/>
      <c r="MJZ1" s="1"/>
      <c r="MKA1" s="1"/>
      <c r="MKB1" s="1"/>
      <c r="MKC1" s="1"/>
      <c r="MKD1" s="1"/>
      <c r="MKE1" s="1"/>
      <c r="MKF1" s="1"/>
      <c r="MKG1" s="1"/>
      <c r="MKH1" s="1"/>
      <c r="MKI1" s="1"/>
      <c r="MKJ1" s="1"/>
      <c r="MKK1" s="1"/>
      <c r="MKL1" s="1"/>
      <c r="MKM1" s="1"/>
      <c r="MKN1" s="1"/>
      <c r="MKO1" s="1"/>
      <c r="MKP1" s="1"/>
      <c r="MKQ1" s="1"/>
      <c r="MKR1" s="1"/>
      <c r="MKS1" s="1"/>
      <c r="MKT1" s="1"/>
      <c r="MKU1" s="1"/>
      <c r="MKV1" s="1"/>
      <c r="MKW1" s="1"/>
      <c r="MKX1" s="1"/>
      <c r="MKY1" s="1"/>
      <c r="MKZ1" s="1"/>
      <c r="MLA1" s="1"/>
      <c r="MLB1" s="1"/>
      <c r="MLC1" s="1"/>
      <c r="MLD1" s="1"/>
      <c r="MLE1" s="1"/>
      <c r="MLF1" s="1"/>
      <c r="MLG1" s="1"/>
      <c r="MLH1" s="1"/>
      <c r="MLI1" s="1"/>
      <c r="MLJ1" s="1"/>
      <c r="MLK1" s="1"/>
      <c r="MLL1" s="1"/>
      <c r="MLM1" s="1"/>
      <c r="MLN1" s="1"/>
      <c r="MLO1" s="1"/>
      <c r="MLP1" s="1"/>
      <c r="MLQ1" s="1"/>
      <c r="MLR1" s="1"/>
      <c r="MLS1" s="1"/>
      <c r="MLT1" s="1"/>
      <c r="MLU1" s="1"/>
      <c r="MLV1" s="1"/>
      <c r="MLW1" s="1"/>
      <c r="MLX1" s="1"/>
      <c r="MLY1" s="1"/>
      <c r="MLZ1" s="1"/>
      <c r="MMA1" s="1"/>
      <c r="MMB1" s="1"/>
      <c r="MMC1" s="1"/>
      <c r="MMD1" s="1"/>
      <c r="MME1" s="1"/>
      <c r="MMF1" s="1"/>
      <c r="MMG1" s="1"/>
      <c r="MMH1" s="1"/>
      <c r="MMI1" s="1"/>
      <c r="MMJ1" s="1"/>
      <c r="MMK1" s="1"/>
      <c r="MML1" s="1"/>
      <c r="MMM1" s="1"/>
      <c r="MMN1" s="1"/>
      <c r="MMO1" s="1"/>
      <c r="MMP1" s="1"/>
      <c r="MMQ1" s="1"/>
      <c r="MMR1" s="1"/>
      <c r="MMS1" s="1"/>
      <c r="MMT1" s="1"/>
      <c r="MMU1" s="1"/>
      <c r="MMV1" s="1"/>
      <c r="MMW1" s="1"/>
      <c r="MMX1" s="1"/>
      <c r="MMY1" s="1"/>
      <c r="MMZ1" s="1"/>
      <c r="MNA1" s="1"/>
      <c r="MNB1" s="1"/>
      <c r="MNC1" s="1"/>
      <c r="MND1" s="1"/>
      <c r="MNE1" s="1"/>
      <c r="MNF1" s="1"/>
      <c r="MNG1" s="1"/>
      <c r="MNH1" s="1"/>
      <c r="MNI1" s="1"/>
      <c r="MNJ1" s="1"/>
      <c r="MNK1" s="1"/>
      <c r="MNL1" s="1"/>
      <c r="MNM1" s="1"/>
      <c r="MNN1" s="1"/>
      <c r="MNO1" s="1"/>
      <c r="MNP1" s="1"/>
      <c r="MNQ1" s="1"/>
      <c r="MNR1" s="1"/>
      <c r="MNS1" s="1"/>
      <c r="MNT1" s="1"/>
      <c r="MNU1" s="1"/>
      <c r="MNV1" s="1"/>
      <c r="MNW1" s="1"/>
      <c r="MNX1" s="1"/>
      <c r="MNY1" s="1"/>
      <c r="MNZ1" s="1"/>
      <c r="MOA1" s="1"/>
      <c r="MOB1" s="1"/>
      <c r="MOC1" s="1"/>
      <c r="MOD1" s="1"/>
      <c r="MOE1" s="1"/>
      <c r="MOF1" s="1"/>
      <c r="MOG1" s="1"/>
      <c r="MOH1" s="1"/>
      <c r="MOI1" s="1"/>
      <c r="MOJ1" s="1"/>
      <c r="MOK1" s="1"/>
      <c r="MOL1" s="1"/>
      <c r="MOM1" s="1"/>
      <c r="MON1" s="1"/>
      <c r="MOO1" s="1"/>
      <c r="MOP1" s="1"/>
      <c r="MOQ1" s="1"/>
      <c r="MOR1" s="1"/>
      <c r="MOS1" s="1"/>
      <c r="MOT1" s="1"/>
      <c r="MOU1" s="1"/>
      <c r="MOV1" s="1"/>
      <c r="MOW1" s="1"/>
      <c r="MOX1" s="1"/>
      <c r="MOY1" s="1"/>
      <c r="MOZ1" s="1"/>
      <c r="MPA1" s="1"/>
      <c r="MPB1" s="1"/>
      <c r="MPC1" s="1"/>
      <c r="MPD1" s="1"/>
      <c r="MPE1" s="1"/>
      <c r="MPF1" s="1"/>
      <c r="MPG1" s="1"/>
      <c r="MPH1" s="1"/>
      <c r="MPI1" s="1"/>
      <c r="MPJ1" s="1"/>
      <c r="MPK1" s="1"/>
      <c r="MPL1" s="1"/>
      <c r="MPM1" s="1"/>
      <c r="MPN1" s="1"/>
      <c r="MPO1" s="1"/>
      <c r="MPP1" s="1"/>
      <c r="MPQ1" s="1"/>
      <c r="MPR1" s="1"/>
      <c r="MPS1" s="1"/>
      <c r="MPT1" s="1"/>
      <c r="MPU1" s="1"/>
      <c r="MPV1" s="1"/>
      <c r="MPW1" s="1"/>
      <c r="MPX1" s="1"/>
      <c r="MPY1" s="1"/>
      <c r="MPZ1" s="1"/>
      <c r="MQA1" s="1"/>
      <c r="MQB1" s="1"/>
      <c r="MQC1" s="1"/>
      <c r="MQD1" s="1"/>
      <c r="MQE1" s="1"/>
      <c r="MQF1" s="1"/>
      <c r="MQG1" s="1"/>
      <c r="MQH1" s="1"/>
      <c r="MQI1" s="1"/>
      <c r="MQJ1" s="1"/>
      <c r="MQK1" s="1"/>
      <c r="MQL1" s="1"/>
      <c r="MQM1" s="1"/>
      <c r="MQN1" s="1"/>
      <c r="MQO1" s="1"/>
      <c r="MQP1" s="1"/>
      <c r="MQQ1" s="1"/>
      <c r="MQR1" s="1"/>
      <c r="MQS1" s="1"/>
      <c r="MQT1" s="1"/>
      <c r="MQU1" s="1"/>
      <c r="MQV1" s="1"/>
      <c r="MQW1" s="1"/>
      <c r="MQX1" s="1"/>
      <c r="MQY1" s="1"/>
      <c r="MQZ1" s="1"/>
      <c r="MRA1" s="1"/>
      <c r="MRB1" s="1"/>
      <c r="MRC1" s="1"/>
      <c r="MRD1" s="1"/>
      <c r="MRE1" s="1"/>
      <c r="MRF1" s="1"/>
      <c r="MRG1" s="1"/>
      <c r="MRH1" s="1"/>
      <c r="MRI1" s="1"/>
      <c r="MRJ1" s="1"/>
      <c r="MRK1" s="1"/>
      <c r="MRL1" s="1"/>
      <c r="MRM1" s="1"/>
      <c r="MRN1" s="1"/>
      <c r="MRO1" s="1"/>
      <c r="MRP1" s="1"/>
      <c r="MRQ1" s="1"/>
      <c r="MRR1" s="1"/>
      <c r="MRS1" s="1"/>
      <c r="MRT1" s="1"/>
      <c r="MRU1" s="1"/>
      <c r="MRV1" s="1"/>
      <c r="MRW1" s="1"/>
      <c r="MRX1" s="1"/>
      <c r="MRY1" s="1"/>
      <c r="MRZ1" s="1"/>
      <c r="MSA1" s="1"/>
      <c r="MSB1" s="1"/>
      <c r="MSC1" s="1"/>
      <c r="MSD1" s="1"/>
      <c r="MSE1" s="1"/>
      <c r="MSF1" s="1"/>
      <c r="MSG1" s="1"/>
      <c r="MSH1" s="1"/>
      <c r="MSI1" s="1"/>
      <c r="MSJ1" s="1"/>
      <c r="MSK1" s="1"/>
      <c r="MSL1" s="1"/>
      <c r="MSM1" s="1"/>
      <c r="MSN1" s="1"/>
      <c r="MSO1" s="1"/>
      <c r="MSP1" s="1"/>
      <c r="MSQ1" s="1"/>
      <c r="MSR1" s="1"/>
      <c r="MSS1" s="1"/>
      <c r="MST1" s="1"/>
      <c r="MSU1" s="1"/>
      <c r="MSV1" s="1"/>
      <c r="MSW1" s="1"/>
      <c r="MSX1" s="1"/>
      <c r="MSY1" s="1"/>
      <c r="MSZ1" s="1"/>
      <c r="MTA1" s="1"/>
      <c r="MTB1" s="1"/>
      <c r="MTC1" s="1"/>
      <c r="MTD1" s="1"/>
      <c r="MTE1" s="1"/>
      <c r="MTF1" s="1"/>
      <c r="MTG1" s="1"/>
      <c r="MTH1" s="1"/>
      <c r="MTI1" s="1"/>
      <c r="MTJ1" s="1"/>
      <c r="MTK1" s="1"/>
      <c r="MTL1" s="1"/>
      <c r="MTM1" s="1"/>
      <c r="MTN1" s="1"/>
      <c r="MTO1" s="1"/>
      <c r="MTP1" s="1"/>
      <c r="MTQ1" s="1"/>
      <c r="MTR1" s="1"/>
      <c r="MTS1" s="1"/>
      <c r="MTT1" s="1"/>
      <c r="MTU1" s="1"/>
      <c r="MTV1" s="1"/>
      <c r="MTW1" s="1"/>
      <c r="MTX1" s="1"/>
      <c r="MTY1" s="1"/>
      <c r="MTZ1" s="1"/>
      <c r="MUA1" s="1"/>
      <c r="MUB1" s="1"/>
      <c r="MUC1" s="1"/>
      <c r="MUD1" s="1"/>
      <c r="MUE1" s="1"/>
      <c r="MUF1" s="1"/>
      <c r="MUG1" s="1"/>
      <c r="MUH1" s="1"/>
      <c r="MUI1" s="1"/>
      <c r="MUJ1" s="1"/>
      <c r="MUK1" s="1"/>
      <c r="MUL1" s="1"/>
      <c r="MUM1" s="1"/>
      <c r="MUN1" s="1"/>
      <c r="MUO1" s="1"/>
      <c r="MUP1" s="1"/>
      <c r="MUQ1" s="1"/>
      <c r="MUR1" s="1"/>
      <c r="MUS1" s="1"/>
      <c r="MUT1" s="1"/>
      <c r="MUU1" s="1"/>
      <c r="MUV1" s="1"/>
      <c r="MUW1" s="1"/>
      <c r="MUX1" s="1"/>
      <c r="MUY1" s="1"/>
      <c r="MUZ1" s="1"/>
      <c r="MVA1" s="1"/>
      <c r="MVB1" s="1"/>
      <c r="MVC1" s="1"/>
      <c r="MVD1" s="1"/>
      <c r="MVE1" s="1"/>
      <c r="MVF1" s="1"/>
      <c r="MVG1" s="1"/>
      <c r="MVH1" s="1"/>
      <c r="MVI1" s="1"/>
      <c r="MVJ1" s="1"/>
      <c r="MVK1" s="1"/>
      <c r="MVL1" s="1"/>
      <c r="MVM1" s="1"/>
      <c r="MVN1" s="1"/>
      <c r="MVO1" s="1"/>
      <c r="MVP1" s="1"/>
      <c r="MVQ1" s="1"/>
      <c r="MVR1" s="1"/>
      <c r="MVS1" s="1"/>
      <c r="MVT1" s="1"/>
      <c r="MVU1" s="1"/>
      <c r="MVV1" s="1"/>
      <c r="MVW1" s="1"/>
      <c r="MVX1" s="1"/>
      <c r="MVY1" s="1"/>
      <c r="MVZ1" s="1"/>
      <c r="MWA1" s="1"/>
      <c r="MWB1" s="1"/>
      <c r="MWC1" s="1"/>
      <c r="MWD1" s="1"/>
      <c r="MWE1" s="1"/>
      <c r="MWF1" s="1"/>
      <c r="MWG1" s="1"/>
      <c r="MWH1" s="1"/>
      <c r="MWI1" s="1"/>
      <c r="MWJ1" s="1"/>
      <c r="MWK1" s="1"/>
      <c r="MWL1" s="1"/>
      <c r="MWM1" s="1"/>
      <c r="MWN1" s="1"/>
      <c r="MWO1" s="1"/>
      <c r="MWP1" s="1"/>
      <c r="MWQ1" s="1"/>
      <c r="MWR1" s="1"/>
      <c r="MWS1" s="1"/>
      <c r="MWT1" s="1"/>
      <c r="MWU1" s="1"/>
      <c r="MWV1" s="1"/>
      <c r="MWW1" s="1"/>
      <c r="MWX1" s="1"/>
      <c r="MWY1" s="1"/>
      <c r="MWZ1" s="1"/>
      <c r="MXA1" s="1"/>
      <c r="MXB1" s="1"/>
      <c r="MXC1" s="1"/>
      <c r="MXD1" s="1"/>
      <c r="MXE1" s="1"/>
      <c r="MXF1" s="1"/>
      <c r="MXG1" s="1"/>
      <c r="MXH1" s="1"/>
      <c r="MXI1" s="1"/>
      <c r="MXJ1" s="1"/>
      <c r="MXK1" s="1"/>
      <c r="MXL1" s="1"/>
      <c r="MXM1" s="1"/>
      <c r="MXN1" s="1"/>
      <c r="MXO1" s="1"/>
      <c r="MXP1" s="1"/>
      <c r="MXQ1" s="1"/>
      <c r="MXR1" s="1"/>
      <c r="MXS1" s="1"/>
      <c r="MXT1" s="1"/>
      <c r="MXU1" s="1"/>
      <c r="MXV1" s="1"/>
      <c r="MXW1" s="1"/>
      <c r="MXX1" s="1"/>
      <c r="MXY1" s="1"/>
      <c r="MXZ1" s="1"/>
      <c r="MYA1" s="1"/>
      <c r="MYB1" s="1"/>
      <c r="MYC1" s="1"/>
      <c r="MYD1" s="1"/>
      <c r="MYE1" s="1"/>
      <c r="MYF1" s="1"/>
      <c r="MYG1" s="1"/>
      <c r="MYH1" s="1"/>
      <c r="MYI1" s="1"/>
      <c r="MYJ1" s="1"/>
      <c r="MYK1" s="1"/>
      <c r="MYL1" s="1"/>
      <c r="MYM1" s="1"/>
      <c r="MYN1" s="1"/>
      <c r="MYO1" s="1"/>
      <c r="MYP1" s="1"/>
      <c r="MYQ1" s="1"/>
      <c r="MYR1" s="1"/>
      <c r="MYS1" s="1"/>
      <c r="MYT1" s="1"/>
      <c r="MYU1" s="1"/>
      <c r="MYV1" s="1"/>
      <c r="MYW1" s="1"/>
      <c r="MYX1" s="1"/>
      <c r="MYY1" s="1"/>
      <c r="MYZ1" s="1"/>
      <c r="MZA1" s="1"/>
      <c r="MZB1" s="1"/>
      <c r="MZC1" s="1"/>
      <c r="MZD1" s="1"/>
      <c r="MZE1" s="1"/>
      <c r="MZF1" s="1"/>
      <c r="MZG1" s="1"/>
      <c r="MZH1" s="1"/>
      <c r="MZI1" s="1"/>
      <c r="MZJ1" s="1"/>
      <c r="MZK1" s="1"/>
      <c r="MZL1" s="1"/>
      <c r="MZM1" s="1"/>
      <c r="MZN1" s="1"/>
      <c r="MZO1" s="1"/>
      <c r="MZP1" s="1"/>
      <c r="MZQ1" s="1"/>
      <c r="MZR1" s="1"/>
      <c r="MZS1" s="1"/>
      <c r="MZT1" s="1"/>
      <c r="MZU1" s="1"/>
      <c r="MZV1" s="1"/>
      <c r="MZW1" s="1"/>
      <c r="MZX1" s="1"/>
      <c r="MZY1" s="1"/>
      <c r="MZZ1" s="1"/>
      <c r="NAA1" s="1"/>
      <c r="NAB1" s="1"/>
      <c r="NAC1" s="1"/>
      <c r="NAD1" s="1"/>
      <c r="NAE1" s="1"/>
      <c r="NAF1" s="1"/>
      <c r="NAG1" s="1"/>
      <c r="NAH1" s="1"/>
      <c r="NAI1" s="1"/>
      <c r="NAJ1" s="1"/>
      <c r="NAK1" s="1"/>
      <c r="NAL1" s="1"/>
      <c r="NAM1" s="1"/>
      <c r="NAN1" s="1"/>
      <c r="NAO1" s="1"/>
      <c r="NAP1" s="1"/>
      <c r="NAQ1" s="1"/>
      <c r="NAR1" s="1"/>
      <c r="NAS1" s="1"/>
      <c r="NAT1" s="1"/>
      <c r="NAU1" s="1"/>
      <c r="NAV1" s="1"/>
      <c r="NAW1" s="1"/>
      <c r="NAX1" s="1"/>
      <c r="NAY1" s="1"/>
      <c r="NAZ1" s="1"/>
      <c r="NBA1" s="1"/>
      <c r="NBB1" s="1"/>
      <c r="NBC1" s="1"/>
      <c r="NBD1" s="1"/>
      <c r="NBE1" s="1"/>
      <c r="NBF1" s="1"/>
      <c r="NBG1" s="1"/>
      <c r="NBH1" s="1"/>
      <c r="NBI1" s="1"/>
      <c r="NBJ1" s="1"/>
      <c r="NBK1" s="1"/>
      <c r="NBL1" s="1"/>
      <c r="NBM1" s="1"/>
      <c r="NBN1" s="1"/>
      <c r="NBO1" s="1"/>
      <c r="NBP1" s="1"/>
      <c r="NBQ1" s="1"/>
      <c r="NBR1" s="1"/>
      <c r="NBS1" s="1"/>
      <c r="NBT1" s="1"/>
      <c r="NBU1" s="1"/>
      <c r="NBV1" s="1"/>
      <c r="NBW1" s="1"/>
      <c r="NBX1" s="1"/>
      <c r="NBY1" s="1"/>
      <c r="NBZ1" s="1"/>
      <c r="NCA1" s="1"/>
      <c r="NCB1" s="1"/>
      <c r="NCC1" s="1"/>
      <c r="NCD1" s="1"/>
      <c r="NCE1" s="1"/>
      <c r="NCF1" s="1"/>
      <c r="NCG1" s="1"/>
      <c r="NCH1" s="1"/>
      <c r="NCI1" s="1"/>
      <c r="NCJ1" s="1"/>
      <c r="NCK1" s="1"/>
      <c r="NCL1" s="1"/>
      <c r="NCM1" s="1"/>
      <c r="NCN1" s="1"/>
      <c r="NCO1" s="1"/>
      <c r="NCP1" s="1"/>
      <c r="NCQ1" s="1"/>
      <c r="NCR1" s="1"/>
      <c r="NCS1" s="1"/>
      <c r="NCT1" s="1"/>
      <c r="NCU1" s="1"/>
      <c r="NCV1" s="1"/>
      <c r="NCW1" s="1"/>
      <c r="NCX1" s="1"/>
      <c r="NCY1" s="1"/>
      <c r="NCZ1" s="1"/>
      <c r="NDA1" s="1"/>
      <c r="NDB1" s="1"/>
      <c r="NDC1" s="1"/>
      <c r="NDD1" s="1"/>
      <c r="NDE1" s="1"/>
      <c r="NDF1" s="1"/>
      <c r="NDG1" s="1"/>
      <c r="NDH1" s="1"/>
      <c r="NDI1" s="1"/>
      <c r="NDJ1" s="1"/>
      <c r="NDK1" s="1"/>
      <c r="NDL1" s="1"/>
      <c r="NDM1" s="1"/>
      <c r="NDN1" s="1"/>
      <c r="NDO1" s="1"/>
      <c r="NDP1" s="1"/>
      <c r="NDQ1" s="1"/>
      <c r="NDR1" s="1"/>
      <c r="NDS1" s="1"/>
      <c r="NDT1" s="1"/>
      <c r="NDU1" s="1"/>
      <c r="NDV1" s="1"/>
      <c r="NDW1" s="1"/>
      <c r="NDX1" s="1"/>
      <c r="NDY1" s="1"/>
      <c r="NDZ1" s="1"/>
      <c r="NEA1" s="1"/>
      <c r="NEB1" s="1"/>
      <c r="NEC1" s="1"/>
      <c r="NED1" s="1"/>
      <c r="NEE1" s="1"/>
      <c r="NEF1" s="1"/>
      <c r="NEG1" s="1"/>
      <c r="NEH1" s="1"/>
      <c r="NEI1" s="1"/>
      <c r="NEJ1" s="1"/>
      <c r="NEK1" s="1"/>
      <c r="NEL1" s="1"/>
      <c r="NEM1" s="1"/>
      <c r="NEN1" s="1"/>
      <c r="NEO1" s="1"/>
      <c r="NEP1" s="1"/>
      <c r="NEQ1" s="1"/>
      <c r="NER1" s="1"/>
      <c r="NES1" s="1"/>
      <c r="NET1" s="1"/>
      <c r="NEU1" s="1"/>
      <c r="NEV1" s="1"/>
      <c r="NEW1" s="1"/>
      <c r="NEX1" s="1"/>
      <c r="NEY1" s="1"/>
      <c r="NEZ1" s="1"/>
      <c r="NFA1" s="1"/>
      <c r="NFB1" s="1"/>
      <c r="NFC1" s="1"/>
      <c r="NFD1" s="1"/>
      <c r="NFE1" s="1"/>
      <c r="NFF1" s="1"/>
      <c r="NFG1" s="1"/>
      <c r="NFH1" s="1"/>
      <c r="NFI1" s="1"/>
      <c r="NFJ1" s="1"/>
      <c r="NFK1" s="1"/>
      <c r="NFL1" s="1"/>
      <c r="NFM1" s="1"/>
      <c r="NFN1" s="1"/>
      <c r="NFO1" s="1"/>
      <c r="NFP1" s="1"/>
      <c r="NFQ1" s="1"/>
      <c r="NFR1" s="1"/>
      <c r="NFS1" s="1"/>
      <c r="NFT1" s="1"/>
      <c r="NFU1" s="1"/>
      <c r="NFV1" s="1"/>
      <c r="NFW1" s="1"/>
      <c r="NFX1" s="1"/>
      <c r="NFY1" s="1"/>
      <c r="NFZ1" s="1"/>
      <c r="NGA1" s="1"/>
      <c r="NGB1" s="1"/>
      <c r="NGC1" s="1"/>
      <c r="NGD1" s="1"/>
      <c r="NGE1" s="1"/>
      <c r="NGF1" s="1"/>
      <c r="NGG1" s="1"/>
      <c r="NGH1" s="1"/>
      <c r="NGI1" s="1"/>
      <c r="NGJ1" s="1"/>
      <c r="NGK1" s="1"/>
      <c r="NGL1" s="1"/>
      <c r="NGM1" s="1"/>
      <c r="NGN1" s="1"/>
      <c r="NGO1" s="1"/>
      <c r="NGP1" s="1"/>
      <c r="NGQ1" s="1"/>
      <c r="NGR1" s="1"/>
      <c r="NGS1" s="1"/>
      <c r="NGT1" s="1"/>
      <c r="NGU1" s="1"/>
      <c r="NGV1" s="1"/>
      <c r="NGW1" s="1"/>
      <c r="NGX1" s="1"/>
      <c r="NGY1" s="1"/>
      <c r="NGZ1" s="1"/>
      <c r="NHA1" s="1"/>
      <c r="NHB1" s="1"/>
      <c r="NHC1" s="1"/>
      <c r="NHD1" s="1"/>
      <c r="NHE1" s="1"/>
      <c r="NHF1" s="1"/>
      <c r="NHG1" s="1"/>
      <c r="NHH1" s="1"/>
      <c r="NHI1" s="1"/>
      <c r="NHJ1" s="1"/>
      <c r="NHK1" s="1"/>
      <c r="NHL1" s="1"/>
      <c r="NHM1" s="1"/>
      <c r="NHN1" s="1"/>
      <c r="NHO1" s="1"/>
      <c r="NHP1" s="1"/>
      <c r="NHQ1" s="1"/>
      <c r="NHR1" s="1"/>
      <c r="NHS1" s="1"/>
      <c r="NHT1" s="1"/>
      <c r="NHU1" s="1"/>
      <c r="NHV1" s="1"/>
      <c r="NHW1" s="1"/>
      <c r="NHX1" s="1"/>
      <c r="NHY1" s="1"/>
      <c r="NHZ1" s="1"/>
      <c r="NIA1" s="1"/>
      <c r="NIB1" s="1"/>
      <c r="NIC1" s="1"/>
      <c r="NID1" s="1"/>
      <c r="NIE1" s="1"/>
      <c r="NIF1" s="1"/>
      <c r="NIG1" s="1"/>
      <c r="NIH1" s="1"/>
      <c r="NII1" s="1"/>
      <c r="NIJ1" s="1"/>
      <c r="NIK1" s="1"/>
      <c r="NIL1" s="1"/>
      <c r="NIM1" s="1"/>
      <c r="NIN1" s="1"/>
      <c r="NIO1" s="1"/>
      <c r="NIP1" s="1"/>
      <c r="NIQ1" s="1"/>
      <c r="NIR1" s="1"/>
      <c r="NIS1" s="1"/>
      <c r="NIT1" s="1"/>
      <c r="NIU1" s="1"/>
      <c r="NIV1" s="1"/>
      <c r="NIW1" s="1"/>
      <c r="NIX1" s="1"/>
      <c r="NIY1" s="1"/>
      <c r="NIZ1" s="1"/>
      <c r="NJA1" s="1"/>
      <c r="NJB1" s="1"/>
      <c r="NJC1" s="1"/>
      <c r="NJD1" s="1"/>
      <c r="NJE1" s="1"/>
      <c r="NJF1" s="1"/>
      <c r="NJG1" s="1"/>
      <c r="NJH1" s="1"/>
      <c r="NJI1" s="1"/>
      <c r="NJJ1" s="1"/>
      <c r="NJK1" s="1"/>
      <c r="NJL1" s="1"/>
      <c r="NJM1" s="1"/>
      <c r="NJN1" s="1"/>
      <c r="NJO1" s="1"/>
      <c r="NJP1" s="1"/>
      <c r="NJQ1" s="1"/>
      <c r="NJR1" s="1"/>
      <c r="NJS1" s="1"/>
      <c r="NJT1" s="1"/>
      <c r="NJU1" s="1"/>
      <c r="NJV1" s="1"/>
      <c r="NJW1" s="1"/>
      <c r="NJX1" s="1"/>
      <c r="NJY1" s="1"/>
      <c r="NJZ1" s="1"/>
      <c r="NKA1" s="1"/>
      <c r="NKB1" s="1"/>
      <c r="NKC1" s="1"/>
      <c r="NKD1" s="1"/>
      <c r="NKE1" s="1"/>
      <c r="NKF1" s="1"/>
      <c r="NKG1" s="1"/>
      <c r="NKH1" s="1"/>
      <c r="NKI1" s="1"/>
      <c r="NKJ1" s="1"/>
      <c r="NKK1" s="1"/>
      <c r="NKL1" s="1"/>
      <c r="NKM1" s="1"/>
      <c r="NKN1" s="1"/>
      <c r="NKO1" s="1"/>
      <c r="NKP1" s="1"/>
      <c r="NKQ1" s="1"/>
      <c r="NKR1" s="1"/>
      <c r="NKS1" s="1"/>
      <c r="NKT1" s="1"/>
      <c r="NKU1" s="1"/>
      <c r="NKV1" s="1"/>
      <c r="NKW1" s="1"/>
      <c r="NKX1" s="1"/>
      <c r="NKY1" s="1"/>
      <c r="NKZ1" s="1"/>
      <c r="NLA1" s="1"/>
      <c r="NLB1" s="1"/>
      <c r="NLC1" s="1"/>
      <c r="NLD1" s="1"/>
      <c r="NLE1" s="1"/>
      <c r="NLF1" s="1"/>
      <c r="NLG1" s="1"/>
      <c r="NLH1" s="1"/>
      <c r="NLI1" s="1"/>
      <c r="NLJ1" s="1"/>
      <c r="NLK1" s="1"/>
      <c r="NLL1" s="1"/>
      <c r="NLM1" s="1"/>
      <c r="NLN1" s="1"/>
      <c r="NLO1" s="1"/>
      <c r="NLP1" s="1"/>
      <c r="NLQ1" s="1"/>
      <c r="NLR1" s="1"/>
      <c r="NLS1" s="1"/>
      <c r="NLT1" s="1"/>
      <c r="NLU1" s="1"/>
      <c r="NLV1" s="1"/>
      <c r="NLW1" s="1"/>
      <c r="NLX1" s="1"/>
      <c r="NLY1" s="1"/>
      <c r="NLZ1" s="1"/>
      <c r="NMA1" s="1"/>
      <c r="NMB1" s="1"/>
      <c r="NMC1" s="1"/>
      <c r="NMD1" s="1"/>
      <c r="NME1" s="1"/>
      <c r="NMF1" s="1"/>
      <c r="NMG1" s="1"/>
      <c r="NMH1" s="1"/>
      <c r="NMI1" s="1"/>
      <c r="NMJ1" s="1"/>
      <c r="NMK1" s="1"/>
      <c r="NML1" s="1"/>
      <c r="NMM1" s="1"/>
      <c r="NMN1" s="1"/>
      <c r="NMO1" s="1"/>
      <c r="NMP1" s="1"/>
      <c r="NMQ1" s="1"/>
      <c r="NMR1" s="1"/>
      <c r="NMS1" s="1"/>
      <c r="NMT1" s="1"/>
      <c r="NMU1" s="1"/>
      <c r="NMV1" s="1"/>
      <c r="NMW1" s="1"/>
      <c r="NMX1" s="1"/>
      <c r="NMY1" s="1"/>
      <c r="NMZ1" s="1"/>
      <c r="NNA1" s="1"/>
      <c r="NNB1" s="1"/>
      <c r="NNC1" s="1"/>
      <c r="NND1" s="1"/>
      <c r="NNE1" s="1"/>
      <c r="NNF1" s="1"/>
      <c r="NNG1" s="1"/>
      <c r="NNH1" s="1"/>
      <c r="NNI1" s="1"/>
      <c r="NNJ1" s="1"/>
      <c r="NNK1" s="1"/>
      <c r="NNL1" s="1"/>
      <c r="NNM1" s="1"/>
      <c r="NNN1" s="1"/>
      <c r="NNO1" s="1"/>
      <c r="NNP1" s="1"/>
      <c r="NNQ1" s="1"/>
      <c r="NNR1" s="1"/>
      <c r="NNS1" s="1"/>
      <c r="NNT1" s="1"/>
      <c r="NNU1" s="1"/>
      <c r="NNV1" s="1"/>
      <c r="NNW1" s="1"/>
      <c r="NNX1" s="1"/>
      <c r="NNY1" s="1"/>
      <c r="NNZ1" s="1"/>
      <c r="NOA1" s="1"/>
      <c r="NOB1" s="1"/>
      <c r="NOC1" s="1"/>
      <c r="NOD1" s="1"/>
      <c r="NOE1" s="1"/>
      <c r="NOF1" s="1"/>
      <c r="NOG1" s="1"/>
      <c r="NOH1" s="1"/>
      <c r="NOI1" s="1"/>
      <c r="NOJ1" s="1"/>
      <c r="NOK1" s="1"/>
      <c r="NOL1" s="1"/>
      <c r="NOM1" s="1"/>
      <c r="NON1" s="1"/>
      <c r="NOO1" s="1"/>
      <c r="NOP1" s="1"/>
      <c r="NOQ1" s="1"/>
      <c r="NOR1" s="1"/>
      <c r="NOS1" s="1"/>
      <c r="NOT1" s="1"/>
      <c r="NOU1" s="1"/>
      <c r="NOV1" s="1"/>
      <c r="NOW1" s="1"/>
      <c r="NOX1" s="1"/>
      <c r="NOY1" s="1"/>
      <c r="NOZ1" s="1"/>
      <c r="NPA1" s="1"/>
      <c r="NPB1" s="1"/>
      <c r="NPC1" s="1"/>
      <c r="NPD1" s="1"/>
      <c r="NPE1" s="1"/>
      <c r="NPF1" s="1"/>
      <c r="NPG1" s="1"/>
      <c r="NPH1" s="1"/>
      <c r="NPI1" s="1"/>
      <c r="NPJ1" s="1"/>
      <c r="NPK1" s="1"/>
      <c r="NPL1" s="1"/>
      <c r="NPM1" s="1"/>
      <c r="NPN1" s="1"/>
      <c r="NPO1" s="1"/>
      <c r="NPP1" s="1"/>
      <c r="NPQ1" s="1"/>
      <c r="NPR1" s="1"/>
      <c r="NPS1" s="1"/>
      <c r="NPT1" s="1"/>
      <c r="NPU1" s="1"/>
      <c r="NPV1" s="1"/>
      <c r="NPW1" s="1"/>
      <c r="NPX1" s="1"/>
      <c r="NPY1" s="1"/>
      <c r="NPZ1" s="1"/>
      <c r="NQA1" s="1"/>
      <c r="NQB1" s="1"/>
      <c r="NQC1" s="1"/>
      <c r="NQD1" s="1"/>
      <c r="NQE1" s="1"/>
      <c r="NQF1" s="1"/>
      <c r="NQG1" s="1"/>
      <c r="NQH1" s="1"/>
      <c r="NQI1" s="1"/>
      <c r="NQJ1" s="1"/>
      <c r="NQK1" s="1"/>
      <c r="NQL1" s="1"/>
      <c r="NQM1" s="1"/>
      <c r="NQN1" s="1"/>
      <c r="NQO1" s="1"/>
      <c r="NQP1" s="1"/>
      <c r="NQQ1" s="1"/>
      <c r="NQR1" s="1"/>
      <c r="NQS1" s="1"/>
      <c r="NQT1" s="1"/>
      <c r="NQU1" s="1"/>
      <c r="NQV1" s="1"/>
      <c r="NQW1" s="1"/>
      <c r="NQX1" s="1"/>
      <c r="NQY1" s="1"/>
      <c r="NQZ1" s="1"/>
      <c r="NRA1" s="1"/>
      <c r="NRB1" s="1"/>
      <c r="NRC1" s="1"/>
      <c r="NRD1" s="1"/>
      <c r="NRE1" s="1"/>
      <c r="NRF1" s="1"/>
      <c r="NRG1" s="1"/>
      <c r="NRH1" s="1"/>
      <c r="NRI1" s="1"/>
      <c r="NRJ1" s="1"/>
      <c r="NRK1" s="1"/>
      <c r="NRL1" s="1"/>
      <c r="NRM1" s="1"/>
      <c r="NRN1" s="1"/>
      <c r="NRO1" s="1"/>
      <c r="NRP1" s="1"/>
      <c r="NRQ1" s="1"/>
      <c r="NRR1" s="1"/>
      <c r="NRS1" s="1"/>
      <c r="NRT1" s="1"/>
      <c r="NRU1" s="1"/>
      <c r="NRV1" s="1"/>
      <c r="NRW1" s="1"/>
      <c r="NRX1" s="1"/>
      <c r="NRY1" s="1"/>
      <c r="NRZ1" s="1"/>
      <c r="NSA1" s="1"/>
      <c r="NSB1" s="1"/>
      <c r="NSC1" s="1"/>
      <c r="NSD1" s="1"/>
      <c r="NSE1" s="1"/>
      <c r="NSF1" s="1"/>
      <c r="NSG1" s="1"/>
      <c r="NSH1" s="1"/>
      <c r="NSI1" s="1"/>
      <c r="NSJ1" s="1"/>
      <c r="NSK1" s="1"/>
      <c r="NSL1" s="1"/>
      <c r="NSM1" s="1"/>
      <c r="NSN1" s="1"/>
      <c r="NSO1" s="1"/>
      <c r="NSP1" s="1"/>
      <c r="NSQ1" s="1"/>
      <c r="NSR1" s="1"/>
      <c r="NSS1" s="1"/>
      <c r="NST1" s="1"/>
      <c r="NSU1" s="1"/>
      <c r="NSV1" s="1"/>
      <c r="NSW1" s="1"/>
      <c r="NSX1" s="1"/>
      <c r="NSY1" s="1"/>
      <c r="NSZ1" s="1"/>
      <c r="NTA1" s="1"/>
      <c r="NTB1" s="1"/>
      <c r="NTC1" s="1"/>
      <c r="NTD1" s="1"/>
      <c r="NTE1" s="1"/>
      <c r="NTF1" s="1"/>
      <c r="NTG1" s="1"/>
      <c r="NTH1" s="1"/>
      <c r="NTI1" s="1"/>
      <c r="NTJ1" s="1"/>
      <c r="NTK1" s="1"/>
      <c r="NTL1" s="1"/>
      <c r="NTM1" s="1"/>
      <c r="NTN1" s="1"/>
      <c r="NTO1" s="1"/>
      <c r="NTP1" s="1"/>
      <c r="NTQ1" s="1"/>
      <c r="NTR1" s="1"/>
      <c r="NTS1" s="1"/>
      <c r="NTT1" s="1"/>
      <c r="NTU1" s="1"/>
      <c r="NTV1" s="1"/>
      <c r="NTW1" s="1"/>
      <c r="NTX1" s="1"/>
      <c r="NTY1" s="1"/>
      <c r="NTZ1" s="1"/>
      <c r="NUA1" s="1"/>
      <c r="NUB1" s="1"/>
      <c r="NUC1" s="1"/>
      <c r="NUD1" s="1"/>
      <c r="NUE1" s="1"/>
      <c r="NUF1" s="1"/>
      <c r="NUG1" s="1"/>
      <c r="NUH1" s="1"/>
      <c r="NUI1" s="1"/>
      <c r="NUJ1" s="1"/>
      <c r="NUK1" s="1"/>
      <c r="NUL1" s="1"/>
      <c r="NUM1" s="1"/>
      <c r="NUN1" s="1"/>
      <c r="NUO1" s="1"/>
      <c r="NUP1" s="1"/>
      <c r="NUQ1" s="1"/>
      <c r="NUR1" s="1"/>
      <c r="NUS1" s="1"/>
      <c r="NUT1" s="1"/>
      <c r="NUU1" s="1"/>
      <c r="NUV1" s="1"/>
      <c r="NUW1" s="1"/>
      <c r="NUX1" s="1"/>
      <c r="NUY1" s="1"/>
      <c r="NUZ1" s="1"/>
      <c r="NVA1" s="1"/>
      <c r="NVB1" s="1"/>
      <c r="NVC1" s="1"/>
      <c r="NVD1" s="1"/>
      <c r="NVE1" s="1"/>
      <c r="NVF1" s="1"/>
      <c r="NVG1" s="1"/>
      <c r="NVH1" s="1"/>
      <c r="NVI1" s="1"/>
      <c r="NVJ1" s="1"/>
      <c r="NVK1" s="1"/>
      <c r="NVL1" s="1"/>
      <c r="NVM1" s="1"/>
      <c r="NVN1" s="1"/>
      <c r="NVO1" s="1"/>
      <c r="NVP1" s="1"/>
      <c r="NVQ1" s="1"/>
      <c r="NVR1" s="1"/>
      <c r="NVS1" s="1"/>
      <c r="NVT1" s="1"/>
      <c r="NVU1" s="1"/>
      <c r="NVV1" s="1"/>
      <c r="NVW1" s="1"/>
      <c r="NVX1" s="1"/>
      <c r="NVY1" s="1"/>
      <c r="NVZ1" s="1"/>
      <c r="NWA1" s="1"/>
      <c r="NWB1" s="1"/>
      <c r="NWC1" s="1"/>
      <c r="NWD1" s="1"/>
      <c r="NWE1" s="1"/>
      <c r="NWF1" s="1"/>
      <c r="NWG1" s="1"/>
      <c r="NWH1" s="1"/>
      <c r="NWI1" s="1"/>
      <c r="NWJ1" s="1"/>
      <c r="NWK1" s="1"/>
      <c r="NWL1" s="1"/>
      <c r="NWM1" s="1"/>
      <c r="NWN1" s="1"/>
      <c r="NWO1" s="1"/>
      <c r="NWP1" s="1"/>
      <c r="NWQ1" s="1"/>
      <c r="NWR1" s="1"/>
      <c r="NWS1" s="1"/>
      <c r="NWT1" s="1"/>
      <c r="NWU1" s="1"/>
      <c r="NWV1" s="1"/>
      <c r="NWW1" s="1"/>
      <c r="NWX1" s="1"/>
      <c r="NWY1" s="1"/>
      <c r="NWZ1" s="1"/>
      <c r="NXA1" s="1"/>
      <c r="NXB1" s="1"/>
      <c r="NXC1" s="1"/>
      <c r="NXD1" s="1"/>
      <c r="NXE1" s="1"/>
      <c r="NXF1" s="1"/>
      <c r="NXG1" s="1"/>
      <c r="NXH1" s="1"/>
      <c r="NXI1" s="1"/>
      <c r="NXJ1" s="1"/>
      <c r="NXK1" s="1"/>
      <c r="NXL1" s="1"/>
      <c r="NXM1" s="1"/>
      <c r="NXN1" s="1"/>
      <c r="NXO1" s="1"/>
      <c r="NXP1" s="1"/>
      <c r="NXQ1" s="1"/>
      <c r="NXR1" s="1"/>
      <c r="NXS1" s="1"/>
      <c r="NXT1" s="1"/>
      <c r="NXU1" s="1"/>
      <c r="NXV1" s="1"/>
      <c r="NXW1" s="1"/>
      <c r="NXX1" s="1"/>
      <c r="NXY1" s="1"/>
      <c r="NXZ1" s="1"/>
      <c r="NYA1" s="1"/>
      <c r="NYB1" s="1"/>
      <c r="NYC1" s="1"/>
      <c r="NYD1" s="1"/>
      <c r="NYE1" s="1"/>
      <c r="NYF1" s="1"/>
      <c r="NYG1" s="1"/>
      <c r="NYH1" s="1"/>
      <c r="NYI1" s="1"/>
      <c r="NYJ1" s="1"/>
      <c r="NYK1" s="1"/>
      <c r="NYL1" s="1"/>
      <c r="NYM1" s="1"/>
      <c r="NYN1" s="1"/>
      <c r="NYO1" s="1"/>
      <c r="NYP1" s="1"/>
      <c r="NYQ1" s="1"/>
      <c r="NYR1" s="1"/>
      <c r="NYS1" s="1"/>
      <c r="NYT1" s="1"/>
      <c r="NYU1" s="1"/>
      <c r="NYV1" s="1"/>
      <c r="NYW1" s="1"/>
      <c r="NYX1" s="1"/>
      <c r="NYY1" s="1"/>
      <c r="NYZ1" s="1"/>
      <c r="NZA1" s="1"/>
      <c r="NZB1" s="1"/>
      <c r="NZC1" s="1"/>
      <c r="NZD1" s="1"/>
      <c r="NZE1" s="1"/>
      <c r="NZF1" s="1"/>
      <c r="NZG1" s="1"/>
      <c r="NZH1" s="1"/>
      <c r="NZI1" s="1"/>
      <c r="NZJ1" s="1"/>
      <c r="NZK1" s="1"/>
      <c r="NZL1" s="1"/>
      <c r="NZM1" s="1"/>
      <c r="NZN1" s="1"/>
      <c r="NZO1" s="1"/>
      <c r="NZP1" s="1"/>
      <c r="NZQ1" s="1"/>
      <c r="NZR1" s="1"/>
      <c r="NZS1" s="1"/>
      <c r="NZT1" s="1"/>
      <c r="NZU1" s="1"/>
      <c r="NZV1" s="1"/>
      <c r="NZW1" s="1"/>
      <c r="NZX1" s="1"/>
      <c r="NZY1" s="1"/>
      <c r="NZZ1" s="1"/>
      <c r="OAA1" s="1"/>
      <c r="OAB1" s="1"/>
      <c r="OAC1" s="1"/>
      <c r="OAD1" s="1"/>
      <c r="OAE1" s="1"/>
      <c r="OAF1" s="1"/>
      <c r="OAG1" s="1"/>
      <c r="OAH1" s="1"/>
      <c r="OAI1" s="1"/>
      <c r="OAJ1" s="1"/>
      <c r="OAK1" s="1"/>
      <c r="OAL1" s="1"/>
      <c r="OAM1" s="1"/>
      <c r="OAN1" s="1"/>
      <c r="OAO1" s="1"/>
      <c r="OAP1" s="1"/>
      <c r="OAQ1" s="1"/>
      <c r="OAR1" s="1"/>
      <c r="OAS1" s="1"/>
      <c r="OAT1" s="1"/>
      <c r="OAU1" s="1"/>
      <c r="OAV1" s="1"/>
      <c r="OAW1" s="1"/>
      <c r="OAX1" s="1"/>
      <c r="OAY1" s="1"/>
      <c r="OAZ1" s="1"/>
      <c r="OBA1" s="1"/>
      <c r="OBB1" s="1"/>
      <c r="OBC1" s="1"/>
      <c r="OBD1" s="1"/>
      <c r="OBE1" s="1"/>
      <c r="OBF1" s="1"/>
      <c r="OBG1" s="1"/>
      <c r="OBH1" s="1"/>
      <c r="OBI1" s="1"/>
      <c r="OBJ1" s="1"/>
      <c r="OBK1" s="1"/>
      <c r="OBL1" s="1"/>
      <c r="OBM1" s="1"/>
      <c r="OBN1" s="1"/>
      <c r="OBO1" s="1"/>
      <c r="OBP1" s="1"/>
      <c r="OBQ1" s="1"/>
      <c r="OBR1" s="1"/>
      <c r="OBS1" s="1"/>
      <c r="OBT1" s="1"/>
      <c r="OBU1" s="1"/>
      <c r="OBV1" s="1"/>
      <c r="OBW1" s="1"/>
      <c r="OBX1" s="1"/>
      <c r="OBY1" s="1"/>
      <c r="OBZ1" s="1"/>
      <c r="OCA1" s="1"/>
      <c r="OCB1" s="1"/>
      <c r="OCC1" s="1"/>
      <c r="OCD1" s="1"/>
      <c r="OCE1" s="1"/>
      <c r="OCF1" s="1"/>
      <c r="OCG1" s="1"/>
      <c r="OCH1" s="1"/>
      <c r="OCI1" s="1"/>
      <c r="OCJ1" s="1"/>
      <c r="OCK1" s="1"/>
      <c r="OCL1" s="1"/>
      <c r="OCM1" s="1"/>
      <c r="OCN1" s="1"/>
      <c r="OCO1" s="1"/>
      <c r="OCP1" s="1"/>
      <c r="OCQ1" s="1"/>
      <c r="OCR1" s="1"/>
      <c r="OCS1" s="1"/>
      <c r="OCT1" s="1"/>
      <c r="OCU1" s="1"/>
      <c r="OCV1" s="1"/>
      <c r="OCW1" s="1"/>
      <c r="OCX1" s="1"/>
      <c r="OCY1" s="1"/>
      <c r="OCZ1" s="1"/>
      <c r="ODA1" s="1"/>
      <c r="ODB1" s="1"/>
      <c r="ODC1" s="1"/>
      <c r="ODD1" s="1"/>
      <c r="ODE1" s="1"/>
      <c r="ODF1" s="1"/>
      <c r="ODG1" s="1"/>
      <c r="ODH1" s="1"/>
      <c r="ODI1" s="1"/>
      <c r="ODJ1" s="1"/>
      <c r="ODK1" s="1"/>
      <c r="ODL1" s="1"/>
      <c r="ODM1" s="1"/>
      <c r="ODN1" s="1"/>
      <c r="ODO1" s="1"/>
      <c r="ODP1" s="1"/>
      <c r="ODQ1" s="1"/>
      <c r="ODR1" s="1"/>
      <c r="ODS1" s="1"/>
      <c r="ODT1" s="1"/>
      <c r="ODU1" s="1"/>
      <c r="ODV1" s="1"/>
      <c r="ODW1" s="1"/>
      <c r="ODX1" s="1"/>
      <c r="ODY1" s="1"/>
      <c r="ODZ1" s="1"/>
      <c r="OEA1" s="1"/>
      <c r="OEB1" s="1"/>
      <c r="OEC1" s="1"/>
      <c r="OED1" s="1"/>
      <c r="OEE1" s="1"/>
      <c r="OEF1" s="1"/>
      <c r="OEG1" s="1"/>
      <c r="OEH1" s="1"/>
      <c r="OEI1" s="1"/>
      <c r="OEJ1" s="1"/>
      <c r="OEK1" s="1"/>
      <c r="OEL1" s="1"/>
      <c r="OEM1" s="1"/>
      <c r="OEN1" s="1"/>
      <c r="OEO1" s="1"/>
      <c r="OEP1" s="1"/>
      <c r="OEQ1" s="1"/>
      <c r="OER1" s="1"/>
      <c r="OES1" s="1"/>
      <c r="OET1" s="1"/>
      <c r="OEU1" s="1"/>
      <c r="OEV1" s="1"/>
      <c r="OEW1" s="1"/>
      <c r="OEX1" s="1"/>
      <c r="OEY1" s="1"/>
      <c r="OEZ1" s="1"/>
      <c r="OFA1" s="1"/>
      <c r="OFB1" s="1"/>
      <c r="OFC1" s="1"/>
      <c r="OFD1" s="1"/>
      <c r="OFE1" s="1"/>
      <c r="OFF1" s="1"/>
      <c r="OFG1" s="1"/>
      <c r="OFH1" s="1"/>
      <c r="OFI1" s="1"/>
      <c r="OFJ1" s="1"/>
      <c r="OFK1" s="1"/>
      <c r="OFL1" s="1"/>
      <c r="OFM1" s="1"/>
      <c r="OFN1" s="1"/>
      <c r="OFO1" s="1"/>
      <c r="OFP1" s="1"/>
      <c r="OFQ1" s="1"/>
      <c r="OFR1" s="1"/>
      <c r="OFS1" s="1"/>
      <c r="OFT1" s="1"/>
      <c r="OFU1" s="1"/>
      <c r="OFV1" s="1"/>
      <c r="OFW1" s="1"/>
      <c r="OFX1" s="1"/>
      <c r="OFY1" s="1"/>
      <c r="OFZ1" s="1"/>
      <c r="OGA1" s="1"/>
      <c r="OGB1" s="1"/>
      <c r="OGC1" s="1"/>
      <c r="OGD1" s="1"/>
      <c r="OGE1" s="1"/>
      <c r="OGF1" s="1"/>
      <c r="OGG1" s="1"/>
      <c r="OGH1" s="1"/>
      <c r="OGI1" s="1"/>
      <c r="OGJ1" s="1"/>
      <c r="OGK1" s="1"/>
      <c r="OGL1" s="1"/>
      <c r="OGM1" s="1"/>
      <c r="OGN1" s="1"/>
      <c r="OGO1" s="1"/>
      <c r="OGP1" s="1"/>
      <c r="OGQ1" s="1"/>
      <c r="OGR1" s="1"/>
      <c r="OGS1" s="1"/>
      <c r="OGT1" s="1"/>
      <c r="OGU1" s="1"/>
      <c r="OGV1" s="1"/>
      <c r="OGW1" s="1"/>
      <c r="OGX1" s="1"/>
      <c r="OGY1" s="1"/>
      <c r="OGZ1" s="1"/>
      <c r="OHA1" s="1"/>
      <c r="OHB1" s="1"/>
      <c r="OHC1" s="1"/>
      <c r="OHD1" s="1"/>
      <c r="OHE1" s="1"/>
      <c r="OHF1" s="1"/>
      <c r="OHG1" s="1"/>
      <c r="OHH1" s="1"/>
      <c r="OHI1" s="1"/>
      <c r="OHJ1" s="1"/>
      <c r="OHK1" s="1"/>
      <c r="OHL1" s="1"/>
      <c r="OHM1" s="1"/>
      <c r="OHN1" s="1"/>
      <c r="OHO1" s="1"/>
      <c r="OHP1" s="1"/>
      <c r="OHQ1" s="1"/>
      <c r="OHR1" s="1"/>
      <c r="OHS1" s="1"/>
      <c r="OHT1" s="1"/>
      <c r="OHU1" s="1"/>
      <c r="OHV1" s="1"/>
      <c r="OHW1" s="1"/>
      <c r="OHX1" s="1"/>
      <c r="OHY1" s="1"/>
      <c r="OHZ1" s="1"/>
      <c r="OIA1" s="1"/>
      <c r="OIB1" s="1"/>
      <c r="OIC1" s="1"/>
      <c r="OID1" s="1"/>
      <c r="OIE1" s="1"/>
      <c r="OIF1" s="1"/>
      <c r="OIG1" s="1"/>
      <c r="OIH1" s="1"/>
      <c r="OII1" s="1"/>
      <c r="OIJ1" s="1"/>
      <c r="OIK1" s="1"/>
      <c r="OIL1" s="1"/>
      <c r="OIM1" s="1"/>
      <c r="OIN1" s="1"/>
      <c r="OIO1" s="1"/>
      <c r="OIP1" s="1"/>
      <c r="OIQ1" s="1"/>
      <c r="OIR1" s="1"/>
      <c r="OIS1" s="1"/>
      <c r="OIT1" s="1"/>
      <c r="OIU1" s="1"/>
      <c r="OIV1" s="1"/>
      <c r="OIW1" s="1"/>
      <c r="OIX1" s="1"/>
      <c r="OIY1" s="1"/>
      <c r="OIZ1" s="1"/>
      <c r="OJA1" s="1"/>
      <c r="OJB1" s="1"/>
      <c r="OJC1" s="1"/>
      <c r="OJD1" s="1"/>
      <c r="OJE1" s="1"/>
      <c r="OJF1" s="1"/>
      <c r="OJG1" s="1"/>
      <c r="OJH1" s="1"/>
      <c r="OJI1" s="1"/>
      <c r="OJJ1" s="1"/>
      <c r="OJK1" s="1"/>
      <c r="OJL1" s="1"/>
      <c r="OJM1" s="1"/>
      <c r="OJN1" s="1"/>
      <c r="OJO1" s="1"/>
      <c r="OJP1" s="1"/>
      <c r="OJQ1" s="1"/>
      <c r="OJR1" s="1"/>
      <c r="OJS1" s="1"/>
      <c r="OJT1" s="1"/>
      <c r="OJU1" s="1"/>
      <c r="OJV1" s="1"/>
      <c r="OJW1" s="1"/>
      <c r="OJX1" s="1"/>
      <c r="OJY1" s="1"/>
      <c r="OJZ1" s="1"/>
      <c r="OKA1" s="1"/>
      <c r="OKB1" s="1"/>
      <c r="OKC1" s="1"/>
      <c r="OKD1" s="1"/>
      <c r="OKE1" s="1"/>
      <c r="OKF1" s="1"/>
      <c r="OKG1" s="1"/>
      <c r="OKH1" s="1"/>
      <c r="OKI1" s="1"/>
      <c r="OKJ1" s="1"/>
      <c r="OKK1" s="1"/>
      <c r="OKL1" s="1"/>
      <c r="OKM1" s="1"/>
      <c r="OKN1" s="1"/>
      <c r="OKO1" s="1"/>
      <c r="OKP1" s="1"/>
      <c r="OKQ1" s="1"/>
      <c r="OKR1" s="1"/>
      <c r="OKS1" s="1"/>
      <c r="OKT1" s="1"/>
      <c r="OKU1" s="1"/>
      <c r="OKV1" s="1"/>
      <c r="OKW1" s="1"/>
      <c r="OKX1" s="1"/>
      <c r="OKY1" s="1"/>
      <c r="OKZ1" s="1"/>
      <c r="OLA1" s="1"/>
      <c r="OLB1" s="1"/>
      <c r="OLC1" s="1"/>
      <c r="OLD1" s="1"/>
      <c r="OLE1" s="1"/>
      <c r="OLF1" s="1"/>
      <c r="OLG1" s="1"/>
      <c r="OLH1" s="1"/>
      <c r="OLI1" s="1"/>
      <c r="OLJ1" s="1"/>
      <c r="OLK1" s="1"/>
      <c r="OLL1" s="1"/>
      <c r="OLM1" s="1"/>
      <c r="OLN1" s="1"/>
      <c r="OLO1" s="1"/>
      <c r="OLP1" s="1"/>
      <c r="OLQ1" s="1"/>
      <c r="OLR1" s="1"/>
      <c r="OLS1" s="1"/>
      <c r="OLT1" s="1"/>
      <c r="OLU1" s="1"/>
      <c r="OLV1" s="1"/>
      <c r="OLW1" s="1"/>
      <c r="OLX1" s="1"/>
      <c r="OLY1" s="1"/>
      <c r="OLZ1" s="1"/>
      <c r="OMA1" s="1"/>
      <c r="OMB1" s="1"/>
      <c r="OMC1" s="1"/>
      <c r="OMD1" s="1"/>
      <c r="OME1" s="1"/>
      <c r="OMF1" s="1"/>
      <c r="OMG1" s="1"/>
      <c r="OMH1" s="1"/>
      <c r="OMI1" s="1"/>
      <c r="OMJ1" s="1"/>
      <c r="OMK1" s="1"/>
      <c r="OML1" s="1"/>
      <c r="OMM1" s="1"/>
      <c r="OMN1" s="1"/>
      <c r="OMO1" s="1"/>
      <c r="OMP1" s="1"/>
      <c r="OMQ1" s="1"/>
      <c r="OMR1" s="1"/>
      <c r="OMS1" s="1"/>
      <c r="OMT1" s="1"/>
      <c r="OMU1" s="1"/>
      <c r="OMV1" s="1"/>
      <c r="OMW1" s="1"/>
      <c r="OMX1" s="1"/>
      <c r="OMY1" s="1"/>
      <c r="OMZ1" s="1"/>
      <c r="ONA1" s="1"/>
      <c r="ONB1" s="1"/>
      <c r="ONC1" s="1"/>
      <c r="OND1" s="1"/>
      <c r="ONE1" s="1"/>
      <c r="ONF1" s="1"/>
      <c r="ONG1" s="1"/>
      <c r="ONH1" s="1"/>
      <c r="ONI1" s="1"/>
      <c r="ONJ1" s="1"/>
      <c r="ONK1" s="1"/>
      <c r="ONL1" s="1"/>
      <c r="ONM1" s="1"/>
      <c r="ONN1" s="1"/>
      <c r="ONO1" s="1"/>
      <c r="ONP1" s="1"/>
      <c r="ONQ1" s="1"/>
      <c r="ONR1" s="1"/>
      <c r="ONS1" s="1"/>
      <c r="ONT1" s="1"/>
      <c r="ONU1" s="1"/>
      <c r="ONV1" s="1"/>
      <c r="ONW1" s="1"/>
      <c r="ONX1" s="1"/>
      <c r="ONY1" s="1"/>
      <c r="ONZ1" s="1"/>
      <c r="OOA1" s="1"/>
      <c r="OOB1" s="1"/>
      <c r="OOC1" s="1"/>
      <c r="OOD1" s="1"/>
      <c r="OOE1" s="1"/>
      <c r="OOF1" s="1"/>
      <c r="OOG1" s="1"/>
      <c r="OOH1" s="1"/>
      <c r="OOI1" s="1"/>
      <c r="OOJ1" s="1"/>
      <c r="OOK1" s="1"/>
      <c r="OOL1" s="1"/>
      <c r="OOM1" s="1"/>
      <c r="OON1" s="1"/>
      <c r="OOO1" s="1"/>
      <c r="OOP1" s="1"/>
      <c r="OOQ1" s="1"/>
      <c r="OOR1" s="1"/>
      <c r="OOS1" s="1"/>
      <c r="OOT1" s="1"/>
      <c r="OOU1" s="1"/>
      <c r="OOV1" s="1"/>
      <c r="OOW1" s="1"/>
      <c r="OOX1" s="1"/>
      <c r="OOY1" s="1"/>
      <c r="OOZ1" s="1"/>
      <c r="OPA1" s="1"/>
      <c r="OPB1" s="1"/>
      <c r="OPC1" s="1"/>
      <c r="OPD1" s="1"/>
      <c r="OPE1" s="1"/>
      <c r="OPF1" s="1"/>
      <c r="OPG1" s="1"/>
      <c r="OPH1" s="1"/>
      <c r="OPI1" s="1"/>
      <c r="OPJ1" s="1"/>
      <c r="OPK1" s="1"/>
      <c r="OPL1" s="1"/>
      <c r="OPM1" s="1"/>
      <c r="OPN1" s="1"/>
      <c r="OPO1" s="1"/>
      <c r="OPP1" s="1"/>
      <c r="OPQ1" s="1"/>
      <c r="OPR1" s="1"/>
      <c r="OPS1" s="1"/>
      <c r="OPT1" s="1"/>
      <c r="OPU1" s="1"/>
      <c r="OPV1" s="1"/>
      <c r="OPW1" s="1"/>
      <c r="OPX1" s="1"/>
      <c r="OPY1" s="1"/>
      <c r="OPZ1" s="1"/>
      <c r="OQA1" s="1"/>
      <c r="OQB1" s="1"/>
      <c r="OQC1" s="1"/>
      <c r="OQD1" s="1"/>
      <c r="OQE1" s="1"/>
      <c r="OQF1" s="1"/>
      <c r="OQG1" s="1"/>
      <c r="OQH1" s="1"/>
      <c r="OQI1" s="1"/>
      <c r="OQJ1" s="1"/>
      <c r="OQK1" s="1"/>
      <c r="OQL1" s="1"/>
      <c r="OQM1" s="1"/>
      <c r="OQN1" s="1"/>
      <c r="OQO1" s="1"/>
      <c r="OQP1" s="1"/>
      <c r="OQQ1" s="1"/>
      <c r="OQR1" s="1"/>
      <c r="OQS1" s="1"/>
      <c r="OQT1" s="1"/>
      <c r="OQU1" s="1"/>
      <c r="OQV1" s="1"/>
      <c r="OQW1" s="1"/>
      <c r="OQX1" s="1"/>
      <c r="OQY1" s="1"/>
      <c r="OQZ1" s="1"/>
      <c r="ORA1" s="1"/>
      <c r="ORB1" s="1"/>
      <c r="ORC1" s="1"/>
      <c r="ORD1" s="1"/>
      <c r="ORE1" s="1"/>
      <c r="ORF1" s="1"/>
      <c r="ORG1" s="1"/>
      <c r="ORH1" s="1"/>
      <c r="ORI1" s="1"/>
      <c r="ORJ1" s="1"/>
      <c r="ORK1" s="1"/>
      <c r="ORL1" s="1"/>
      <c r="ORM1" s="1"/>
      <c r="ORN1" s="1"/>
      <c r="ORO1" s="1"/>
      <c r="ORP1" s="1"/>
      <c r="ORQ1" s="1"/>
      <c r="ORR1" s="1"/>
      <c r="ORS1" s="1"/>
      <c r="ORT1" s="1"/>
      <c r="ORU1" s="1"/>
      <c r="ORV1" s="1"/>
      <c r="ORW1" s="1"/>
      <c r="ORX1" s="1"/>
      <c r="ORY1" s="1"/>
      <c r="ORZ1" s="1"/>
      <c r="OSA1" s="1"/>
      <c r="OSB1" s="1"/>
      <c r="OSC1" s="1"/>
      <c r="OSD1" s="1"/>
      <c r="OSE1" s="1"/>
      <c r="OSF1" s="1"/>
      <c r="OSG1" s="1"/>
      <c r="OSH1" s="1"/>
      <c r="OSI1" s="1"/>
      <c r="OSJ1" s="1"/>
      <c r="OSK1" s="1"/>
      <c r="OSL1" s="1"/>
      <c r="OSM1" s="1"/>
      <c r="OSN1" s="1"/>
      <c r="OSO1" s="1"/>
      <c r="OSP1" s="1"/>
      <c r="OSQ1" s="1"/>
      <c r="OSR1" s="1"/>
      <c r="OSS1" s="1"/>
      <c r="OST1" s="1"/>
      <c r="OSU1" s="1"/>
      <c r="OSV1" s="1"/>
      <c r="OSW1" s="1"/>
      <c r="OSX1" s="1"/>
      <c r="OSY1" s="1"/>
      <c r="OSZ1" s="1"/>
      <c r="OTA1" s="1"/>
      <c r="OTB1" s="1"/>
      <c r="OTC1" s="1"/>
      <c r="OTD1" s="1"/>
      <c r="OTE1" s="1"/>
      <c r="OTF1" s="1"/>
      <c r="OTG1" s="1"/>
      <c r="OTH1" s="1"/>
      <c r="OTI1" s="1"/>
      <c r="OTJ1" s="1"/>
      <c r="OTK1" s="1"/>
      <c r="OTL1" s="1"/>
      <c r="OTM1" s="1"/>
      <c r="OTN1" s="1"/>
      <c r="OTO1" s="1"/>
      <c r="OTP1" s="1"/>
      <c r="OTQ1" s="1"/>
      <c r="OTR1" s="1"/>
      <c r="OTS1" s="1"/>
      <c r="OTT1" s="1"/>
      <c r="OTU1" s="1"/>
      <c r="OTV1" s="1"/>
      <c r="OTW1" s="1"/>
      <c r="OTX1" s="1"/>
      <c r="OTY1" s="1"/>
      <c r="OTZ1" s="1"/>
      <c r="OUA1" s="1"/>
      <c r="OUB1" s="1"/>
      <c r="OUC1" s="1"/>
      <c r="OUD1" s="1"/>
      <c r="OUE1" s="1"/>
      <c r="OUF1" s="1"/>
      <c r="OUG1" s="1"/>
      <c r="OUH1" s="1"/>
      <c r="OUI1" s="1"/>
      <c r="OUJ1" s="1"/>
      <c r="OUK1" s="1"/>
      <c r="OUL1" s="1"/>
      <c r="OUM1" s="1"/>
      <c r="OUN1" s="1"/>
      <c r="OUO1" s="1"/>
      <c r="OUP1" s="1"/>
      <c r="OUQ1" s="1"/>
      <c r="OUR1" s="1"/>
      <c r="OUS1" s="1"/>
      <c r="OUT1" s="1"/>
      <c r="OUU1" s="1"/>
      <c r="OUV1" s="1"/>
      <c r="OUW1" s="1"/>
      <c r="OUX1" s="1"/>
      <c r="OUY1" s="1"/>
      <c r="OUZ1" s="1"/>
      <c r="OVA1" s="1"/>
      <c r="OVB1" s="1"/>
      <c r="OVC1" s="1"/>
      <c r="OVD1" s="1"/>
      <c r="OVE1" s="1"/>
      <c r="OVF1" s="1"/>
      <c r="OVG1" s="1"/>
      <c r="OVH1" s="1"/>
      <c r="OVI1" s="1"/>
      <c r="OVJ1" s="1"/>
      <c r="OVK1" s="1"/>
      <c r="OVL1" s="1"/>
      <c r="OVM1" s="1"/>
      <c r="OVN1" s="1"/>
      <c r="OVO1" s="1"/>
      <c r="OVP1" s="1"/>
      <c r="OVQ1" s="1"/>
      <c r="OVR1" s="1"/>
      <c r="OVS1" s="1"/>
      <c r="OVT1" s="1"/>
      <c r="OVU1" s="1"/>
      <c r="OVV1" s="1"/>
      <c r="OVW1" s="1"/>
      <c r="OVX1" s="1"/>
      <c r="OVY1" s="1"/>
      <c r="OVZ1" s="1"/>
      <c r="OWA1" s="1"/>
      <c r="OWB1" s="1"/>
      <c r="OWC1" s="1"/>
      <c r="OWD1" s="1"/>
      <c r="OWE1" s="1"/>
      <c r="OWF1" s="1"/>
      <c r="OWG1" s="1"/>
      <c r="OWH1" s="1"/>
      <c r="OWI1" s="1"/>
      <c r="OWJ1" s="1"/>
      <c r="OWK1" s="1"/>
      <c r="OWL1" s="1"/>
      <c r="OWM1" s="1"/>
      <c r="OWN1" s="1"/>
      <c r="OWO1" s="1"/>
      <c r="OWP1" s="1"/>
      <c r="OWQ1" s="1"/>
      <c r="OWR1" s="1"/>
      <c r="OWS1" s="1"/>
      <c r="OWT1" s="1"/>
      <c r="OWU1" s="1"/>
      <c r="OWV1" s="1"/>
      <c r="OWW1" s="1"/>
      <c r="OWX1" s="1"/>
      <c r="OWY1" s="1"/>
      <c r="OWZ1" s="1"/>
      <c r="OXA1" s="1"/>
      <c r="OXB1" s="1"/>
      <c r="OXC1" s="1"/>
      <c r="OXD1" s="1"/>
      <c r="OXE1" s="1"/>
      <c r="OXF1" s="1"/>
      <c r="OXG1" s="1"/>
      <c r="OXH1" s="1"/>
      <c r="OXI1" s="1"/>
      <c r="OXJ1" s="1"/>
      <c r="OXK1" s="1"/>
      <c r="OXL1" s="1"/>
      <c r="OXM1" s="1"/>
      <c r="OXN1" s="1"/>
      <c r="OXO1" s="1"/>
      <c r="OXP1" s="1"/>
      <c r="OXQ1" s="1"/>
      <c r="OXR1" s="1"/>
      <c r="OXS1" s="1"/>
      <c r="OXT1" s="1"/>
      <c r="OXU1" s="1"/>
      <c r="OXV1" s="1"/>
      <c r="OXW1" s="1"/>
      <c r="OXX1" s="1"/>
      <c r="OXY1" s="1"/>
      <c r="OXZ1" s="1"/>
      <c r="OYA1" s="1"/>
      <c r="OYB1" s="1"/>
      <c r="OYC1" s="1"/>
      <c r="OYD1" s="1"/>
      <c r="OYE1" s="1"/>
      <c r="OYF1" s="1"/>
      <c r="OYG1" s="1"/>
      <c r="OYH1" s="1"/>
      <c r="OYI1" s="1"/>
      <c r="OYJ1" s="1"/>
      <c r="OYK1" s="1"/>
      <c r="OYL1" s="1"/>
      <c r="OYM1" s="1"/>
      <c r="OYN1" s="1"/>
      <c r="OYO1" s="1"/>
      <c r="OYP1" s="1"/>
      <c r="OYQ1" s="1"/>
      <c r="OYR1" s="1"/>
      <c r="OYS1" s="1"/>
      <c r="OYT1" s="1"/>
      <c r="OYU1" s="1"/>
      <c r="OYV1" s="1"/>
      <c r="OYW1" s="1"/>
      <c r="OYX1" s="1"/>
      <c r="OYY1" s="1"/>
      <c r="OYZ1" s="1"/>
      <c r="OZA1" s="1"/>
      <c r="OZB1" s="1"/>
      <c r="OZC1" s="1"/>
      <c r="OZD1" s="1"/>
      <c r="OZE1" s="1"/>
      <c r="OZF1" s="1"/>
      <c r="OZG1" s="1"/>
      <c r="OZH1" s="1"/>
      <c r="OZI1" s="1"/>
      <c r="OZJ1" s="1"/>
      <c r="OZK1" s="1"/>
      <c r="OZL1" s="1"/>
      <c r="OZM1" s="1"/>
      <c r="OZN1" s="1"/>
      <c r="OZO1" s="1"/>
      <c r="OZP1" s="1"/>
      <c r="OZQ1" s="1"/>
      <c r="OZR1" s="1"/>
      <c r="OZS1" s="1"/>
      <c r="OZT1" s="1"/>
      <c r="OZU1" s="1"/>
      <c r="OZV1" s="1"/>
      <c r="OZW1" s="1"/>
      <c r="OZX1" s="1"/>
      <c r="OZY1" s="1"/>
      <c r="OZZ1" s="1"/>
      <c r="PAA1" s="1"/>
      <c r="PAB1" s="1"/>
      <c r="PAC1" s="1"/>
      <c r="PAD1" s="1"/>
      <c r="PAE1" s="1"/>
      <c r="PAF1" s="1"/>
      <c r="PAG1" s="1"/>
      <c r="PAH1" s="1"/>
      <c r="PAI1" s="1"/>
      <c r="PAJ1" s="1"/>
      <c r="PAK1" s="1"/>
      <c r="PAL1" s="1"/>
      <c r="PAM1" s="1"/>
      <c r="PAN1" s="1"/>
      <c r="PAO1" s="1"/>
      <c r="PAP1" s="1"/>
      <c r="PAQ1" s="1"/>
      <c r="PAR1" s="1"/>
      <c r="PAS1" s="1"/>
      <c r="PAT1" s="1"/>
      <c r="PAU1" s="1"/>
      <c r="PAV1" s="1"/>
      <c r="PAW1" s="1"/>
      <c r="PAX1" s="1"/>
      <c r="PAY1" s="1"/>
      <c r="PAZ1" s="1"/>
      <c r="PBA1" s="1"/>
      <c r="PBB1" s="1"/>
      <c r="PBC1" s="1"/>
      <c r="PBD1" s="1"/>
      <c r="PBE1" s="1"/>
      <c r="PBF1" s="1"/>
      <c r="PBG1" s="1"/>
      <c r="PBH1" s="1"/>
      <c r="PBI1" s="1"/>
      <c r="PBJ1" s="1"/>
      <c r="PBK1" s="1"/>
      <c r="PBL1" s="1"/>
      <c r="PBM1" s="1"/>
      <c r="PBN1" s="1"/>
      <c r="PBO1" s="1"/>
      <c r="PBP1" s="1"/>
      <c r="PBQ1" s="1"/>
      <c r="PBR1" s="1"/>
      <c r="PBS1" s="1"/>
      <c r="PBT1" s="1"/>
      <c r="PBU1" s="1"/>
      <c r="PBV1" s="1"/>
      <c r="PBW1" s="1"/>
      <c r="PBX1" s="1"/>
      <c r="PBY1" s="1"/>
      <c r="PBZ1" s="1"/>
      <c r="PCA1" s="1"/>
      <c r="PCB1" s="1"/>
      <c r="PCC1" s="1"/>
      <c r="PCD1" s="1"/>
      <c r="PCE1" s="1"/>
      <c r="PCF1" s="1"/>
      <c r="PCG1" s="1"/>
      <c r="PCH1" s="1"/>
      <c r="PCI1" s="1"/>
      <c r="PCJ1" s="1"/>
      <c r="PCK1" s="1"/>
      <c r="PCL1" s="1"/>
      <c r="PCM1" s="1"/>
      <c r="PCN1" s="1"/>
      <c r="PCO1" s="1"/>
      <c r="PCP1" s="1"/>
      <c r="PCQ1" s="1"/>
      <c r="PCR1" s="1"/>
      <c r="PCS1" s="1"/>
      <c r="PCT1" s="1"/>
      <c r="PCU1" s="1"/>
      <c r="PCV1" s="1"/>
      <c r="PCW1" s="1"/>
      <c r="PCX1" s="1"/>
      <c r="PCY1" s="1"/>
      <c r="PCZ1" s="1"/>
      <c r="PDA1" s="1"/>
      <c r="PDB1" s="1"/>
      <c r="PDC1" s="1"/>
      <c r="PDD1" s="1"/>
      <c r="PDE1" s="1"/>
      <c r="PDF1" s="1"/>
      <c r="PDG1" s="1"/>
      <c r="PDH1" s="1"/>
      <c r="PDI1" s="1"/>
      <c r="PDJ1" s="1"/>
      <c r="PDK1" s="1"/>
      <c r="PDL1" s="1"/>
      <c r="PDM1" s="1"/>
      <c r="PDN1" s="1"/>
      <c r="PDO1" s="1"/>
      <c r="PDP1" s="1"/>
      <c r="PDQ1" s="1"/>
      <c r="PDR1" s="1"/>
      <c r="PDS1" s="1"/>
      <c r="PDT1" s="1"/>
      <c r="PDU1" s="1"/>
      <c r="PDV1" s="1"/>
      <c r="PDW1" s="1"/>
      <c r="PDX1" s="1"/>
      <c r="PDY1" s="1"/>
      <c r="PDZ1" s="1"/>
      <c r="PEA1" s="1"/>
      <c r="PEB1" s="1"/>
      <c r="PEC1" s="1"/>
      <c r="PED1" s="1"/>
      <c r="PEE1" s="1"/>
      <c r="PEF1" s="1"/>
      <c r="PEG1" s="1"/>
      <c r="PEH1" s="1"/>
      <c r="PEI1" s="1"/>
      <c r="PEJ1" s="1"/>
      <c r="PEK1" s="1"/>
      <c r="PEL1" s="1"/>
      <c r="PEM1" s="1"/>
      <c r="PEN1" s="1"/>
      <c r="PEO1" s="1"/>
      <c r="PEP1" s="1"/>
      <c r="PEQ1" s="1"/>
      <c r="PER1" s="1"/>
      <c r="PES1" s="1"/>
      <c r="PET1" s="1"/>
      <c r="PEU1" s="1"/>
      <c r="PEV1" s="1"/>
      <c r="PEW1" s="1"/>
      <c r="PEX1" s="1"/>
      <c r="PEY1" s="1"/>
      <c r="PEZ1" s="1"/>
      <c r="PFA1" s="1"/>
      <c r="PFB1" s="1"/>
      <c r="PFC1" s="1"/>
      <c r="PFD1" s="1"/>
      <c r="PFE1" s="1"/>
      <c r="PFF1" s="1"/>
      <c r="PFG1" s="1"/>
      <c r="PFH1" s="1"/>
      <c r="PFI1" s="1"/>
      <c r="PFJ1" s="1"/>
      <c r="PFK1" s="1"/>
      <c r="PFL1" s="1"/>
      <c r="PFM1" s="1"/>
      <c r="PFN1" s="1"/>
      <c r="PFO1" s="1"/>
      <c r="PFP1" s="1"/>
      <c r="PFQ1" s="1"/>
      <c r="PFR1" s="1"/>
      <c r="PFS1" s="1"/>
      <c r="PFT1" s="1"/>
      <c r="PFU1" s="1"/>
      <c r="PFV1" s="1"/>
      <c r="PFW1" s="1"/>
      <c r="PFX1" s="1"/>
      <c r="PFY1" s="1"/>
      <c r="PFZ1" s="1"/>
      <c r="PGA1" s="1"/>
      <c r="PGB1" s="1"/>
      <c r="PGC1" s="1"/>
      <c r="PGD1" s="1"/>
      <c r="PGE1" s="1"/>
      <c r="PGF1" s="1"/>
      <c r="PGG1" s="1"/>
      <c r="PGH1" s="1"/>
      <c r="PGI1" s="1"/>
      <c r="PGJ1" s="1"/>
      <c r="PGK1" s="1"/>
      <c r="PGL1" s="1"/>
      <c r="PGM1" s="1"/>
      <c r="PGN1" s="1"/>
      <c r="PGO1" s="1"/>
      <c r="PGP1" s="1"/>
      <c r="PGQ1" s="1"/>
      <c r="PGR1" s="1"/>
      <c r="PGS1" s="1"/>
      <c r="PGT1" s="1"/>
      <c r="PGU1" s="1"/>
      <c r="PGV1" s="1"/>
      <c r="PGW1" s="1"/>
      <c r="PGX1" s="1"/>
      <c r="PGY1" s="1"/>
      <c r="PGZ1" s="1"/>
      <c r="PHA1" s="1"/>
      <c r="PHB1" s="1"/>
      <c r="PHC1" s="1"/>
      <c r="PHD1" s="1"/>
      <c r="PHE1" s="1"/>
      <c r="PHF1" s="1"/>
      <c r="PHG1" s="1"/>
      <c r="PHH1" s="1"/>
      <c r="PHI1" s="1"/>
      <c r="PHJ1" s="1"/>
      <c r="PHK1" s="1"/>
      <c r="PHL1" s="1"/>
      <c r="PHM1" s="1"/>
      <c r="PHN1" s="1"/>
      <c r="PHO1" s="1"/>
      <c r="PHP1" s="1"/>
      <c r="PHQ1" s="1"/>
      <c r="PHR1" s="1"/>
      <c r="PHS1" s="1"/>
      <c r="PHT1" s="1"/>
      <c r="PHU1" s="1"/>
      <c r="PHV1" s="1"/>
      <c r="PHW1" s="1"/>
      <c r="PHX1" s="1"/>
      <c r="PHY1" s="1"/>
      <c r="PHZ1" s="1"/>
      <c r="PIA1" s="1"/>
      <c r="PIB1" s="1"/>
      <c r="PIC1" s="1"/>
      <c r="PID1" s="1"/>
      <c r="PIE1" s="1"/>
      <c r="PIF1" s="1"/>
      <c r="PIG1" s="1"/>
      <c r="PIH1" s="1"/>
      <c r="PII1" s="1"/>
      <c r="PIJ1" s="1"/>
      <c r="PIK1" s="1"/>
      <c r="PIL1" s="1"/>
      <c r="PIM1" s="1"/>
      <c r="PIN1" s="1"/>
      <c r="PIO1" s="1"/>
      <c r="PIP1" s="1"/>
      <c r="PIQ1" s="1"/>
      <c r="PIR1" s="1"/>
      <c r="PIS1" s="1"/>
      <c r="PIT1" s="1"/>
      <c r="PIU1" s="1"/>
      <c r="PIV1" s="1"/>
      <c r="PIW1" s="1"/>
      <c r="PIX1" s="1"/>
      <c r="PIY1" s="1"/>
      <c r="PIZ1" s="1"/>
      <c r="PJA1" s="1"/>
      <c r="PJB1" s="1"/>
      <c r="PJC1" s="1"/>
      <c r="PJD1" s="1"/>
      <c r="PJE1" s="1"/>
      <c r="PJF1" s="1"/>
      <c r="PJG1" s="1"/>
      <c r="PJH1" s="1"/>
      <c r="PJI1" s="1"/>
      <c r="PJJ1" s="1"/>
      <c r="PJK1" s="1"/>
      <c r="PJL1" s="1"/>
      <c r="PJM1" s="1"/>
      <c r="PJN1" s="1"/>
      <c r="PJO1" s="1"/>
      <c r="PJP1" s="1"/>
      <c r="PJQ1" s="1"/>
      <c r="PJR1" s="1"/>
      <c r="PJS1" s="1"/>
      <c r="PJT1" s="1"/>
      <c r="PJU1" s="1"/>
      <c r="PJV1" s="1"/>
      <c r="PJW1" s="1"/>
      <c r="PJX1" s="1"/>
      <c r="PJY1" s="1"/>
      <c r="PJZ1" s="1"/>
      <c r="PKA1" s="1"/>
      <c r="PKB1" s="1"/>
      <c r="PKC1" s="1"/>
      <c r="PKD1" s="1"/>
      <c r="PKE1" s="1"/>
      <c r="PKF1" s="1"/>
      <c r="PKG1" s="1"/>
      <c r="PKH1" s="1"/>
      <c r="PKI1" s="1"/>
      <c r="PKJ1" s="1"/>
      <c r="PKK1" s="1"/>
      <c r="PKL1" s="1"/>
      <c r="PKM1" s="1"/>
      <c r="PKN1" s="1"/>
      <c r="PKO1" s="1"/>
      <c r="PKP1" s="1"/>
      <c r="PKQ1" s="1"/>
      <c r="PKR1" s="1"/>
      <c r="PKS1" s="1"/>
      <c r="PKT1" s="1"/>
      <c r="PKU1" s="1"/>
      <c r="PKV1" s="1"/>
      <c r="PKW1" s="1"/>
      <c r="PKX1" s="1"/>
      <c r="PKY1" s="1"/>
      <c r="PKZ1" s="1"/>
      <c r="PLA1" s="1"/>
      <c r="PLB1" s="1"/>
      <c r="PLC1" s="1"/>
      <c r="PLD1" s="1"/>
      <c r="PLE1" s="1"/>
      <c r="PLF1" s="1"/>
      <c r="PLG1" s="1"/>
      <c r="PLH1" s="1"/>
      <c r="PLI1" s="1"/>
      <c r="PLJ1" s="1"/>
      <c r="PLK1" s="1"/>
      <c r="PLL1" s="1"/>
      <c r="PLM1" s="1"/>
      <c r="PLN1" s="1"/>
      <c r="PLO1" s="1"/>
      <c r="PLP1" s="1"/>
      <c r="PLQ1" s="1"/>
      <c r="PLR1" s="1"/>
      <c r="PLS1" s="1"/>
      <c r="PLT1" s="1"/>
      <c r="PLU1" s="1"/>
      <c r="PLV1" s="1"/>
      <c r="PLW1" s="1"/>
      <c r="PLX1" s="1"/>
      <c r="PLY1" s="1"/>
      <c r="PLZ1" s="1"/>
      <c r="PMA1" s="1"/>
      <c r="PMB1" s="1"/>
      <c r="PMC1" s="1"/>
      <c r="PMD1" s="1"/>
      <c r="PME1" s="1"/>
      <c r="PMF1" s="1"/>
      <c r="PMG1" s="1"/>
      <c r="PMH1" s="1"/>
      <c r="PMI1" s="1"/>
      <c r="PMJ1" s="1"/>
      <c r="PMK1" s="1"/>
      <c r="PML1" s="1"/>
      <c r="PMM1" s="1"/>
      <c r="PMN1" s="1"/>
      <c r="PMO1" s="1"/>
      <c r="PMP1" s="1"/>
      <c r="PMQ1" s="1"/>
      <c r="PMR1" s="1"/>
      <c r="PMS1" s="1"/>
      <c r="PMT1" s="1"/>
      <c r="PMU1" s="1"/>
      <c r="PMV1" s="1"/>
      <c r="PMW1" s="1"/>
      <c r="PMX1" s="1"/>
      <c r="PMY1" s="1"/>
      <c r="PMZ1" s="1"/>
      <c r="PNA1" s="1"/>
      <c r="PNB1" s="1"/>
      <c r="PNC1" s="1"/>
      <c r="PND1" s="1"/>
      <c r="PNE1" s="1"/>
      <c r="PNF1" s="1"/>
      <c r="PNG1" s="1"/>
      <c r="PNH1" s="1"/>
      <c r="PNI1" s="1"/>
      <c r="PNJ1" s="1"/>
      <c r="PNK1" s="1"/>
      <c r="PNL1" s="1"/>
      <c r="PNM1" s="1"/>
      <c r="PNN1" s="1"/>
      <c r="PNO1" s="1"/>
      <c r="PNP1" s="1"/>
      <c r="PNQ1" s="1"/>
      <c r="PNR1" s="1"/>
      <c r="PNS1" s="1"/>
      <c r="PNT1" s="1"/>
      <c r="PNU1" s="1"/>
      <c r="PNV1" s="1"/>
      <c r="PNW1" s="1"/>
      <c r="PNX1" s="1"/>
      <c r="PNY1" s="1"/>
      <c r="PNZ1" s="1"/>
      <c r="POA1" s="1"/>
      <c r="POB1" s="1"/>
      <c r="POC1" s="1"/>
      <c r="POD1" s="1"/>
      <c r="POE1" s="1"/>
      <c r="POF1" s="1"/>
      <c r="POG1" s="1"/>
      <c r="POH1" s="1"/>
      <c r="POI1" s="1"/>
      <c r="POJ1" s="1"/>
      <c r="POK1" s="1"/>
      <c r="POL1" s="1"/>
      <c r="POM1" s="1"/>
      <c r="PON1" s="1"/>
      <c r="POO1" s="1"/>
      <c r="POP1" s="1"/>
      <c r="POQ1" s="1"/>
      <c r="POR1" s="1"/>
      <c r="POS1" s="1"/>
      <c r="POT1" s="1"/>
      <c r="POU1" s="1"/>
      <c r="POV1" s="1"/>
      <c r="POW1" s="1"/>
      <c r="POX1" s="1"/>
      <c r="POY1" s="1"/>
      <c r="POZ1" s="1"/>
      <c r="PPA1" s="1"/>
      <c r="PPB1" s="1"/>
      <c r="PPC1" s="1"/>
      <c r="PPD1" s="1"/>
      <c r="PPE1" s="1"/>
      <c r="PPF1" s="1"/>
      <c r="PPG1" s="1"/>
      <c r="PPH1" s="1"/>
      <c r="PPI1" s="1"/>
      <c r="PPJ1" s="1"/>
      <c r="PPK1" s="1"/>
      <c r="PPL1" s="1"/>
      <c r="PPM1" s="1"/>
      <c r="PPN1" s="1"/>
      <c r="PPO1" s="1"/>
      <c r="PPP1" s="1"/>
      <c r="PPQ1" s="1"/>
      <c r="PPR1" s="1"/>
      <c r="PPS1" s="1"/>
      <c r="PPT1" s="1"/>
      <c r="PPU1" s="1"/>
      <c r="PPV1" s="1"/>
      <c r="PPW1" s="1"/>
      <c r="PPX1" s="1"/>
      <c r="PPY1" s="1"/>
      <c r="PPZ1" s="1"/>
      <c r="PQA1" s="1"/>
      <c r="PQB1" s="1"/>
      <c r="PQC1" s="1"/>
      <c r="PQD1" s="1"/>
      <c r="PQE1" s="1"/>
      <c r="PQF1" s="1"/>
      <c r="PQG1" s="1"/>
      <c r="PQH1" s="1"/>
      <c r="PQI1" s="1"/>
      <c r="PQJ1" s="1"/>
      <c r="PQK1" s="1"/>
      <c r="PQL1" s="1"/>
      <c r="PQM1" s="1"/>
      <c r="PQN1" s="1"/>
      <c r="PQO1" s="1"/>
      <c r="PQP1" s="1"/>
      <c r="PQQ1" s="1"/>
      <c r="PQR1" s="1"/>
      <c r="PQS1" s="1"/>
      <c r="PQT1" s="1"/>
      <c r="PQU1" s="1"/>
      <c r="PQV1" s="1"/>
      <c r="PQW1" s="1"/>
      <c r="PQX1" s="1"/>
      <c r="PQY1" s="1"/>
      <c r="PQZ1" s="1"/>
      <c r="PRA1" s="1"/>
      <c r="PRB1" s="1"/>
      <c r="PRC1" s="1"/>
      <c r="PRD1" s="1"/>
      <c r="PRE1" s="1"/>
      <c r="PRF1" s="1"/>
      <c r="PRG1" s="1"/>
      <c r="PRH1" s="1"/>
      <c r="PRI1" s="1"/>
      <c r="PRJ1" s="1"/>
      <c r="PRK1" s="1"/>
      <c r="PRL1" s="1"/>
      <c r="PRM1" s="1"/>
      <c r="PRN1" s="1"/>
      <c r="PRO1" s="1"/>
      <c r="PRP1" s="1"/>
      <c r="PRQ1" s="1"/>
      <c r="PRR1" s="1"/>
      <c r="PRS1" s="1"/>
      <c r="PRT1" s="1"/>
      <c r="PRU1" s="1"/>
      <c r="PRV1" s="1"/>
      <c r="PRW1" s="1"/>
      <c r="PRX1" s="1"/>
      <c r="PRY1" s="1"/>
      <c r="PRZ1" s="1"/>
      <c r="PSA1" s="1"/>
      <c r="PSB1" s="1"/>
      <c r="PSC1" s="1"/>
      <c r="PSD1" s="1"/>
      <c r="PSE1" s="1"/>
      <c r="PSF1" s="1"/>
      <c r="PSG1" s="1"/>
      <c r="PSH1" s="1"/>
      <c r="PSI1" s="1"/>
      <c r="PSJ1" s="1"/>
      <c r="PSK1" s="1"/>
      <c r="PSL1" s="1"/>
      <c r="PSM1" s="1"/>
      <c r="PSN1" s="1"/>
      <c r="PSO1" s="1"/>
      <c r="PSP1" s="1"/>
      <c r="PSQ1" s="1"/>
      <c r="PSR1" s="1"/>
      <c r="PSS1" s="1"/>
      <c r="PST1" s="1"/>
      <c r="PSU1" s="1"/>
      <c r="PSV1" s="1"/>
      <c r="PSW1" s="1"/>
      <c r="PSX1" s="1"/>
      <c r="PSY1" s="1"/>
      <c r="PSZ1" s="1"/>
      <c r="PTA1" s="1"/>
      <c r="PTB1" s="1"/>
      <c r="PTC1" s="1"/>
      <c r="PTD1" s="1"/>
      <c r="PTE1" s="1"/>
      <c r="PTF1" s="1"/>
      <c r="PTG1" s="1"/>
      <c r="PTH1" s="1"/>
      <c r="PTI1" s="1"/>
      <c r="PTJ1" s="1"/>
      <c r="PTK1" s="1"/>
      <c r="PTL1" s="1"/>
      <c r="PTM1" s="1"/>
      <c r="PTN1" s="1"/>
      <c r="PTO1" s="1"/>
      <c r="PTP1" s="1"/>
      <c r="PTQ1" s="1"/>
      <c r="PTR1" s="1"/>
      <c r="PTS1" s="1"/>
      <c r="PTT1" s="1"/>
      <c r="PTU1" s="1"/>
      <c r="PTV1" s="1"/>
      <c r="PTW1" s="1"/>
      <c r="PTX1" s="1"/>
      <c r="PTY1" s="1"/>
      <c r="PTZ1" s="1"/>
      <c r="PUA1" s="1"/>
      <c r="PUB1" s="1"/>
      <c r="PUC1" s="1"/>
      <c r="PUD1" s="1"/>
      <c r="PUE1" s="1"/>
      <c r="PUF1" s="1"/>
      <c r="PUG1" s="1"/>
      <c r="PUH1" s="1"/>
      <c r="PUI1" s="1"/>
      <c r="PUJ1" s="1"/>
      <c r="PUK1" s="1"/>
      <c r="PUL1" s="1"/>
      <c r="PUM1" s="1"/>
      <c r="PUN1" s="1"/>
      <c r="PUO1" s="1"/>
      <c r="PUP1" s="1"/>
      <c r="PUQ1" s="1"/>
      <c r="PUR1" s="1"/>
      <c r="PUS1" s="1"/>
      <c r="PUT1" s="1"/>
      <c r="PUU1" s="1"/>
      <c r="PUV1" s="1"/>
      <c r="PUW1" s="1"/>
      <c r="PUX1" s="1"/>
      <c r="PUY1" s="1"/>
      <c r="PUZ1" s="1"/>
      <c r="PVA1" s="1"/>
      <c r="PVB1" s="1"/>
      <c r="PVC1" s="1"/>
      <c r="PVD1" s="1"/>
      <c r="PVE1" s="1"/>
      <c r="PVF1" s="1"/>
      <c r="PVG1" s="1"/>
      <c r="PVH1" s="1"/>
      <c r="PVI1" s="1"/>
      <c r="PVJ1" s="1"/>
      <c r="PVK1" s="1"/>
      <c r="PVL1" s="1"/>
      <c r="PVM1" s="1"/>
      <c r="PVN1" s="1"/>
      <c r="PVO1" s="1"/>
      <c r="PVP1" s="1"/>
      <c r="PVQ1" s="1"/>
      <c r="PVR1" s="1"/>
      <c r="PVS1" s="1"/>
      <c r="PVT1" s="1"/>
      <c r="PVU1" s="1"/>
      <c r="PVV1" s="1"/>
      <c r="PVW1" s="1"/>
      <c r="PVX1" s="1"/>
      <c r="PVY1" s="1"/>
      <c r="PVZ1" s="1"/>
      <c r="PWA1" s="1"/>
      <c r="PWB1" s="1"/>
      <c r="PWC1" s="1"/>
      <c r="PWD1" s="1"/>
      <c r="PWE1" s="1"/>
      <c r="PWF1" s="1"/>
      <c r="PWG1" s="1"/>
      <c r="PWH1" s="1"/>
      <c r="PWI1" s="1"/>
      <c r="PWJ1" s="1"/>
      <c r="PWK1" s="1"/>
      <c r="PWL1" s="1"/>
      <c r="PWM1" s="1"/>
      <c r="PWN1" s="1"/>
      <c r="PWO1" s="1"/>
      <c r="PWP1" s="1"/>
      <c r="PWQ1" s="1"/>
      <c r="PWR1" s="1"/>
      <c r="PWS1" s="1"/>
      <c r="PWT1" s="1"/>
      <c r="PWU1" s="1"/>
      <c r="PWV1" s="1"/>
      <c r="PWW1" s="1"/>
      <c r="PWX1" s="1"/>
      <c r="PWY1" s="1"/>
      <c r="PWZ1" s="1"/>
      <c r="PXA1" s="1"/>
      <c r="PXB1" s="1"/>
      <c r="PXC1" s="1"/>
      <c r="PXD1" s="1"/>
      <c r="PXE1" s="1"/>
      <c r="PXF1" s="1"/>
      <c r="PXG1" s="1"/>
      <c r="PXH1" s="1"/>
      <c r="PXI1" s="1"/>
      <c r="PXJ1" s="1"/>
      <c r="PXK1" s="1"/>
      <c r="PXL1" s="1"/>
      <c r="PXM1" s="1"/>
      <c r="PXN1" s="1"/>
      <c r="PXO1" s="1"/>
      <c r="PXP1" s="1"/>
      <c r="PXQ1" s="1"/>
      <c r="PXR1" s="1"/>
      <c r="PXS1" s="1"/>
      <c r="PXT1" s="1"/>
      <c r="PXU1" s="1"/>
      <c r="PXV1" s="1"/>
      <c r="PXW1" s="1"/>
      <c r="PXX1" s="1"/>
      <c r="PXY1" s="1"/>
      <c r="PXZ1" s="1"/>
      <c r="PYA1" s="1"/>
      <c r="PYB1" s="1"/>
      <c r="PYC1" s="1"/>
      <c r="PYD1" s="1"/>
      <c r="PYE1" s="1"/>
      <c r="PYF1" s="1"/>
      <c r="PYG1" s="1"/>
      <c r="PYH1" s="1"/>
      <c r="PYI1" s="1"/>
      <c r="PYJ1" s="1"/>
      <c r="PYK1" s="1"/>
      <c r="PYL1" s="1"/>
      <c r="PYM1" s="1"/>
      <c r="PYN1" s="1"/>
      <c r="PYO1" s="1"/>
      <c r="PYP1" s="1"/>
      <c r="PYQ1" s="1"/>
      <c r="PYR1" s="1"/>
      <c r="PYS1" s="1"/>
      <c r="PYT1" s="1"/>
      <c r="PYU1" s="1"/>
      <c r="PYV1" s="1"/>
      <c r="PYW1" s="1"/>
      <c r="PYX1" s="1"/>
      <c r="PYY1" s="1"/>
      <c r="PYZ1" s="1"/>
      <c r="PZA1" s="1"/>
      <c r="PZB1" s="1"/>
      <c r="PZC1" s="1"/>
      <c r="PZD1" s="1"/>
      <c r="PZE1" s="1"/>
      <c r="PZF1" s="1"/>
      <c r="PZG1" s="1"/>
      <c r="PZH1" s="1"/>
      <c r="PZI1" s="1"/>
      <c r="PZJ1" s="1"/>
      <c r="PZK1" s="1"/>
      <c r="PZL1" s="1"/>
      <c r="PZM1" s="1"/>
      <c r="PZN1" s="1"/>
      <c r="PZO1" s="1"/>
      <c r="PZP1" s="1"/>
      <c r="PZQ1" s="1"/>
      <c r="PZR1" s="1"/>
      <c r="PZS1" s="1"/>
      <c r="PZT1" s="1"/>
      <c r="PZU1" s="1"/>
      <c r="PZV1" s="1"/>
      <c r="PZW1" s="1"/>
      <c r="PZX1" s="1"/>
      <c r="PZY1" s="1"/>
      <c r="PZZ1" s="1"/>
      <c r="QAA1" s="1"/>
      <c r="QAB1" s="1"/>
      <c r="QAC1" s="1"/>
      <c r="QAD1" s="1"/>
      <c r="QAE1" s="1"/>
      <c r="QAF1" s="1"/>
      <c r="QAG1" s="1"/>
      <c r="QAH1" s="1"/>
      <c r="QAI1" s="1"/>
      <c r="QAJ1" s="1"/>
      <c r="QAK1" s="1"/>
      <c r="QAL1" s="1"/>
      <c r="QAM1" s="1"/>
      <c r="QAN1" s="1"/>
      <c r="QAO1" s="1"/>
      <c r="QAP1" s="1"/>
      <c r="QAQ1" s="1"/>
      <c r="QAR1" s="1"/>
      <c r="QAS1" s="1"/>
      <c r="QAT1" s="1"/>
      <c r="QAU1" s="1"/>
      <c r="QAV1" s="1"/>
      <c r="QAW1" s="1"/>
      <c r="QAX1" s="1"/>
      <c r="QAY1" s="1"/>
      <c r="QAZ1" s="1"/>
      <c r="QBA1" s="1"/>
      <c r="QBB1" s="1"/>
      <c r="QBC1" s="1"/>
      <c r="QBD1" s="1"/>
      <c r="QBE1" s="1"/>
      <c r="QBF1" s="1"/>
      <c r="QBG1" s="1"/>
      <c r="QBH1" s="1"/>
      <c r="QBI1" s="1"/>
      <c r="QBJ1" s="1"/>
      <c r="QBK1" s="1"/>
      <c r="QBL1" s="1"/>
      <c r="QBM1" s="1"/>
      <c r="QBN1" s="1"/>
      <c r="QBO1" s="1"/>
      <c r="QBP1" s="1"/>
      <c r="QBQ1" s="1"/>
      <c r="QBR1" s="1"/>
      <c r="QBS1" s="1"/>
      <c r="QBT1" s="1"/>
      <c r="QBU1" s="1"/>
      <c r="QBV1" s="1"/>
      <c r="QBW1" s="1"/>
      <c r="QBX1" s="1"/>
      <c r="QBY1" s="1"/>
      <c r="QBZ1" s="1"/>
      <c r="QCA1" s="1"/>
      <c r="QCB1" s="1"/>
      <c r="QCC1" s="1"/>
      <c r="QCD1" s="1"/>
      <c r="QCE1" s="1"/>
      <c r="QCF1" s="1"/>
      <c r="QCG1" s="1"/>
      <c r="QCH1" s="1"/>
      <c r="QCI1" s="1"/>
      <c r="QCJ1" s="1"/>
      <c r="QCK1" s="1"/>
      <c r="QCL1" s="1"/>
      <c r="QCM1" s="1"/>
      <c r="QCN1" s="1"/>
      <c r="QCO1" s="1"/>
      <c r="QCP1" s="1"/>
      <c r="QCQ1" s="1"/>
      <c r="QCR1" s="1"/>
      <c r="QCS1" s="1"/>
      <c r="QCT1" s="1"/>
      <c r="QCU1" s="1"/>
      <c r="QCV1" s="1"/>
      <c r="QCW1" s="1"/>
      <c r="QCX1" s="1"/>
      <c r="QCY1" s="1"/>
      <c r="QCZ1" s="1"/>
      <c r="QDA1" s="1"/>
      <c r="QDB1" s="1"/>
      <c r="QDC1" s="1"/>
      <c r="QDD1" s="1"/>
      <c r="QDE1" s="1"/>
      <c r="QDF1" s="1"/>
      <c r="QDG1" s="1"/>
      <c r="QDH1" s="1"/>
      <c r="QDI1" s="1"/>
      <c r="QDJ1" s="1"/>
      <c r="QDK1" s="1"/>
      <c r="QDL1" s="1"/>
      <c r="QDM1" s="1"/>
      <c r="QDN1" s="1"/>
      <c r="QDO1" s="1"/>
      <c r="QDP1" s="1"/>
      <c r="QDQ1" s="1"/>
      <c r="QDR1" s="1"/>
      <c r="QDS1" s="1"/>
      <c r="QDT1" s="1"/>
      <c r="QDU1" s="1"/>
      <c r="QDV1" s="1"/>
      <c r="QDW1" s="1"/>
      <c r="QDX1" s="1"/>
      <c r="QDY1" s="1"/>
      <c r="QDZ1" s="1"/>
      <c r="QEA1" s="1"/>
      <c r="QEB1" s="1"/>
      <c r="QEC1" s="1"/>
      <c r="QED1" s="1"/>
      <c r="QEE1" s="1"/>
      <c r="QEF1" s="1"/>
      <c r="QEG1" s="1"/>
      <c r="QEH1" s="1"/>
      <c r="QEI1" s="1"/>
      <c r="QEJ1" s="1"/>
      <c r="QEK1" s="1"/>
      <c r="QEL1" s="1"/>
      <c r="QEM1" s="1"/>
      <c r="QEN1" s="1"/>
      <c r="QEO1" s="1"/>
      <c r="QEP1" s="1"/>
      <c r="QEQ1" s="1"/>
      <c r="QER1" s="1"/>
      <c r="QES1" s="1"/>
      <c r="QET1" s="1"/>
      <c r="QEU1" s="1"/>
      <c r="QEV1" s="1"/>
      <c r="QEW1" s="1"/>
      <c r="QEX1" s="1"/>
      <c r="QEY1" s="1"/>
      <c r="QEZ1" s="1"/>
      <c r="QFA1" s="1"/>
      <c r="QFB1" s="1"/>
      <c r="QFC1" s="1"/>
      <c r="QFD1" s="1"/>
      <c r="QFE1" s="1"/>
      <c r="QFF1" s="1"/>
      <c r="QFG1" s="1"/>
      <c r="QFH1" s="1"/>
      <c r="QFI1" s="1"/>
      <c r="QFJ1" s="1"/>
      <c r="QFK1" s="1"/>
      <c r="QFL1" s="1"/>
      <c r="QFM1" s="1"/>
      <c r="QFN1" s="1"/>
      <c r="QFO1" s="1"/>
      <c r="QFP1" s="1"/>
      <c r="QFQ1" s="1"/>
      <c r="QFR1" s="1"/>
      <c r="QFS1" s="1"/>
      <c r="QFT1" s="1"/>
      <c r="QFU1" s="1"/>
      <c r="QFV1" s="1"/>
      <c r="QFW1" s="1"/>
      <c r="QFX1" s="1"/>
      <c r="QFY1" s="1"/>
      <c r="QFZ1" s="1"/>
      <c r="QGA1" s="1"/>
      <c r="QGB1" s="1"/>
      <c r="QGC1" s="1"/>
      <c r="QGD1" s="1"/>
      <c r="QGE1" s="1"/>
      <c r="QGF1" s="1"/>
      <c r="QGG1" s="1"/>
      <c r="QGH1" s="1"/>
      <c r="QGI1" s="1"/>
      <c r="QGJ1" s="1"/>
      <c r="QGK1" s="1"/>
      <c r="QGL1" s="1"/>
      <c r="QGM1" s="1"/>
      <c r="QGN1" s="1"/>
      <c r="QGO1" s="1"/>
      <c r="QGP1" s="1"/>
      <c r="QGQ1" s="1"/>
      <c r="QGR1" s="1"/>
      <c r="QGS1" s="1"/>
      <c r="QGT1" s="1"/>
      <c r="QGU1" s="1"/>
      <c r="QGV1" s="1"/>
      <c r="QGW1" s="1"/>
      <c r="QGX1" s="1"/>
      <c r="QGY1" s="1"/>
      <c r="QGZ1" s="1"/>
      <c r="QHA1" s="1"/>
      <c r="QHB1" s="1"/>
      <c r="QHC1" s="1"/>
      <c r="QHD1" s="1"/>
      <c r="QHE1" s="1"/>
      <c r="QHF1" s="1"/>
      <c r="QHG1" s="1"/>
      <c r="QHH1" s="1"/>
      <c r="QHI1" s="1"/>
      <c r="QHJ1" s="1"/>
      <c r="QHK1" s="1"/>
      <c r="QHL1" s="1"/>
      <c r="QHM1" s="1"/>
      <c r="QHN1" s="1"/>
      <c r="QHO1" s="1"/>
      <c r="QHP1" s="1"/>
      <c r="QHQ1" s="1"/>
      <c r="QHR1" s="1"/>
      <c r="QHS1" s="1"/>
      <c r="QHT1" s="1"/>
      <c r="QHU1" s="1"/>
      <c r="QHV1" s="1"/>
      <c r="QHW1" s="1"/>
      <c r="QHX1" s="1"/>
      <c r="QHY1" s="1"/>
      <c r="QHZ1" s="1"/>
      <c r="QIA1" s="1"/>
      <c r="QIB1" s="1"/>
      <c r="QIC1" s="1"/>
      <c r="QID1" s="1"/>
      <c r="QIE1" s="1"/>
      <c r="QIF1" s="1"/>
      <c r="QIG1" s="1"/>
      <c r="QIH1" s="1"/>
      <c r="QII1" s="1"/>
      <c r="QIJ1" s="1"/>
      <c r="QIK1" s="1"/>
      <c r="QIL1" s="1"/>
      <c r="QIM1" s="1"/>
      <c r="QIN1" s="1"/>
      <c r="QIO1" s="1"/>
      <c r="QIP1" s="1"/>
      <c r="QIQ1" s="1"/>
      <c r="QIR1" s="1"/>
      <c r="QIS1" s="1"/>
      <c r="QIT1" s="1"/>
      <c r="QIU1" s="1"/>
      <c r="QIV1" s="1"/>
      <c r="QIW1" s="1"/>
      <c r="QIX1" s="1"/>
      <c r="QIY1" s="1"/>
      <c r="QIZ1" s="1"/>
      <c r="QJA1" s="1"/>
      <c r="QJB1" s="1"/>
      <c r="QJC1" s="1"/>
      <c r="QJD1" s="1"/>
      <c r="QJE1" s="1"/>
      <c r="QJF1" s="1"/>
      <c r="QJG1" s="1"/>
      <c r="QJH1" s="1"/>
      <c r="QJI1" s="1"/>
      <c r="QJJ1" s="1"/>
      <c r="QJK1" s="1"/>
      <c r="QJL1" s="1"/>
      <c r="QJM1" s="1"/>
      <c r="QJN1" s="1"/>
      <c r="QJO1" s="1"/>
      <c r="QJP1" s="1"/>
      <c r="QJQ1" s="1"/>
      <c r="QJR1" s="1"/>
      <c r="QJS1" s="1"/>
      <c r="QJT1" s="1"/>
      <c r="QJU1" s="1"/>
      <c r="QJV1" s="1"/>
      <c r="QJW1" s="1"/>
      <c r="QJX1" s="1"/>
      <c r="QJY1" s="1"/>
      <c r="QJZ1" s="1"/>
      <c r="QKA1" s="1"/>
      <c r="QKB1" s="1"/>
      <c r="QKC1" s="1"/>
      <c r="QKD1" s="1"/>
      <c r="QKE1" s="1"/>
      <c r="QKF1" s="1"/>
      <c r="QKG1" s="1"/>
      <c r="QKH1" s="1"/>
      <c r="QKI1" s="1"/>
      <c r="QKJ1" s="1"/>
      <c r="QKK1" s="1"/>
      <c r="QKL1" s="1"/>
      <c r="QKM1" s="1"/>
      <c r="QKN1" s="1"/>
      <c r="QKO1" s="1"/>
      <c r="QKP1" s="1"/>
      <c r="QKQ1" s="1"/>
      <c r="QKR1" s="1"/>
      <c r="QKS1" s="1"/>
      <c r="QKT1" s="1"/>
      <c r="QKU1" s="1"/>
      <c r="QKV1" s="1"/>
      <c r="QKW1" s="1"/>
      <c r="QKX1" s="1"/>
      <c r="QKY1" s="1"/>
      <c r="QKZ1" s="1"/>
      <c r="QLA1" s="1"/>
      <c r="QLB1" s="1"/>
      <c r="QLC1" s="1"/>
      <c r="QLD1" s="1"/>
      <c r="QLE1" s="1"/>
      <c r="QLF1" s="1"/>
      <c r="QLG1" s="1"/>
      <c r="QLH1" s="1"/>
      <c r="QLI1" s="1"/>
      <c r="QLJ1" s="1"/>
      <c r="QLK1" s="1"/>
      <c r="QLL1" s="1"/>
      <c r="QLM1" s="1"/>
      <c r="QLN1" s="1"/>
      <c r="QLO1" s="1"/>
      <c r="QLP1" s="1"/>
      <c r="QLQ1" s="1"/>
      <c r="QLR1" s="1"/>
      <c r="QLS1" s="1"/>
      <c r="QLT1" s="1"/>
      <c r="QLU1" s="1"/>
      <c r="QLV1" s="1"/>
      <c r="QLW1" s="1"/>
      <c r="QLX1" s="1"/>
      <c r="QLY1" s="1"/>
      <c r="QLZ1" s="1"/>
      <c r="QMA1" s="1"/>
      <c r="QMB1" s="1"/>
      <c r="QMC1" s="1"/>
      <c r="QMD1" s="1"/>
      <c r="QME1" s="1"/>
      <c r="QMF1" s="1"/>
      <c r="QMG1" s="1"/>
      <c r="QMH1" s="1"/>
      <c r="QMI1" s="1"/>
      <c r="QMJ1" s="1"/>
      <c r="QMK1" s="1"/>
      <c r="QML1" s="1"/>
      <c r="QMM1" s="1"/>
      <c r="QMN1" s="1"/>
      <c r="QMO1" s="1"/>
      <c r="QMP1" s="1"/>
      <c r="QMQ1" s="1"/>
      <c r="QMR1" s="1"/>
      <c r="QMS1" s="1"/>
      <c r="QMT1" s="1"/>
      <c r="QMU1" s="1"/>
      <c r="QMV1" s="1"/>
      <c r="QMW1" s="1"/>
      <c r="QMX1" s="1"/>
      <c r="QMY1" s="1"/>
      <c r="QMZ1" s="1"/>
      <c r="QNA1" s="1"/>
      <c r="QNB1" s="1"/>
      <c r="QNC1" s="1"/>
      <c r="QND1" s="1"/>
      <c r="QNE1" s="1"/>
      <c r="QNF1" s="1"/>
      <c r="QNG1" s="1"/>
      <c r="QNH1" s="1"/>
      <c r="QNI1" s="1"/>
      <c r="QNJ1" s="1"/>
      <c r="QNK1" s="1"/>
      <c r="QNL1" s="1"/>
      <c r="QNM1" s="1"/>
      <c r="QNN1" s="1"/>
      <c r="QNO1" s="1"/>
      <c r="QNP1" s="1"/>
      <c r="QNQ1" s="1"/>
      <c r="QNR1" s="1"/>
      <c r="QNS1" s="1"/>
      <c r="QNT1" s="1"/>
      <c r="QNU1" s="1"/>
      <c r="QNV1" s="1"/>
      <c r="QNW1" s="1"/>
      <c r="QNX1" s="1"/>
      <c r="QNY1" s="1"/>
      <c r="QNZ1" s="1"/>
      <c r="QOA1" s="1"/>
      <c r="QOB1" s="1"/>
      <c r="QOC1" s="1"/>
      <c r="QOD1" s="1"/>
      <c r="QOE1" s="1"/>
      <c r="QOF1" s="1"/>
      <c r="QOG1" s="1"/>
      <c r="QOH1" s="1"/>
      <c r="QOI1" s="1"/>
      <c r="QOJ1" s="1"/>
      <c r="QOK1" s="1"/>
      <c r="QOL1" s="1"/>
      <c r="QOM1" s="1"/>
      <c r="QON1" s="1"/>
      <c r="QOO1" s="1"/>
      <c r="QOP1" s="1"/>
      <c r="QOQ1" s="1"/>
      <c r="QOR1" s="1"/>
      <c r="QOS1" s="1"/>
      <c r="QOT1" s="1"/>
      <c r="QOU1" s="1"/>
      <c r="QOV1" s="1"/>
      <c r="QOW1" s="1"/>
      <c r="QOX1" s="1"/>
      <c r="QOY1" s="1"/>
      <c r="QOZ1" s="1"/>
      <c r="QPA1" s="1"/>
      <c r="QPB1" s="1"/>
      <c r="QPC1" s="1"/>
      <c r="QPD1" s="1"/>
      <c r="QPE1" s="1"/>
      <c r="QPF1" s="1"/>
      <c r="QPG1" s="1"/>
      <c r="QPH1" s="1"/>
      <c r="QPI1" s="1"/>
      <c r="QPJ1" s="1"/>
      <c r="QPK1" s="1"/>
      <c r="QPL1" s="1"/>
      <c r="QPM1" s="1"/>
      <c r="QPN1" s="1"/>
      <c r="QPO1" s="1"/>
      <c r="QPP1" s="1"/>
      <c r="QPQ1" s="1"/>
      <c r="QPR1" s="1"/>
      <c r="QPS1" s="1"/>
      <c r="QPT1" s="1"/>
      <c r="QPU1" s="1"/>
      <c r="QPV1" s="1"/>
      <c r="QPW1" s="1"/>
      <c r="QPX1" s="1"/>
      <c r="QPY1" s="1"/>
      <c r="QPZ1" s="1"/>
      <c r="QQA1" s="1"/>
      <c r="QQB1" s="1"/>
      <c r="QQC1" s="1"/>
      <c r="QQD1" s="1"/>
      <c r="QQE1" s="1"/>
      <c r="QQF1" s="1"/>
      <c r="QQG1" s="1"/>
      <c r="QQH1" s="1"/>
      <c r="QQI1" s="1"/>
      <c r="QQJ1" s="1"/>
      <c r="QQK1" s="1"/>
      <c r="QQL1" s="1"/>
      <c r="QQM1" s="1"/>
      <c r="QQN1" s="1"/>
      <c r="QQO1" s="1"/>
      <c r="QQP1" s="1"/>
      <c r="QQQ1" s="1"/>
      <c r="QQR1" s="1"/>
      <c r="QQS1" s="1"/>
      <c r="QQT1" s="1"/>
      <c r="QQU1" s="1"/>
      <c r="QQV1" s="1"/>
      <c r="QQW1" s="1"/>
      <c r="QQX1" s="1"/>
      <c r="QQY1" s="1"/>
      <c r="QQZ1" s="1"/>
      <c r="QRA1" s="1"/>
      <c r="QRB1" s="1"/>
      <c r="QRC1" s="1"/>
      <c r="QRD1" s="1"/>
      <c r="QRE1" s="1"/>
      <c r="QRF1" s="1"/>
      <c r="QRG1" s="1"/>
      <c r="QRH1" s="1"/>
      <c r="QRI1" s="1"/>
      <c r="QRJ1" s="1"/>
      <c r="QRK1" s="1"/>
      <c r="QRL1" s="1"/>
      <c r="QRM1" s="1"/>
      <c r="QRN1" s="1"/>
      <c r="QRO1" s="1"/>
      <c r="QRP1" s="1"/>
      <c r="QRQ1" s="1"/>
      <c r="QRR1" s="1"/>
      <c r="QRS1" s="1"/>
      <c r="QRT1" s="1"/>
      <c r="QRU1" s="1"/>
      <c r="QRV1" s="1"/>
      <c r="QRW1" s="1"/>
      <c r="QRX1" s="1"/>
      <c r="QRY1" s="1"/>
      <c r="QRZ1" s="1"/>
      <c r="QSA1" s="1"/>
      <c r="QSB1" s="1"/>
      <c r="QSC1" s="1"/>
      <c r="QSD1" s="1"/>
      <c r="QSE1" s="1"/>
      <c r="QSF1" s="1"/>
      <c r="QSG1" s="1"/>
      <c r="QSH1" s="1"/>
      <c r="QSI1" s="1"/>
      <c r="QSJ1" s="1"/>
      <c r="QSK1" s="1"/>
      <c r="QSL1" s="1"/>
      <c r="QSM1" s="1"/>
      <c r="QSN1" s="1"/>
      <c r="QSO1" s="1"/>
      <c r="QSP1" s="1"/>
      <c r="QSQ1" s="1"/>
      <c r="QSR1" s="1"/>
      <c r="QSS1" s="1"/>
      <c r="QST1" s="1"/>
      <c r="QSU1" s="1"/>
      <c r="QSV1" s="1"/>
      <c r="QSW1" s="1"/>
      <c r="QSX1" s="1"/>
      <c r="QSY1" s="1"/>
      <c r="QSZ1" s="1"/>
      <c r="QTA1" s="1"/>
      <c r="QTB1" s="1"/>
      <c r="QTC1" s="1"/>
      <c r="QTD1" s="1"/>
      <c r="QTE1" s="1"/>
      <c r="QTF1" s="1"/>
      <c r="QTG1" s="1"/>
      <c r="QTH1" s="1"/>
      <c r="QTI1" s="1"/>
      <c r="QTJ1" s="1"/>
      <c r="QTK1" s="1"/>
      <c r="QTL1" s="1"/>
      <c r="QTM1" s="1"/>
      <c r="QTN1" s="1"/>
      <c r="QTO1" s="1"/>
      <c r="QTP1" s="1"/>
      <c r="QTQ1" s="1"/>
      <c r="QTR1" s="1"/>
      <c r="QTS1" s="1"/>
      <c r="QTT1" s="1"/>
      <c r="QTU1" s="1"/>
      <c r="QTV1" s="1"/>
      <c r="QTW1" s="1"/>
      <c r="QTX1" s="1"/>
      <c r="QTY1" s="1"/>
      <c r="QTZ1" s="1"/>
      <c r="QUA1" s="1"/>
      <c r="QUB1" s="1"/>
      <c r="QUC1" s="1"/>
      <c r="QUD1" s="1"/>
      <c r="QUE1" s="1"/>
      <c r="QUF1" s="1"/>
      <c r="QUG1" s="1"/>
      <c r="QUH1" s="1"/>
      <c r="QUI1" s="1"/>
      <c r="QUJ1" s="1"/>
      <c r="QUK1" s="1"/>
      <c r="QUL1" s="1"/>
      <c r="QUM1" s="1"/>
      <c r="QUN1" s="1"/>
      <c r="QUO1" s="1"/>
      <c r="QUP1" s="1"/>
      <c r="QUQ1" s="1"/>
      <c r="QUR1" s="1"/>
      <c r="QUS1" s="1"/>
      <c r="QUT1" s="1"/>
      <c r="QUU1" s="1"/>
      <c r="QUV1" s="1"/>
      <c r="QUW1" s="1"/>
      <c r="QUX1" s="1"/>
      <c r="QUY1" s="1"/>
      <c r="QUZ1" s="1"/>
      <c r="QVA1" s="1"/>
      <c r="QVB1" s="1"/>
      <c r="QVC1" s="1"/>
      <c r="QVD1" s="1"/>
      <c r="QVE1" s="1"/>
      <c r="QVF1" s="1"/>
      <c r="QVG1" s="1"/>
      <c r="QVH1" s="1"/>
      <c r="QVI1" s="1"/>
      <c r="QVJ1" s="1"/>
      <c r="QVK1" s="1"/>
      <c r="QVL1" s="1"/>
      <c r="QVM1" s="1"/>
      <c r="QVN1" s="1"/>
      <c r="QVO1" s="1"/>
      <c r="QVP1" s="1"/>
      <c r="QVQ1" s="1"/>
      <c r="QVR1" s="1"/>
      <c r="QVS1" s="1"/>
      <c r="QVT1" s="1"/>
      <c r="QVU1" s="1"/>
      <c r="QVV1" s="1"/>
      <c r="QVW1" s="1"/>
      <c r="QVX1" s="1"/>
      <c r="QVY1" s="1"/>
      <c r="QVZ1" s="1"/>
      <c r="QWA1" s="1"/>
      <c r="QWB1" s="1"/>
      <c r="QWC1" s="1"/>
      <c r="QWD1" s="1"/>
      <c r="QWE1" s="1"/>
      <c r="QWF1" s="1"/>
      <c r="QWG1" s="1"/>
      <c r="QWH1" s="1"/>
      <c r="QWI1" s="1"/>
      <c r="QWJ1" s="1"/>
      <c r="QWK1" s="1"/>
      <c r="QWL1" s="1"/>
      <c r="QWM1" s="1"/>
      <c r="QWN1" s="1"/>
      <c r="QWO1" s="1"/>
      <c r="QWP1" s="1"/>
      <c r="QWQ1" s="1"/>
      <c r="QWR1" s="1"/>
      <c r="QWS1" s="1"/>
      <c r="QWT1" s="1"/>
      <c r="QWU1" s="1"/>
      <c r="QWV1" s="1"/>
      <c r="QWW1" s="1"/>
      <c r="QWX1" s="1"/>
      <c r="QWY1" s="1"/>
      <c r="QWZ1" s="1"/>
      <c r="QXA1" s="1"/>
      <c r="QXB1" s="1"/>
      <c r="QXC1" s="1"/>
      <c r="QXD1" s="1"/>
      <c r="QXE1" s="1"/>
      <c r="QXF1" s="1"/>
      <c r="QXG1" s="1"/>
      <c r="QXH1" s="1"/>
      <c r="QXI1" s="1"/>
      <c r="QXJ1" s="1"/>
      <c r="QXK1" s="1"/>
      <c r="QXL1" s="1"/>
      <c r="QXM1" s="1"/>
      <c r="QXN1" s="1"/>
      <c r="QXO1" s="1"/>
      <c r="QXP1" s="1"/>
      <c r="QXQ1" s="1"/>
      <c r="QXR1" s="1"/>
      <c r="QXS1" s="1"/>
      <c r="QXT1" s="1"/>
      <c r="QXU1" s="1"/>
      <c r="QXV1" s="1"/>
      <c r="QXW1" s="1"/>
      <c r="QXX1" s="1"/>
      <c r="QXY1" s="1"/>
      <c r="QXZ1" s="1"/>
      <c r="QYA1" s="1"/>
      <c r="QYB1" s="1"/>
      <c r="QYC1" s="1"/>
      <c r="QYD1" s="1"/>
      <c r="QYE1" s="1"/>
      <c r="QYF1" s="1"/>
      <c r="QYG1" s="1"/>
      <c r="QYH1" s="1"/>
      <c r="QYI1" s="1"/>
      <c r="QYJ1" s="1"/>
      <c r="QYK1" s="1"/>
      <c r="QYL1" s="1"/>
      <c r="QYM1" s="1"/>
      <c r="QYN1" s="1"/>
      <c r="QYO1" s="1"/>
      <c r="QYP1" s="1"/>
      <c r="QYQ1" s="1"/>
      <c r="QYR1" s="1"/>
      <c r="QYS1" s="1"/>
      <c r="QYT1" s="1"/>
      <c r="QYU1" s="1"/>
      <c r="QYV1" s="1"/>
      <c r="QYW1" s="1"/>
      <c r="QYX1" s="1"/>
      <c r="QYY1" s="1"/>
      <c r="QYZ1" s="1"/>
      <c r="QZA1" s="1"/>
      <c r="QZB1" s="1"/>
      <c r="QZC1" s="1"/>
      <c r="QZD1" s="1"/>
      <c r="QZE1" s="1"/>
      <c r="QZF1" s="1"/>
      <c r="QZG1" s="1"/>
      <c r="QZH1" s="1"/>
      <c r="QZI1" s="1"/>
      <c r="QZJ1" s="1"/>
      <c r="QZK1" s="1"/>
      <c r="QZL1" s="1"/>
      <c r="QZM1" s="1"/>
      <c r="QZN1" s="1"/>
      <c r="QZO1" s="1"/>
      <c r="QZP1" s="1"/>
      <c r="QZQ1" s="1"/>
      <c r="QZR1" s="1"/>
      <c r="QZS1" s="1"/>
      <c r="QZT1" s="1"/>
      <c r="QZU1" s="1"/>
      <c r="QZV1" s="1"/>
      <c r="QZW1" s="1"/>
      <c r="QZX1" s="1"/>
      <c r="QZY1" s="1"/>
      <c r="QZZ1" s="1"/>
      <c r="RAA1" s="1"/>
      <c r="RAB1" s="1"/>
      <c r="RAC1" s="1"/>
      <c r="RAD1" s="1"/>
      <c r="RAE1" s="1"/>
      <c r="RAF1" s="1"/>
      <c r="RAG1" s="1"/>
      <c r="RAH1" s="1"/>
      <c r="RAI1" s="1"/>
      <c r="RAJ1" s="1"/>
      <c r="RAK1" s="1"/>
      <c r="RAL1" s="1"/>
      <c r="RAM1" s="1"/>
      <c r="RAN1" s="1"/>
      <c r="RAO1" s="1"/>
      <c r="RAP1" s="1"/>
      <c r="RAQ1" s="1"/>
      <c r="RAR1" s="1"/>
      <c r="RAS1" s="1"/>
      <c r="RAT1" s="1"/>
      <c r="RAU1" s="1"/>
      <c r="RAV1" s="1"/>
      <c r="RAW1" s="1"/>
      <c r="RAX1" s="1"/>
      <c r="RAY1" s="1"/>
      <c r="RAZ1" s="1"/>
      <c r="RBA1" s="1"/>
      <c r="RBB1" s="1"/>
      <c r="RBC1" s="1"/>
      <c r="RBD1" s="1"/>
      <c r="RBE1" s="1"/>
      <c r="RBF1" s="1"/>
      <c r="RBG1" s="1"/>
      <c r="RBH1" s="1"/>
      <c r="RBI1" s="1"/>
      <c r="RBJ1" s="1"/>
      <c r="RBK1" s="1"/>
      <c r="RBL1" s="1"/>
      <c r="RBM1" s="1"/>
      <c r="RBN1" s="1"/>
      <c r="RBO1" s="1"/>
      <c r="RBP1" s="1"/>
      <c r="RBQ1" s="1"/>
      <c r="RBR1" s="1"/>
      <c r="RBS1" s="1"/>
      <c r="RBT1" s="1"/>
      <c r="RBU1" s="1"/>
      <c r="RBV1" s="1"/>
      <c r="RBW1" s="1"/>
      <c r="RBX1" s="1"/>
      <c r="RBY1" s="1"/>
      <c r="RBZ1" s="1"/>
      <c r="RCA1" s="1"/>
      <c r="RCB1" s="1"/>
      <c r="RCC1" s="1"/>
      <c r="RCD1" s="1"/>
      <c r="RCE1" s="1"/>
      <c r="RCF1" s="1"/>
      <c r="RCG1" s="1"/>
      <c r="RCH1" s="1"/>
      <c r="RCI1" s="1"/>
      <c r="RCJ1" s="1"/>
      <c r="RCK1" s="1"/>
      <c r="RCL1" s="1"/>
      <c r="RCM1" s="1"/>
      <c r="RCN1" s="1"/>
      <c r="RCO1" s="1"/>
      <c r="RCP1" s="1"/>
      <c r="RCQ1" s="1"/>
      <c r="RCR1" s="1"/>
      <c r="RCS1" s="1"/>
      <c r="RCT1" s="1"/>
      <c r="RCU1" s="1"/>
      <c r="RCV1" s="1"/>
      <c r="RCW1" s="1"/>
      <c r="RCX1" s="1"/>
      <c r="RCY1" s="1"/>
      <c r="RCZ1" s="1"/>
      <c r="RDA1" s="1"/>
      <c r="RDB1" s="1"/>
      <c r="RDC1" s="1"/>
      <c r="RDD1" s="1"/>
      <c r="RDE1" s="1"/>
      <c r="RDF1" s="1"/>
      <c r="RDG1" s="1"/>
      <c r="RDH1" s="1"/>
      <c r="RDI1" s="1"/>
      <c r="RDJ1" s="1"/>
      <c r="RDK1" s="1"/>
      <c r="RDL1" s="1"/>
      <c r="RDM1" s="1"/>
      <c r="RDN1" s="1"/>
      <c r="RDO1" s="1"/>
      <c r="RDP1" s="1"/>
      <c r="RDQ1" s="1"/>
      <c r="RDR1" s="1"/>
      <c r="RDS1" s="1"/>
      <c r="RDT1" s="1"/>
      <c r="RDU1" s="1"/>
      <c r="RDV1" s="1"/>
      <c r="RDW1" s="1"/>
      <c r="RDX1" s="1"/>
      <c r="RDY1" s="1"/>
      <c r="RDZ1" s="1"/>
      <c r="REA1" s="1"/>
      <c r="REB1" s="1"/>
      <c r="REC1" s="1"/>
      <c r="RED1" s="1"/>
      <c r="REE1" s="1"/>
      <c r="REF1" s="1"/>
      <c r="REG1" s="1"/>
      <c r="REH1" s="1"/>
      <c r="REI1" s="1"/>
      <c r="REJ1" s="1"/>
      <c r="REK1" s="1"/>
      <c r="REL1" s="1"/>
      <c r="REM1" s="1"/>
      <c r="REN1" s="1"/>
      <c r="REO1" s="1"/>
      <c r="REP1" s="1"/>
      <c r="REQ1" s="1"/>
      <c r="RER1" s="1"/>
      <c r="RES1" s="1"/>
      <c r="RET1" s="1"/>
      <c r="REU1" s="1"/>
      <c r="REV1" s="1"/>
      <c r="REW1" s="1"/>
      <c r="REX1" s="1"/>
      <c r="REY1" s="1"/>
      <c r="REZ1" s="1"/>
      <c r="RFA1" s="1"/>
      <c r="RFB1" s="1"/>
      <c r="RFC1" s="1"/>
      <c r="RFD1" s="1"/>
      <c r="RFE1" s="1"/>
      <c r="RFF1" s="1"/>
      <c r="RFG1" s="1"/>
      <c r="RFH1" s="1"/>
      <c r="RFI1" s="1"/>
      <c r="RFJ1" s="1"/>
      <c r="RFK1" s="1"/>
      <c r="RFL1" s="1"/>
      <c r="RFM1" s="1"/>
      <c r="RFN1" s="1"/>
      <c r="RFO1" s="1"/>
      <c r="RFP1" s="1"/>
      <c r="RFQ1" s="1"/>
      <c r="RFR1" s="1"/>
      <c r="RFS1" s="1"/>
      <c r="RFT1" s="1"/>
      <c r="RFU1" s="1"/>
      <c r="RFV1" s="1"/>
      <c r="RFW1" s="1"/>
      <c r="RFX1" s="1"/>
      <c r="RFY1" s="1"/>
      <c r="RFZ1" s="1"/>
      <c r="RGA1" s="1"/>
      <c r="RGB1" s="1"/>
      <c r="RGC1" s="1"/>
      <c r="RGD1" s="1"/>
      <c r="RGE1" s="1"/>
      <c r="RGF1" s="1"/>
      <c r="RGG1" s="1"/>
      <c r="RGH1" s="1"/>
      <c r="RGI1" s="1"/>
      <c r="RGJ1" s="1"/>
      <c r="RGK1" s="1"/>
      <c r="RGL1" s="1"/>
      <c r="RGM1" s="1"/>
      <c r="RGN1" s="1"/>
      <c r="RGO1" s="1"/>
      <c r="RGP1" s="1"/>
      <c r="RGQ1" s="1"/>
      <c r="RGR1" s="1"/>
      <c r="RGS1" s="1"/>
      <c r="RGT1" s="1"/>
      <c r="RGU1" s="1"/>
      <c r="RGV1" s="1"/>
      <c r="RGW1" s="1"/>
      <c r="RGX1" s="1"/>
      <c r="RGY1" s="1"/>
      <c r="RGZ1" s="1"/>
      <c r="RHA1" s="1"/>
      <c r="RHB1" s="1"/>
      <c r="RHC1" s="1"/>
      <c r="RHD1" s="1"/>
      <c r="RHE1" s="1"/>
      <c r="RHF1" s="1"/>
      <c r="RHG1" s="1"/>
      <c r="RHH1" s="1"/>
      <c r="RHI1" s="1"/>
      <c r="RHJ1" s="1"/>
      <c r="RHK1" s="1"/>
      <c r="RHL1" s="1"/>
      <c r="RHM1" s="1"/>
      <c r="RHN1" s="1"/>
      <c r="RHO1" s="1"/>
      <c r="RHP1" s="1"/>
      <c r="RHQ1" s="1"/>
      <c r="RHR1" s="1"/>
      <c r="RHS1" s="1"/>
      <c r="RHT1" s="1"/>
      <c r="RHU1" s="1"/>
      <c r="RHV1" s="1"/>
      <c r="RHW1" s="1"/>
      <c r="RHX1" s="1"/>
      <c r="RHY1" s="1"/>
      <c r="RHZ1" s="1"/>
      <c r="RIA1" s="1"/>
      <c r="RIB1" s="1"/>
      <c r="RIC1" s="1"/>
      <c r="RID1" s="1"/>
      <c r="RIE1" s="1"/>
      <c r="RIF1" s="1"/>
      <c r="RIG1" s="1"/>
      <c r="RIH1" s="1"/>
      <c r="RII1" s="1"/>
      <c r="RIJ1" s="1"/>
      <c r="RIK1" s="1"/>
      <c r="RIL1" s="1"/>
      <c r="RIM1" s="1"/>
      <c r="RIN1" s="1"/>
      <c r="RIO1" s="1"/>
      <c r="RIP1" s="1"/>
      <c r="RIQ1" s="1"/>
      <c r="RIR1" s="1"/>
      <c r="RIS1" s="1"/>
      <c r="RIT1" s="1"/>
      <c r="RIU1" s="1"/>
      <c r="RIV1" s="1"/>
      <c r="RIW1" s="1"/>
      <c r="RIX1" s="1"/>
      <c r="RIY1" s="1"/>
      <c r="RIZ1" s="1"/>
      <c r="RJA1" s="1"/>
      <c r="RJB1" s="1"/>
      <c r="RJC1" s="1"/>
      <c r="RJD1" s="1"/>
      <c r="RJE1" s="1"/>
      <c r="RJF1" s="1"/>
      <c r="RJG1" s="1"/>
      <c r="RJH1" s="1"/>
      <c r="RJI1" s="1"/>
      <c r="RJJ1" s="1"/>
      <c r="RJK1" s="1"/>
      <c r="RJL1" s="1"/>
      <c r="RJM1" s="1"/>
      <c r="RJN1" s="1"/>
      <c r="RJO1" s="1"/>
      <c r="RJP1" s="1"/>
      <c r="RJQ1" s="1"/>
      <c r="RJR1" s="1"/>
      <c r="RJS1" s="1"/>
      <c r="RJT1" s="1"/>
      <c r="RJU1" s="1"/>
      <c r="RJV1" s="1"/>
      <c r="RJW1" s="1"/>
      <c r="RJX1" s="1"/>
      <c r="RJY1" s="1"/>
      <c r="RJZ1" s="1"/>
      <c r="RKA1" s="1"/>
      <c r="RKB1" s="1"/>
      <c r="RKC1" s="1"/>
      <c r="RKD1" s="1"/>
      <c r="RKE1" s="1"/>
      <c r="RKF1" s="1"/>
      <c r="RKG1" s="1"/>
      <c r="RKH1" s="1"/>
      <c r="RKI1" s="1"/>
      <c r="RKJ1" s="1"/>
      <c r="RKK1" s="1"/>
      <c r="RKL1" s="1"/>
      <c r="RKM1" s="1"/>
      <c r="RKN1" s="1"/>
      <c r="RKO1" s="1"/>
      <c r="RKP1" s="1"/>
      <c r="RKQ1" s="1"/>
      <c r="RKR1" s="1"/>
      <c r="RKS1" s="1"/>
      <c r="RKT1" s="1"/>
      <c r="RKU1" s="1"/>
      <c r="RKV1" s="1"/>
      <c r="RKW1" s="1"/>
      <c r="RKX1" s="1"/>
      <c r="RKY1" s="1"/>
      <c r="RKZ1" s="1"/>
      <c r="RLA1" s="1"/>
      <c r="RLB1" s="1"/>
      <c r="RLC1" s="1"/>
      <c r="RLD1" s="1"/>
      <c r="RLE1" s="1"/>
      <c r="RLF1" s="1"/>
      <c r="RLG1" s="1"/>
      <c r="RLH1" s="1"/>
      <c r="RLI1" s="1"/>
      <c r="RLJ1" s="1"/>
      <c r="RLK1" s="1"/>
      <c r="RLL1" s="1"/>
      <c r="RLM1" s="1"/>
      <c r="RLN1" s="1"/>
      <c r="RLO1" s="1"/>
      <c r="RLP1" s="1"/>
      <c r="RLQ1" s="1"/>
      <c r="RLR1" s="1"/>
      <c r="RLS1" s="1"/>
      <c r="RLT1" s="1"/>
      <c r="RLU1" s="1"/>
      <c r="RLV1" s="1"/>
      <c r="RLW1" s="1"/>
      <c r="RLX1" s="1"/>
      <c r="RLY1" s="1"/>
      <c r="RLZ1" s="1"/>
      <c r="RMA1" s="1"/>
      <c r="RMB1" s="1"/>
      <c r="RMC1" s="1"/>
      <c r="RMD1" s="1"/>
      <c r="RME1" s="1"/>
      <c r="RMF1" s="1"/>
      <c r="RMG1" s="1"/>
      <c r="RMH1" s="1"/>
      <c r="RMI1" s="1"/>
      <c r="RMJ1" s="1"/>
      <c r="RMK1" s="1"/>
      <c r="RML1" s="1"/>
      <c r="RMM1" s="1"/>
      <c r="RMN1" s="1"/>
      <c r="RMO1" s="1"/>
      <c r="RMP1" s="1"/>
      <c r="RMQ1" s="1"/>
      <c r="RMR1" s="1"/>
      <c r="RMS1" s="1"/>
      <c r="RMT1" s="1"/>
      <c r="RMU1" s="1"/>
      <c r="RMV1" s="1"/>
      <c r="RMW1" s="1"/>
      <c r="RMX1" s="1"/>
      <c r="RMY1" s="1"/>
      <c r="RMZ1" s="1"/>
      <c r="RNA1" s="1"/>
      <c r="RNB1" s="1"/>
      <c r="RNC1" s="1"/>
      <c r="RND1" s="1"/>
      <c r="RNE1" s="1"/>
      <c r="RNF1" s="1"/>
      <c r="RNG1" s="1"/>
      <c r="RNH1" s="1"/>
      <c r="RNI1" s="1"/>
      <c r="RNJ1" s="1"/>
      <c r="RNK1" s="1"/>
      <c r="RNL1" s="1"/>
      <c r="RNM1" s="1"/>
      <c r="RNN1" s="1"/>
      <c r="RNO1" s="1"/>
      <c r="RNP1" s="1"/>
      <c r="RNQ1" s="1"/>
      <c r="RNR1" s="1"/>
      <c r="RNS1" s="1"/>
      <c r="RNT1" s="1"/>
      <c r="RNU1" s="1"/>
      <c r="RNV1" s="1"/>
      <c r="RNW1" s="1"/>
      <c r="RNX1" s="1"/>
      <c r="RNY1" s="1"/>
      <c r="RNZ1" s="1"/>
      <c r="ROA1" s="1"/>
      <c r="ROB1" s="1"/>
      <c r="ROC1" s="1"/>
      <c r="ROD1" s="1"/>
      <c r="ROE1" s="1"/>
      <c r="ROF1" s="1"/>
      <c r="ROG1" s="1"/>
      <c r="ROH1" s="1"/>
      <c r="ROI1" s="1"/>
      <c r="ROJ1" s="1"/>
      <c r="ROK1" s="1"/>
      <c r="ROL1" s="1"/>
      <c r="ROM1" s="1"/>
      <c r="RON1" s="1"/>
      <c r="ROO1" s="1"/>
      <c r="ROP1" s="1"/>
      <c r="ROQ1" s="1"/>
      <c r="ROR1" s="1"/>
      <c r="ROS1" s="1"/>
      <c r="ROT1" s="1"/>
      <c r="ROU1" s="1"/>
      <c r="ROV1" s="1"/>
      <c r="ROW1" s="1"/>
      <c r="ROX1" s="1"/>
      <c r="ROY1" s="1"/>
      <c r="ROZ1" s="1"/>
      <c r="RPA1" s="1"/>
      <c r="RPB1" s="1"/>
      <c r="RPC1" s="1"/>
      <c r="RPD1" s="1"/>
      <c r="RPE1" s="1"/>
      <c r="RPF1" s="1"/>
      <c r="RPG1" s="1"/>
      <c r="RPH1" s="1"/>
      <c r="RPI1" s="1"/>
      <c r="RPJ1" s="1"/>
      <c r="RPK1" s="1"/>
      <c r="RPL1" s="1"/>
      <c r="RPM1" s="1"/>
      <c r="RPN1" s="1"/>
      <c r="RPO1" s="1"/>
      <c r="RPP1" s="1"/>
      <c r="RPQ1" s="1"/>
      <c r="RPR1" s="1"/>
      <c r="RPS1" s="1"/>
      <c r="RPT1" s="1"/>
      <c r="RPU1" s="1"/>
      <c r="RPV1" s="1"/>
      <c r="RPW1" s="1"/>
      <c r="RPX1" s="1"/>
      <c r="RPY1" s="1"/>
      <c r="RPZ1" s="1"/>
      <c r="RQA1" s="1"/>
      <c r="RQB1" s="1"/>
      <c r="RQC1" s="1"/>
      <c r="RQD1" s="1"/>
      <c r="RQE1" s="1"/>
      <c r="RQF1" s="1"/>
      <c r="RQG1" s="1"/>
      <c r="RQH1" s="1"/>
      <c r="RQI1" s="1"/>
      <c r="RQJ1" s="1"/>
      <c r="RQK1" s="1"/>
      <c r="RQL1" s="1"/>
      <c r="RQM1" s="1"/>
      <c r="RQN1" s="1"/>
      <c r="RQO1" s="1"/>
      <c r="RQP1" s="1"/>
      <c r="RQQ1" s="1"/>
      <c r="RQR1" s="1"/>
      <c r="RQS1" s="1"/>
      <c r="RQT1" s="1"/>
      <c r="RQU1" s="1"/>
      <c r="RQV1" s="1"/>
      <c r="RQW1" s="1"/>
      <c r="RQX1" s="1"/>
      <c r="RQY1" s="1"/>
      <c r="RQZ1" s="1"/>
      <c r="RRA1" s="1"/>
      <c r="RRB1" s="1"/>
      <c r="RRC1" s="1"/>
      <c r="RRD1" s="1"/>
      <c r="RRE1" s="1"/>
      <c r="RRF1" s="1"/>
      <c r="RRG1" s="1"/>
      <c r="RRH1" s="1"/>
      <c r="RRI1" s="1"/>
      <c r="RRJ1" s="1"/>
      <c r="RRK1" s="1"/>
      <c r="RRL1" s="1"/>
      <c r="RRM1" s="1"/>
      <c r="RRN1" s="1"/>
      <c r="RRO1" s="1"/>
      <c r="RRP1" s="1"/>
      <c r="RRQ1" s="1"/>
      <c r="RRR1" s="1"/>
      <c r="RRS1" s="1"/>
      <c r="RRT1" s="1"/>
      <c r="RRU1" s="1"/>
      <c r="RRV1" s="1"/>
      <c r="RRW1" s="1"/>
      <c r="RRX1" s="1"/>
      <c r="RRY1" s="1"/>
      <c r="RRZ1" s="1"/>
      <c r="RSA1" s="1"/>
      <c r="RSB1" s="1"/>
      <c r="RSC1" s="1"/>
      <c r="RSD1" s="1"/>
      <c r="RSE1" s="1"/>
      <c r="RSF1" s="1"/>
      <c r="RSG1" s="1"/>
      <c r="RSH1" s="1"/>
      <c r="RSI1" s="1"/>
      <c r="RSJ1" s="1"/>
      <c r="RSK1" s="1"/>
      <c r="RSL1" s="1"/>
      <c r="RSM1" s="1"/>
      <c r="RSN1" s="1"/>
      <c r="RSO1" s="1"/>
      <c r="RSP1" s="1"/>
      <c r="RSQ1" s="1"/>
      <c r="RSR1" s="1"/>
      <c r="RSS1" s="1"/>
      <c r="RST1" s="1"/>
      <c r="RSU1" s="1"/>
      <c r="RSV1" s="1"/>
      <c r="RSW1" s="1"/>
      <c r="RSX1" s="1"/>
      <c r="RSY1" s="1"/>
      <c r="RSZ1" s="1"/>
      <c r="RTA1" s="1"/>
      <c r="RTB1" s="1"/>
      <c r="RTC1" s="1"/>
      <c r="RTD1" s="1"/>
      <c r="RTE1" s="1"/>
      <c r="RTF1" s="1"/>
      <c r="RTG1" s="1"/>
      <c r="RTH1" s="1"/>
      <c r="RTI1" s="1"/>
      <c r="RTJ1" s="1"/>
      <c r="RTK1" s="1"/>
      <c r="RTL1" s="1"/>
      <c r="RTM1" s="1"/>
      <c r="RTN1" s="1"/>
      <c r="RTO1" s="1"/>
      <c r="RTP1" s="1"/>
      <c r="RTQ1" s="1"/>
      <c r="RTR1" s="1"/>
      <c r="RTS1" s="1"/>
      <c r="RTT1" s="1"/>
      <c r="RTU1" s="1"/>
      <c r="RTV1" s="1"/>
      <c r="RTW1" s="1"/>
      <c r="RTX1" s="1"/>
      <c r="RTY1" s="1"/>
      <c r="RTZ1" s="1"/>
      <c r="RUA1" s="1"/>
      <c r="RUB1" s="1"/>
      <c r="RUC1" s="1"/>
      <c r="RUD1" s="1"/>
      <c r="RUE1" s="1"/>
      <c r="RUF1" s="1"/>
      <c r="RUG1" s="1"/>
      <c r="RUH1" s="1"/>
      <c r="RUI1" s="1"/>
      <c r="RUJ1" s="1"/>
      <c r="RUK1" s="1"/>
      <c r="RUL1" s="1"/>
      <c r="RUM1" s="1"/>
      <c r="RUN1" s="1"/>
      <c r="RUO1" s="1"/>
      <c r="RUP1" s="1"/>
      <c r="RUQ1" s="1"/>
      <c r="RUR1" s="1"/>
      <c r="RUS1" s="1"/>
      <c r="RUT1" s="1"/>
      <c r="RUU1" s="1"/>
      <c r="RUV1" s="1"/>
      <c r="RUW1" s="1"/>
      <c r="RUX1" s="1"/>
      <c r="RUY1" s="1"/>
      <c r="RUZ1" s="1"/>
      <c r="RVA1" s="1"/>
      <c r="RVB1" s="1"/>
      <c r="RVC1" s="1"/>
      <c r="RVD1" s="1"/>
      <c r="RVE1" s="1"/>
      <c r="RVF1" s="1"/>
      <c r="RVG1" s="1"/>
      <c r="RVH1" s="1"/>
      <c r="RVI1" s="1"/>
      <c r="RVJ1" s="1"/>
      <c r="RVK1" s="1"/>
      <c r="RVL1" s="1"/>
      <c r="RVM1" s="1"/>
      <c r="RVN1" s="1"/>
      <c r="RVO1" s="1"/>
      <c r="RVP1" s="1"/>
      <c r="RVQ1" s="1"/>
      <c r="RVR1" s="1"/>
      <c r="RVS1" s="1"/>
      <c r="RVT1" s="1"/>
      <c r="RVU1" s="1"/>
      <c r="RVV1" s="1"/>
      <c r="RVW1" s="1"/>
      <c r="RVX1" s="1"/>
      <c r="RVY1" s="1"/>
      <c r="RVZ1" s="1"/>
      <c r="RWA1" s="1"/>
      <c r="RWB1" s="1"/>
      <c r="RWC1" s="1"/>
      <c r="RWD1" s="1"/>
      <c r="RWE1" s="1"/>
      <c r="RWF1" s="1"/>
      <c r="RWG1" s="1"/>
      <c r="RWH1" s="1"/>
      <c r="RWI1" s="1"/>
      <c r="RWJ1" s="1"/>
      <c r="RWK1" s="1"/>
      <c r="RWL1" s="1"/>
      <c r="RWM1" s="1"/>
      <c r="RWN1" s="1"/>
      <c r="RWO1" s="1"/>
      <c r="RWP1" s="1"/>
      <c r="RWQ1" s="1"/>
      <c r="RWR1" s="1"/>
      <c r="RWS1" s="1"/>
      <c r="RWT1" s="1"/>
      <c r="RWU1" s="1"/>
      <c r="RWV1" s="1"/>
      <c r="RWW1" s="1"/>
      <c r="RWX1" s="1"/>
      <c r="RWY1" s="1"/>
      <c r="RWZ1" s="1"/>
      <c r="RXA1" s="1"/>
      <c r="RXB1" s="1"/>
      <c r="RXC1" s="1"/>
      <c r="RXD1" s="1"/>
      <c r="RXE1" s="1"/>
      <c r="RXF1" s="1"/>
      <c r="RXG1" s="1"/>
      <c r="RXH1" s="1"/>
      <c r="RXI1" s="1"/>
      <c r="RXJ1" s="1"/>
      <c r="RXK1" s="1"/>
      <c r="RXL1" s="1"/>
      <c r="RXM1" s="1"/>
      <c r="RXN1" s="1"/>
      <c r="RXO1" s="1"/>
      <c r="RXP1" s="1"/>
      <c r="RXQ1" s="1"/>
      <c r="RXR1" s="1"/>
      <c r="RXS1" s="1"/>
      <c r="RXT1" s="1"/>
      <c r="RXU1" s="1"/>
      <c r="RXV1" s="1"/>
      <c r="RXW1" s="1"/>
      <c r="RXX1" s="1"/>
      <c r="RXY1" s="1"/>
      <c r="RXZ1" s="1"/>
      <c r="RYA1" s="1"/>
      <c r="RYB1" s="1"/>
      <c r="RYC1" s="1"/>
      <c r="RYD1" s="1"/>
      <c r="RYE1" s="1"/>
      <c r="RYF1" s="1"/>
      <c r="RYG1" s="1"/>
      <c r="RYH1" s="1"/>
      <c r="RYI1" s="1"/>
      <c r="RYJ1" s="1"/>
      <c r="RYK1" s="1"/>
      <c r="RYL1" s="1"/>
      <c r="RYM1" s="1"/>
      <c r="RYN1" s="1"/>
      <c r="RYO1" s="1"/>
      <c r="RYP1" s="1"/>
      <c r="RYQ1" s="1"/>
      <c r="RYR1" s="1"/>
      <c r="RYS1" s="1"/>
      <c r="RYT1" s="1"/>
      <c r="RYU1" s="1"/>
      <c r="RYV1" s="1"/>
      <c r="RYW1" s="1"/>
      <c r="RYX1" s="1"/>
      <c r="RYY1" s="1"/>
      <c r="RYZ1" s="1"/>
      <c r="RZA1" s="1"/>
      <c r="RZB1" s="1"/>
      <c r="RZC1" s="1"/>
      <c r="RZD1" s="1"/>
      <c r="RZE1" s="1"/>
      <c r="RZF1" s="1"/>
      <c r="RZG1" s="1"/>
      <c r="RZH1" s="1"/>
      <c r="RZI1" s="1"/>
      <c r="RZJ1" s="1"/>
      <c r="RZK1" s="1"/>
      <c r="RZL1" s="1"/>
      <c r="RZM1" s="1"/>
      <c r="RZN1" s="1"/>
      <c r="RZO1" s="1"/>
      <c r="RZP1" s="1"/>
      <c r="RZQ1" s="1"/>
      <c r="RZR1" s="1"/>
      <c r="RZS1" s="1"/>
      <c r="RZT1" s="1"/>
      <c r="RZU1" s="1"/>
      <c r="RZV1" s="1"/>
      <c r="RZW1" s="1"/>
      <c r="RZX1" s="1"/>
      <c r="RZY1" s="1"/>
      <c r="RZZ1" s="1"/>
      <c r="SAA1" s="1"/>
      <c r="SAB1" s="1"/>
      <c r="SAC1" s="1"/>
      <c r="SAD1" s="1"/>
      <c r="SAE1" s="1"/>
      <c r="SAF1" s="1"/>
      <c r="SAG1" s="1"/>
      <c r="SAH1" s="1"/>
      <c r="SAI1" s="1"/>
      <c r="SAJ1" s="1"/>
      <c r="SAK1" s="1"/>
      <c r="SAL1" s="1"/>
      <c r="SAM1" s="1"/>
      <c r="SAN1" s="1"/>
      <c r="SAO1" s="1"/>
      <c r="SAP1" s="1"/>
      <c r="SAQ1" s="1"/>
      <c r="SAR1" s="1"/>
      <c r="SAS1" s="1"/>
      <c r="SAT1" s="1"/>
      <c r="SAU1" s="1"/>
      <c r="SAV1" s="1"/>
      <c r="SAW1" s="1"/>
      <c r="SAX1" s="1"/>
      <c r="SAY1" s="1"/>
      <c r="SAZ1" s="1"/>
      <c r="SBA1" s="1"/>
      <c r="SBB1" s="1"/>
      <c r="SBC1" s="1"/>
      <c r="SBD1" s="1"/>
      <c r="SBE1" s="1"/>
      <c r="SBF1" s="1"/>
      <c r="SBG1" s="1"/>
      <c r="SBH1" s="1"/>
      <c r="SBI1" s="1"/>
      <c r="SBJ1" s="1"/>
      <c r="SBK1" s="1"/>
      <c r="SBL1" s="1"/>
      <c r="SBM1" s="1"/>
      <c r="SBN1" s="1"/>
      <c r="SBO1" s="1"/>
      <c r="SBP1" s="1"/>
      <c r="SBQ1" s="1"/>
      <c r="SBR1" s="1"/>
      <c r="SBS1" s="1"/>
      <c r="SBT1" s="1"/>
      <c r="SBU1" s="1"/>
      <c r="SBV1" s="1"/>
      <c r="SBW1" s="1"/>
      <c r="SBX1" s="1"/>
      <c r="SBY1" s="1"/>
      <c r="SBZ1" s="1"/>
      <c r="SCA1" s="1"/>
      <c r="SCB1" s="1"/>
      <c r="SCC1" s="1"/>
      <c r="SCD1" s="1"/>
      <c r="SCE1" s="1"/>
      <c r="SCF1" s="1"/>
      <c r="SCG1" s="1"/>
      <c r="SCH1" s="1"/>
      <c r="SCI1" s="1"/>
      <c r="SCJ1" s="1"/>
      <c r="SCK1" s="1"/>
      <c r="SCL1" s="1"/>
      <c r="SCM1" s="1"/>
      <c r="SCN1" s="1"/>
      <c r="SCO1" s="1"/>
      <c r="SCP1" s="1"/>
      <c r="SCQ1" s="1"/>
      <c r="SCR1" s="1"/>
      <c r="SCS1" s="1"/>
      <c r="SCT1" s="1"/>
      <c r="SCU1" s="1"/>
      <c r="SCV1" s="1"/>
      <c r="SCW1" s="1"/>
      <c r="SCX1" s="1"/>
      <c r="SCY1" s="1"/>
      <c r="SCZ1" s="1"/>
      <c r="SDA1" s="1"/>
      <c r="SDB1" s="1"/>
      <c r="SDC1" s="1"/>
      <c r="SDD1" s="1"/>
      <c r="SDE1" s="1"/>
      <c r="SDF1" s="1"/>
      <c r="SDG1" s="1"/>
      <c r="SDH1" s="1"/>
      <c r="SDI1" s="1"/>
      <c r="SDJ1" s="1"/>
      <c r="SDK1" s="1"/>
      <c r="SDL1" s="1"/>
      <c r="SDM1" s="1"/>
      <c r="SDN1" s="1"/>
      <c r="SDO1" s="1"/>
      <c r="SDP1" s="1"/>
      <c r="SDQ1" s="1"/>
      <c r="SDR1" s="1"/>
      <c r="SDS1" s="1"/>
      <c r="SDT1" s="1"/>
      <c r="SDU1" s="1"/>
      <c r="SDV1" s="1"/>
      <c r="SDW1" s="1"/>
      <c r="SDX1" s="1"/>
      <c r="SDY1" s="1"/>
      <c r="SDZ1" s="1"/>
      <c r="SEA1" s="1"/>
      <c r="SEB1" s="1"/>
      <c r="SEC1" s="1"/>
      <c r="SED1" s="1"/>
      <c r="SEE1" s="1"/>
      <c r="SEF1" s="1"/>
      <c r="SEG1" s="1"/>
      <c r="SEH1" s="1"/>
      <c r="SEI1" s="1"/>
      <c r="SEJ1" s="1"/>
      <c r="SEK1" s="1"/>
      <c r="SEL1" s="1"/>
      <c r="SEM1" s="1"/>
      <c r="SEN1" s="1"/>
      <c r="SEO1" s="1"/>
      <c r="SEP1" s="1"/>
      <c r="SEQ1" s="1"/>
      <c r="SER1" s="1"/>
      <c r="SES1" s="1"/>
      <c r="SET1" s="1"/>
      <c r="SEU1" s="1"/>
      <c r="SEV1" s="1"/>
      <c r="SEW1" s="1"/>
      <c r="SEX1" s="1"/>
      <c r="SEY1" s="1"/>
      <c r="SEZ1" s="1"/>
      <c r="SFA1" s="1"/>
      <c r="SFB1" s="1"/>
      <c r="SFC1" s="1"/>
      <c r="SFD1" s="1"/>
      <c r="SFE1" s="1"/>
      <c r="SFF1" s="1"/>
      <c r="SFG1" s="1"/>
      <c r="SFH1" s="1"/>
      <c r="SFI1" s="1"/>
      <c r="SFJ1" s="1"/>
      <c r="SFK1" s="1"/>
      <c r="SFL1" s="1"/>
      <c r="SFM1" s="1"/>
      <c r="SFN1" s="1"/>
      <c r="SFO1" s="1"/>
      <c r="SFP1" s="1"/>
      <c r="SFQ1" s="1"/>
      <c r="SFR1" s="1"/>
      <c r="SFS1" s="1"/>
      <c r="SFT1" s="1"/>
      <c r="SFU1" s="1"/>
      <c r="SFV1" s="1"/>
      <c r="SFW1" s="1"/>
      <c r="SFX1" s="1"/>
      <c r="SFY1" s="1"/>
      <c r="SFZ1" s="1"/>
      <c r="SGA1" s="1"/>
      <c r="SGB1" s="1"/>
      <c r="SGC1" s="1"/>
      <c r="SGD1" s="1"/>
      <c r="SGE1" s="1"/>
      <c r="SGF1" s="1"/>
      <c r="SGG1" s="1"/>
      <c r="SGH1" s="1"/>
      <c r="SGI1" s="1"/>
      <c r="SGJ1" s="1"/>
      <c r="SGK1" s="1"/>
      <c r="SGL1" s="1"/>
      <c r="SGM1" s="1"/>
      <c r="SGN1" s="1"/>
      <c r="SGO1" s="1"/>
      <c r="SGP1" s="1"/>
      <c r="SGQ1" s="1"/>
      <c r="SGR1" s="1"/>
      <c r="SGS1" s="1"/>
      <c r="SGT1" s="1"/>
      <c r="SGU1" s="1"/>
      <c r="SGV1" s="1"/>
      <c r="SGW1" s="1"/>
      <c r="SGX1" s="1"/>
      <c r="SGY1" s="1"/>
      <c r="SGZ1" s="1"/>
      <c r="SHA1" s="1"/>
      <c r="SHB1" s="1"/>
      <c r="SHC1" s="1"/>
      <c r="SHD1" s="1"/>
      <c r="SHE1" s="1"/>
      <c r="SHF1" s="1"/>
      <c r="SHG1" s="1"/>
      <c r="SHH1" s="1"/>
      <c r="SHI1" s="1"/>
      <c r="SHJ1" s="1"/>
      <c r="SHK1" s="1"/>
      <c r="SHL1" s="1"/>
      <c r="SHM1" s="1"/>
      <c r="SHN1" s="1"/>
      <c r="SHO1" s="1"/>
      <c r="SHP1" s="1"/>
      <c r="SHQ1" s="1"/>
      <c r="SHR1" s="1"/>
      <c r="SHS1" s="1"/>
      <c r="SHT1" s="1"/>
      <c r="SHU1" s="1"/>
      <c r="SHV1" s="1"/>
      <c r="SHW1" s="1"/>
      <c r="SHX1" s="1"/>
      <c r="SHY1" s="1"/>
      <c r="SHZ1" s="1"/>
      <c r="SIA1" s="1"/>
      <c r="SIB1" s="1"/>
      <c r="SIC1" s="1"/>
      <c r="SID1" s="1"/>
      <c r="SIE1" s="1"/>
      <c r="SIF1" s="1"/>
      <c r="SIG1" s="1"/>
      <c r="SIH1" s="1"/>
      <c r="SII1" s="1"/>
      <c r="SIJ1" s="1"/>
      <c r="SIK1" s="1"/>
      <c r="SIL1" s="1"/>
      <c r="SIM1" s="1"/>
      <c r="SIN1" s="1"/>
      <c r="SIO1" s="1"/>
      <c r="SIP1" s="1"/>
      <c r="SIQ1" s="1"/>
      <c r="SIR1" s="1"/>
      <c r="SIS1" s="1"/>
      <c r="SIT1" s="1"/>
      <c r="SIU1" s="1"/>
      <c r="SIV1" s="1"/>
      <c r="SIW1" s="1"/>
      <c r="SIX1" s="1"/>
      <c r="SIY1" s="1"/>
      <c r="SIZ1" s="1"/>
      <c r="SJA1" s="1"/>
      <c r="SJB1" s="1"/>
      <c r="SJC1" s="1"/>
      <c r="SJD1" s="1"/>
      <c r="SJE1" s="1"/>
      <c r="SJF1" s="1"/>
      <c r="SJG1" s="1"/>
      <c r="SJH1" s="1"/>
      <c r="SJI1" s="1"/>
      <c r="SJJ1" s="1"/>
      <c r="SJK1" s="1"/>
      <c r="SJL1" s="1"/>
      <c r="SJM1" s="1"/>
      <c r="SJN1" s="1"/>
      <c r="SJO1" s="1"/>
      <c r="SJP1" s="1"/>
      <c r="SJQ1" s="1"/>
      <c r="SJR1" s="1"/>
      <c r="SJS1" s="1"/>
      <c r="SJT1" s="1"/>
      <c r="SJU1" s="1"/>
      <c r="SJV1" s="1"/>
      <c r="SJW1" s="1"/>
      <c r="SJX1" s="1"/>
      <c r="SJY1" s="1"/>
      <c r="SJZ1" s="1"/>
      <c r="SKA1" s="1"/>
      <c r="SKB1" s="1"/>
      <c r="SKC1" s="1"/>
      <c r="SKD1" s="1"/>
      <c r="SKE1" s="1"/>
      <c r="SKF1" s="1"/>
      <c r="SKG1" s="1"/>
      <c r="SKH1" s="1"/>
      <c r="SKI1" s="1"/>
      <c r="SKJ1" s="1"/>
      <c r="SKK1" s="1"/>
      <c r="SKL1" s="1"/>
      <c r="SKM1" s="1"/>
      <c r="SKN1" s="1"/>
      <c r="SKO1" s="1"/>
      <c r="SKP1" s="1"/>
      <c r="SKQ1" s="1"/>
      <c r="SKR1" s="1"/>
      <c r="SKS1" s="1"/>
      <c r="SKT1" s="1"/>
      <c r="SKU1" s="1"/>
      <c r="SKV1" s="1"/>
      <c r="SKW1" s="1"/>
      <c r="SKX1" s="1"/>
      <c r="SKY1" s="1"/>
      <c r="SKZ1" s="1"/>
      <c r="SLA1" s="1"/>
      <c r="SLB1" s="1"/>
      <c r="SLC1" s="1"/>
      <c r="SLD1" s="1"/>
      <c r="SLE1" s="1"/>
      <c r="SLF1" s="1"/>
      <c r="SLG1" s="1"/>
      <c r="SLH1" s="1"/>
      <c r="SLI1" s="1"/>
      <c r="SLJ1" s="1"/>
      <c r="SLK1" s="1"/>
      <c r="SLL1" s="1"/>
      <c r="SLM1" s="1"/>
      <c r="SLN1" s="1"/>
      <c r="SLO1" s="1"/>
      <c r="SLP1" s="1"/>
      <c r="SLQ1" s="1"/>
      <c r="SLR1" s="1"/>
      <c r="SLS1" s="1"/>
      <c r="SLT1" s="1"/>
      <c r="SLU1" s="1"/>
      <c r="SLV1" s="1"/>
      <c r="SLW1" s="1"/>
      <c r="SLX1" s="1"/>
      <c r="SLY1" s="1"/>
      <c r="SLZ1" s="1"/>
      <c r="SMA1" s="1"/>
      <c r="SMB1" s="1"/>
      <c r="SMC1" s="1"/>
      <c r="SMD1" s="1"/>
      <c r="SME1" s="1"/>
      <c r="SMF1" s="1"/>
      <c r="SMG1" s="1"/>
      <c r="SMH1" s="1"/>
      <c r="SMI1" s="1"/>
      <c r="SMJ1" s="1"/>
      <c r="SMK1" s="1"/>
      <c r="SML1" s="1"/>
      <c r="SMM1" s="1"/>
      <c r="SMN1" s="1"/>
      <c r="SMO1" s="1"/>
      <c r="SMP1" s="1"/>
      <c r="SMQ1" s="1"/>
      <c r="SMR1" s="1"/>
      <c r="SMS1" s="1"/>
      <c r="SMT1" s="1"/>
      <c r="SMU1" s="1"/>
      <c r="SMV1" s="1"/>
      <c r="SMW1" s="1"/>
      <c r="SMX1" s="1"/>
      <c r="SMY1" s="1"/>
      <c r="SMZ1" s="1"/>
      <c r="SNA1" s="1"/>
      <c r="SNB1" s="1"/>
      <c r="SNC1" s="1"/>
      <c r="SND1" s="1"/>
      <c r="SNE1" s="1"/>
      <c r="SNF1" s="1"/>
      <c r="SNG1" s="1"/>
      <c r="SNH1" s="1"/>
      <c r="SNI1" s="1"/>
      <c r="SNJ1" s="1"/>
      <c r="SNK1" s="1"/>
      <c r="SNL1" s="1"/>
      <c r="SNM1" s="1"/>
      <c r="SNN1" s="1"/>
      <c r="SNO1" s="1"/>
      <c r="SNP1" s="1"/>
      <c r="SNQ1" s="1"/>
      <c r="SNR1" s="1"/>
      <c r="SNS1" s="1"/>
      <c r="SNT1" s="1"/>
      <c r="SNU1" s="1"/>
      <c r="SNV1" s="1"/>
      <c r="SNW1" s="1"/>
      <c r="SNX1" s="1"/>
      <c r="SNY1" s="1"/>
      <c r="SNZ1" s="1"/>
      <c r="SOA1" s="1"/>
      <c r="SOB1" s="1"/>
      <c r="SOC1" s="1"/>
      <c r="SOD1" s="1"/>
      <c r="SOE1" s="1"/>
      <c r="SOF1" s="1"/>
      <c r="SOG1" s="1"/>
      <c r="SOH1" s="1"/>
      <c r="SOI1" s="1"/>
      <c r="SOJ1" s="1"/>
      <c r="SOK1" s="1"/>
      <c r="SOL1" s="1"/>
      <c r="SOM1" s="1"/>
      <c r="SON1" s="1"/>
      <c r="SOO1" s="1"/>
      <c r="SOP1" s="1"/>
      <c r="SOQ1" s="1"/>
      <c r="SOR1" s="1"/>
      <c r="SOS1" s="1"/>
      <c r="SOT1" s="1"/>
      <c r="SOU1" s="1"/>
      <c r="SOV1" s="1"/>
      <c r="SOW1" s="1"/>
      <c r="SOX1" s="1"/>
      <c r="SOY1" s="1"/>
      <c r="SOZ1" s="1"/>
      <c r="SPA1" s="1"/>
      <c r="SPB1" s="1"/>
      <c r="SPC1" s="1"/>
      <c r="SPD1" s="1"/>
      <c r="SPE1" s="1"/>
      <c r="SPF1" s="1"/>
      <c r="SPG1" s="1"/>
      <c r="SPH1" s="1"/>
      <c r="SPI1" s="1"/>
      <c r="SPJ1" s="1"/>
      <c r="SPK1" s="1"/>
      <c r="SPL1" s="1"/>
      <c r="SPM1" s="1"/>
      <c r="SPN1" s="1"/>
      <c r="SPO1" s="1"/>
      <c r="SPP1" s="1"/>
      <c r="SPQ1" s="1"/>
      <c r="SPR1" s="1"/>
      <c r="SPS1" s="1"/>
      <c r="SPT1" s="1"/>
      <c r="SPU1" s="1"/>
      <c r="SPV1" s="1"/>
      <c r="SPW1" s="1"/>
      <c r="SPX1" s="1"/>
      <c r="SPY1" s="1"/>
      <c r="SPZ1" s="1"/>
      <c r="SQA1" s="1"/>
      <c r="SQB1" s="1"/>
      <c r="SQC1" s="1"/>
      <c r="SQD1" s="1"/>
      <c r="SQE1" s="1"/>
      <c r="SQF1" s="1"/>
      <c r="SQG1" s="1"/>
      <c r="SQH1" s="1"/>
      <c r="SQI1" s="1"/>
      <c r="SQJ1" s="1"/>
      <c r="SQK1" s="1"/>
      <c r="SQL1" s="1"/>
      <c r="SQM1" s="1"/>
      <c r="SQN1" s="1"/>
      <c r="SQO1" s="1"/>
      <c r="SQP1" s="1"/>
      <c r="SQQ1" s="1"/>
      <c r="SQR1" s="1"/>
      <c r="SQS1" s="1"/>
      <c r="SQT1" s="1"/>
      <c r="SQU1" s="1"/>
      <c r="SQV1" s="1"/>
      <c r="SQW1" s="1"/>
      <c r="SQX1" s="1"/>
      <c r="SQY1" s="1"/>
      <c r="SQZ1" s="1"/>
      <c r="SRA1" s="1"/>
      <c r="SRB1" s="1"/>
      <c r="SRC1" s="1"/>
      <c r="SRD1" s="1"/>
      <c r="SRE1" s="1"/>
      <c r="SRF1" s="1"/>
      <c r="SRG1" s="1"/>
      <c r="SRH1" s="1"/>
      <c r="SRI1" s="1"/>
      <c r="SRJ1" s="1"/>
      <c r="SRK1" s="1"/>
      <c r="SRL1" s="1"/>
      <c r="SRM1" s="1"/>
      <c r="SRN1" s="1"/>
      <c r="SRO1" s="1"/>
      <c r="SRP1" s="1"/>
      <c r="SRQ1" s="1"/>
      <c r="SRR1" s="1"/>
      <c r="SRS1" s="1"/>
      <c r="SRT1" s="1"/>
      <c r="SRU1" s="1"/>
      <c r="SRV1" s="1"/>
      <c r="SRW1" s="1"/>
      <c r="SRX1" s="1"/>
      <c r="SRY1" s="1"/>
      <c r="SRZ1" s="1"/>
      <c r="SSA1" s="1"/>
      <c r="SSB1" s="1"/>
      <c r="SSC1" s="1"/>
      <c r="SSD1" s="1"/>
      <c r="SSE1" s="1"/>
      <c r="SSF1" s="1"/>
      <c r="SSG1" s="1"/>
      <c r="SSH1" s="1"/>
      <c r="SSI1" s="1"/>
      <c r="SSJ1" s="1"/>
      <c r="SSK1" s="1"/>
      <c r="SSL1" s="1"/>
      <c r="SSM1" s="1"/>
      <c r="SSN1" s="1"/>
      <c r="SSO1" s="1"/>
      <c r="SSP1" s="1"/>
      <c r="SSQ1" s="1"/>
      <c r="SSR1" s="1"/>
      <c r="SSS1" s="1"/>
      <c r="SST1" s="1"/>
      <c r="SSU1" s="1"/>
      <c r="SSV1" s="1"/>
      <c r="SSW1" s="1"/>
      <c r="SSX1" s="1"/>
      <c r="SSY1" s="1"/>
      <c r="SSZ1" s="1"/>
      <c r="STA1" s="1"/>
      <c r="STB1" s="1"/>
      <c r="STC1" s="1"/>
      <c r="STD1" s="1"/>
      <c r="STE1" s="1"/>
      <c r="STF1" s="1"/>
      <c r="STG1" s="1"/>
      <c r="STH1" s="1"/>
      <c r="STI1" s="1"/>
      <c r="STJ1" s="1"/>
      <c r="STK1" s="1"/>
      <c r="STL1" s="1"/>
      <c r="STM1" s="1"/>
      <c r="STN1" s="1"/>
      <c r="STO1" s="1"/>
      <c r="STP1" s="1"/>
      <c r="STQ1" s="1"/>
      <c r="STR1" s="1"/>
      <c r="STS1" s="1"/>
      <c r="STT1" s="1"/>
      <c r="STU1" s="1"/>
      <c r="STV1" s="1"/>
      <c r="STW1" s="1"/>
      <c r="STX1" s="1"/>
      <c r="STY1" s="1"/>
      <c r="STZ1" s="1"/>
      <c r="SUA1" s="1"/>
      <c r="SUB1" s="1"/>
      <c r="SUC1" s="1"/>
      <c r="SUD1" s="1"/>
      <c r="SUE1" s="1"/>
      <c r="SUF1" s="1"/>
      <c r="SUG1" s="1"/>
      <c r="SUH1" s="1"/>
      <c r="SUI1" s="1"/>
      <c r="SUJ1" s="1"/>
      <c r="SUK1" s="1"/>
      <c r="SUL1" s="1"/>
      <c r="SUM1" s="1"/>
      <c r="SUN1" s="1"/>
      <c r="SUO1" s="1"/>
      <c r="SUP1" s="1"/>
      <c r="SUQ1" s="1"/>
      <c r="SUR1" s="1"/>
      <c r="SUS1" s="1"/>
      <c r="SUT1" s="1"/>
      <c r="SUU1" s="1"/>
      <c r="SUV1" s="1"/>
      <c r="SUW1" s="1"/>
      <c r="SUX1" s="1"/>
      <c r="SUY1" s="1"/>
      <c r="SUZ1" s="1"/>
      <c r="SVA1" s="1"/>
      <c r="SVB1" s="1"/>
      <c r="SVC1" s="1"/>
      <c r="SVD1" s="1"/>
      <c r="SVE1" s="1"/>
      <c r="SVF1" s="1"/>
      <c r="SVG1" s="1"/>
      <c r="SVH1" s="1"/>
      <c r="SVI1" s="1"/>
      <c r="SVJ1" s="1"/>
      <c r="SVK1" s="1"/>
      <c r="SVL1" s="1"/>
      <c r="SVM1" s="1"/>
      <c r="SVN1" s="1"/>
      <c r="SVO1" s="1"/>
      <c r="SVP1" s="1"/>
      <c r="SVQ1" s="1"/>
      <c r="SVR1" s="1"/>
      <c r="SVS1" s="1"/>
      <c r="SVT1" s="1"/>
      <c r="SVU1" s="1"/>
      <c r="SVV1" s="1"/>
      <c r="SVW1" s="1"/>
      <c r="SVX1" s="1"/>
      <c r="SVY1" s="1"/>
      <c r="SVZ1" s="1"/>
      <c r="SWA1" s="1"/>
      <c r="SWB1" s="1"/>
      <c r="SWC1" s="1"/>
      <c r="SWD1" s="1"/>
      <c r="SWE1" s="1"/>
      <c r="SWF1" s="1"/>
      <c r="SWG1" s="1"/>
      <c r="SWH1" s="1"/>
      <c r="SWI1" s="1"/>
      <c r="SWJ1" s="1"/>
      <c r="SWK1" s="1"/>
      <c r="SWL1" s="1"/>
      <c r="SWM1" s="1"/>
      <c r="SWN1" s="1"/>
      <c r="SWO1" s="1"/>
      <c r="SWP1" s="1"/>
      <c r="SWQ1" s="1"/>
      <c r="SWR1" s="1"/>
      <c r="SWS1" s="1"/>
      <c r="SWT1" s="1"/>
      <c r="SWU1" s="1"/>
      <c r="SWV1" s="1"/>
      <c r="SWW1" s="1"/>
      <c r="SWX1" s="1"/>
      <c r="SWY1" s="1"/>
      <c r="SWZ1" s="1"/>
      <c r="SXA1" s="1"/>
      <c r="SXB1" s="1"/>
      <c r="SXC1" s="1"/>
      <c r="SXD1" s="1"/>
      <c r="SXE1" s="1"/>
      <c r="SXF1" s="1"/>
      <c r="SXG1" s="1"/>
      <c r="SXH1" s="1"/>
      <c r="SXI1" s="1"/>
      <c r="SXJ1" s="1"/>
      <c r="SXK1" s="1"/>
      <c r="SXL1" s="1"/>
      <c r="SXM1" s="1"/>
      <c r="SXN1" s="1"/>
      <c r="SXO1" s="1"/>
      <c r="SXP1" s="1"/>
      <c r="SXQ1" s="1"/>
      <c r="SXR1" s="1"/>
      <c r="SXS1" s="1"/>
      <c r="SXT1" s="1"/>
      <c r="SXU1" s="1"/>
      <c r="SXV1" s="1"/>
      <c r="SXW1" s="1"/>
      <c r="SXX1" s="1"/>
      <c r="SXY1" s="1"/>
      <c r="SXZ1" s="1"/>
      <c r="SYA1" s="1"/>
      <c r="SYB1" s="1"/>
      <c r="SYC1" s="1"/>
      <c r="SYD1" s="1"/>
      <c r="SYE1" s="1"/>
      <c r="SYF1" s="1"/>
      <c r="SYG1" s="1"/>
      <c r="SYH1" s="1"/>
      <c r="SYI1" s="1"/>
      <c r="SYJ1" s="1"/>
      <c r="SYK1" s="1"/>
      <c r="SYL1" s="1"/>
      <c r="SYM1" s="1"/>
      <c r="SYN1" s="1"/>
      <c r="SYO1" s="1"/>
      <c r="SYP1" s="1"/>
      <c r="SYQ1" s="1"/>
      <c r="SYR1" s="1"/>
      <c r="SYS1" s="1"/>
      <c r="SYT1" s="1"/>
      <c r="SYU1" s="1"/>
      <c r="SYV1" s="1"/>
      <c r="SYW1" s="1"/>
      <c r="SYX1" s="1"/>
      <c r="SYY1" s="1"/>
      <c r="SYZ1" s="1"/>
      <c r="SZA1" s="1"/>
      <c r="SZB1" s="1"/>
      <c r="SZC1" s="1"/>
      <c r="SZD1" s="1"/>
      <c r="SZE1" s="1"/>
      <c r="SZF1" s="1"/>
      <c r="SZG1" s="1"/>
      <c r="SZH1" s="1"/>
      <c r="SZI1" s="1"/>
      <c r="SZJ1" s="1"/>
      <c r="SZK1" s="1"/>
      <c r="SZL1" s="1"/>
      <c r="SZM1" s="1"/>
      <c r="SZN1" s="1"/>
      <c r="SZO1" s="1"/>
      <c r="SZP1" s="1"/>
      <c r="SZQ1" s="1"/>
      <c r="SZR1" s="1"/>
      <c r="SZS1" s="1"/>
      <c r="SZT1" s="1"/>
      <c r="SZU1" s="1"/>
      <c r="SZV1" s="1"/>
      <c r="SZW1" s="1"/>
      <c r="SZX1" s="1"/>
      <c r="SZY1" s="1"/>
      <c r="SZZ1" s="1"/>
      <c r="TAA1" s="1"/>
      <c r="TAB1" s="1"/>
      <c r="TAC1" s="1"/>
      <c r="TAD1" s="1"/>
      <c r="TAE1" s="1"/>
      <c r="TAF1" s="1"/>
      <c r="TAG1" s="1"/>
      <c r="TAH1" s="1"/>
      <c r="TAI1" s="1"/>
      <c r="TAJ1" s="1"/>
      <c r="TAK1" s="1"/>
      <c r="TAL1" s="1"/>
      <c r="TAM1" s="1"/>
      <c r="TAN1" s="1"/>
      <c r="TAO1" s="1"/>
      <c r="TAP1" s="1"/>
      <c r="TAQ1" s="1"/>
      <c r="TAR1" s="1"/>
      <c r="TAS1" s="1"/>
      <c r="TAT1" s="1"/>
      <c r="TAU1" s="1"/>
      <c r="TAV1" s="1"/>
      <c r="TAW1" s="1"/>
      <c r="TAX1" s="1"/>
      <c r="TAY1" s="1"/>
      <c r="TAZ1" s="1"/>
      <c r="TBA1" s="1"/>
      <c r="TBB1" s="1"/>
      <c r="TBC1" s="1"/>
      <c r="TBD1" s="1"/>
      <c r="TBE1" s="1"/>
      <c r="TBF1" s="1"/>
      <c r="TBG1" s="1"/>
      <c r="TBH1" s="1"/>
      <c r="TBI1" s="1"/>
      <c r="TBJ1" s="1"/>
      <c r="TBK1" s="1"/>
      <c r="TBL1" s="1"/>
      <c r="TBM1" s="1"/>
      <c r="TBN1" s="1"/>
      <c r="TBO1" s="1"/>
      <c r="TBP1" s="1"/>
      <c r="TBQ1" s="1"/>
      <c r="TBR1" s="1"/>
      <c r="TBS1" s="1"/>
      <c r="TBT1" s="1"/>
      <c r="TBU1" s="1"/>
      <c r="TBV1" s="1"/>
      <c r="TBW1" s="1"/>
      <c r="TBX1" s="1"/>
      <c r="TBY1" s="1"/>
      <c r="TBZ1" s="1"/>
      <c r="TCA1" s="1"/>
      <c r="TCB1" s="1"/>
      <c r="TCC1" s="1"/>
      <c r="TCD1" s="1"/>
      <c r="TCE1" s="1"/>
      <c r="TCF1" s="1"/>
      <c r="TCG1" s="1"/>
      <c r="TCH1" s="1"/>
      <c r="TCI1" s="1"/>
      <c r="TCJ1" s="1"/>
      <c r="TCK1" s="1"/>
      <c r="TCL1" s="1"/>
      <c r="TCM1" s="1"/>
      <c r="TCN1" s="1"/>
      <c r="TCO1" s="1"/>
      <c r="TCP1" s="1"/>
      <c r="TCQ1" s="1"/>
      <c r="TCR1" s="1"/>
      <c r="TCS1" s="1"/>
      <c r="TCT1" s="1"/>
      <c r="TCU1" s="1"/>
      <c r="TCV1" s="1"/>
      <c r="TCW1" s="1"/>
      <c r="TCX1" s="1"/>
      <c r="TCY1" s="1"/>
      <c r="TCZ1" s="1"/>
      <c r="TDA1" s="1"/>
      <c r="TDB1" s="1"/>
      <c r="TDC1" s="1"/>
      <c r="TDD1" s="1"/>
      <c r="TDE1" s="1"/>
      <c r="TDF1" s="1"/>
      <c r="TDG1" s="1"/>
      <c r="TDH1" s="1"/>
      <c r="TDI1" s="1"/>
      <c r="TDJ1" s="1"/>
      <c r="TDK1" s="1"/>
      <c r="TDL1" s="1"/>
      <c r="TDM1" s="1"/>
      <c r="TDN1" s="1"/>
      <c r="TDO1" s="1"/>
      <c r="TDP1" s="1"/>
      <c r="TDQ1" s="1"/>
      <c r="TDR1" s="1"/>
      <c r="TDS1" s="1"/>
      <c r="TDT1" s="1"/>
      <c r="TDU1" s="1"/>
      <c r="TDV1" s="1"/>
      <c r="TDW1" s="1"/>
      <c r="TDX1" s="1"/>
      <c r="TDY1" s="1"/>
      <c r="TDZ1" s="1"/>
      <c r="TEA1" s="1"/>
      <c r="TEB1" s="1"/>
      <c r="TEC1" s="1"/>
      <c r="TED1" s="1"/>
      <c r="TEE1" s="1"/>
      <c r="TEF1" s="1"/>
      <c r="TEG1" s="1"/>
      <c r="TEH1" s="1"/>
      <c r="TEI1" s="1"/>
      <c r="TEJ1" s="1"/>
      <c r="TEK1" s="1"/>
      <c r="TEL1" s="1"/>
      <c r="TEM1" s="1"/>
      <c r="TEN1" s="1"/>
      <c r="TEO1" s="1"/>
      <c r="TEP1" s="1"/>
      <c r="TEQ1" s="1"/>
      <c r="TER1" s="1"/>
      <c r="TES1" s="1"/>
      <c r="TET1" s="1"/>
      <c r="TEU1" s="1"/>
      <c r="TEV1" s="1"/>
      <c r="TEW1" s="1"/>
      <c r="TEX1" s="1"/>
      <c r="TEY1" s="1"/>
      <c r="TEZ1" s="1"/>
      <c r="TFA1" s="1"/>
      <c r="TFB1" s="1"/>
      <c r="TFC1" s="1"/>
      <c r="TFD1" s="1"/>
      <c r="TFE1" s="1"/>
      <c r="TFF1" s="1"/>
      <c r="TFG1" s="1"/>
      <c r="TFH1" s="1"/>
      <c r="TFI1" s="1"/>
      <c r="TFJ1" s="1"/>
      <c r="TFK1" s="1"/>
      <c r="TFL1" s="1"/>
      <c r="TFM1" s="1"/>
      <c r="TFN1" s="1"/>
      <c r="TFO1" s="1"/>
      <c r="TFP1" s="1"/>
      <c r="TFQ1" s="1"/>
      <c r="TFR1" s="1"/>
      <c r="TFS1" s="1"/>
      <c r="TFT1" s="1"/>
      <c r="TFU1" s="1"/>
      <c r="TFV1" s="1"/>
      <c r="TFW1" s="1"/>
      <c r="TFX1" s="1"/>
      <c r="TFY1" s="1"/>
      <c r="TFZ1" s="1"/>
      <c r="TGA1" s="1"/>
      <c r="TGB1" s="1"/>
      <c r="TGC1" s="1"/>
      <c r="TGD1" s="1"/>
      <c r="TGE1" s="1"/>
      <c r="TGF1" s="1"/>
      <c r="TGG1" s="1"/>
      <c r="TGH1" s="1"/>
      <c r="TGI1" s="1"/>
      <c r="TGJ1" s="1"/>
      <c r="TGK1" s="1"/>
      <c r="TGL1" s="1"/>
      <c r="TGM1" s="1"/>
      <c r="TGN1" s="1"/>
      <c r="TGO1" s="1"/>
      <c r="TGP1" s="1"/>
      <c r="TGQ1" s="1"/>
      <c r="TGR1" s="1"/>
      <c r="TGS1" s="1"/>
      <c r="TGT1" s="1"/>
      <c r="TGU1" s="1"/>
      <c r="TGV1" s="1"/>
      <c r="TGW1" s="1"/>
      <c r="TGX1" s="1"/>
      <c r="TGY1" s="1"/>
      <c r="TGZ1" s="1"/>
      <c r="THA1" s="1"/>
      <c r="THB1" s="1"/>
      <c r="THC1" s="1"/>
      <c r="THD1" s="1"/>
      <c r="THE1" s="1"/>
      <c r="THF1" s="1"/>
      <c r="THG1" s="1"/>
      <c r="THH1" s="1"/>
      <c r="THI1" s="1"/>
      <c r="THJ1" s="1"/>
      <c r="THK1" s="1"/>
      <c r="THL1" s="1"/>
      <c r="THM1" s="1"/>
      <c r="THN1" s="1"/>
      <c r="THO1" s="1"/>
      <c r="THP1" s="1"/>
      <c r="THQ1" s="1"/>
      <c r="THR1" s="1"/>
      <c r="THS1" s="1"/>
      <c r="THT1" s="1"/>
      <c r="THU1" s="1"/>
      <c r="THV1" s="1"/>
      <c r="THW1" s="1"/>
      <c r="THX1" s="1"/>
      <c r="THY1" s="1"/>
      <c r="THZ1" s="1"/>
      <c r="TIA1" s="1"/>
      <c r="TIB1" s="1"/>
      <c r="TIC1" s="1"/>
      <c r="TID1" s="1"/>
      <c r="TIE1" s="1"/>
      <c r="TIF1" s="1"/>
      <c r="TIG1" s="1"/>
      <c r="TIH1" s="1"/>
      <c r="TII1" s="1"/>
      <c r="TIJ1" s="1"/>
      <c r="TIK1" s="1"/>
      <c r="TIL1" s="1"/>
      <c r="TIM1" s="1"/>
      <c r="TIN1" s="1"/>
      <c r="TIO1" s="1"/>
      <c r="TIP1" s="1"/>
      <c r="TIQ1" s="1"/>
      <c r="TIR1" s="1"/>
      <c r="TIS1" s="1"/>
      <c r="TIT1" s="1"/>
      <c r="TIU1" s="1"/>
      <c r="TIV1" s="1"/>
      <c r="TIW1" s="1"/>
      <c r="TIX1" s="1"/>
      <c r="TIY1" s="1"/>
      <c r="TIZ1" s="1"/>
      <c r="TJA1" s="1"/>
      <c r="TJB1" s="1"/>
      <c r="TJC1" s="1"/>
      <c r="TJD1" s="1"/>
      <c r="TJE1" s="1"/>
      <c r="TJF1" s="1"/>
      <c r="TJG1" s="1"/>
      <c r="TJH1" s="1"/>
      <c r="TJI1" s="1"/>
      <c r="TJJ1" s="1"/>
      <c r="TJK1" s="1"/>
      <c r="TJL1" s="1"/>
      <c r="TJM1" s="1"/>
      <c r="TJN1" s="1"/>
      <c r="TJO1" s="1"/>
      <c r="TJP1" s="1"/>
      <c r="TJQ1" s="1"/>
      <c r="TJR1" s="1"/>
      <c r="TJS1" s="1"/>
      <c r="TJT1" s="1"/>
      <c r="TJU1" s="1"/>
      <c r="TJV1" s="1"/>
      <c r="TJW1" s="1"/>
      <c r="TJX1" s="1"/>
      <c r="TJY1" s="1"/>
      <c r="TJZ1" s="1"/>
      <c r="TKA1" s="1"/>
      <c r="TKB1" s="1"/>
      <c r="TKC1" s="1"/>
      <c r="TKD1" s="1"/>
      <c r="TKE1" s="1"/>
      <c r="TKF1" s="1"/>
      <c r="TKG1" s="1"/>
      <c r="TKH1" s="1"/>
      <c r="TKI1" s="1"/>
      <c r="TKJ1" s="1"/>
      <c r="TKK1" s="1"/>
      <c r="TKL1" s="1"/>
      <c r="TKM1" s="1"/>
      <c r="TKN1" s="1"/>
      <c r="TKO1" s="1"/>
      <c r="TKP1" s="1"/>
      <c r="TKQ1" s="1"/>
      <c r="TKR1" s="1"/>
      <c r="TKS1" s="1"/>
      <c r="TKT1" s="1"/>
      <c r="TKU1" s="1"/>
      <c r="TKV1" s="1"/>
      <c r="TKW1" s="1"/>
      <c r="TKX1" s="1"/>
      <c r="TKY1" s="1"/>
      <c r="TKZ1" s="1"/>
      <c r="TLA1" s="1"/>
      <c r="TLB1" s="1"/>
      <c r="TLC1" s="1"/>
      <c r="TLD1" s="1"/>
      <c r="TLE1" s="1"/>
      <c r="TLF1" s="1"/>
      <c r="TLG1" s="1"/>
      <c r="TLH1" s="1"/>
      <c r="TLI1" s="1"/>
      <c r="TLJ1" s="1"/>
      <c r="TLK1" s="1"/>
      <c r="TLL1" s="1"/>
      <c r="TLM1" s="1"/>
      <c r="TLN1" s="1"/>
      <c r="TLO1" s="1"/>
      <c r="TLP1" s="1"/>
      <c r="TLQ1" s="1"/>
      <c r="TLR1" s="1"/>
      <c r="TLS1" s="1"/>
      <c r="TLT1" s="1"/>
      <c r="TLU1" s="1"/>
      <c r="TLV1" s="1"/>
      <c r="TLW1" s="1"/>
      <c r="TLX1" s="1"/>
      <c r="TLY1" s="1"/>
      <c r="TLZ1" s="1"/>
      <c r="TMA1" s="1"/>
      <c r="TMB1" s="1"/>
      <c r="TMC1" s="1"/>
      <c r="TMD1" s="1"/>
      <c r="TME1" s="1"/>
      <c r="TMF1" s="1"/>
      <c r="TMG1" s="1"/>
      <c r="TMH1" s="1"/>
      <c r="TMI1" s="1"/>
      <c r="TMJ1" s="1"/>
      <c r="TMK1" s="1"/>
      <c r="TML1" s="1"/>
      <c r="TMM1" s="1"/>
      <c r="TMN1" s="1"/>
      <c r="TMO1" s="1"/>
      <c r="TMP1" s="1"/>
      <c r="TMQ1" s="1"/>
      <c r="TMR1" s="1"/>
      <c r="TMS1" s="1"/>
      <c r="TMT1" s="1"/>
      <c r="TMU1" s="1"/>
      <c r="TMV1" s="1"/>
      <c r="TMW1" s="1"/>
      <c r="TMX1" s="1"/>
      <c r="TMY1" s="1"/>
      <c r="TMZ1" s="1"/>
      <c r="TNA1" s="1"/>
      <c r="TNB1" s="1"/>
      <c r="TNC1" s="1"/>
      <c r="TND1" s="1"/>
      <c r="TNE1" s="1"/>
      <c r="TNF1" s="1"/>
      <c r="TNG1" s="1"/>
      <c r="TNH1" s="1"/>
      <c r="TNI1" s="1"/>
      <c r="TNJ1" s="1"/>
      <c r="TNK1" s="1"/>
      <c r="TNL1" s="1"/>
      <c r="TNM1" s="1"/>
      <c r="TNN1" s="1"/>
      <c r="TNO1" s="1"/>
      <c r="TNP1" s="1"/>
      <c r="TNQ1" s="1"/>
      <c r="TNR1" s="1"/>
      <c r="TNS1" s="1"/>
      <c r="TNT1" s="1"/>
      <c r="TNU1" s="1"/>
      <c r="TNV1" s="1"/>
      <c r="TNW1" s="1"/>
      <c r="TNX1" s="1"/>
      <c r="TNY1" s="1"/>
      <c r="TNZ1" s="1"/>
      <c r="TOA1" s="1"/>
      <c r="TOB1" s="1"/>
      <c r="TOC1" s="1"/>
      <c r="TOD1" s="1"/>
      <c r="TOE1" s="1"/>
      <c r="TOF1" s="1"/>
      <c r="TOG1" s="1"/>
      <c r="TOH1" s="1"/>
      <c r="TOI1" s="1"/>
      <c r="TOJ1" s="1"/>
      <c r="TOK1" s="1"/>
      <c r="TOL1" s="1"/>
      <c r="TOM1" s="1"/>
      <c r="TON1" s="1"/>
      <c r="TOO1" s="1"/>
      <c r="TOP1" s="1"/>
      <c r="TOQ1" s="1"/>
      <c r="TOR1" s="1"/>
      <c r="TOS1" s="1"/>
      <c r="TOT1" s="1"/>
      <c r="TOU1" s="1"/>
      <c r="TOV1" s="1"/>
      <c r="TOW1" s="1"/>
      <c r="TOX1" s="1"/>
      <c r="TOY1" s="1"/>
      <c r="TOZ1" s="1"/>
      <c r="TPA1" s="1"/>
      <c r="TPB1" s="1"/>
      <c r="TPC1" s="1"/>
      <c r="TPD1" s="1"/>
      <c r="TPE1" s="1"/>
      <c r="TPF1" s="1"/>
      <c r="TPG1" s="1"/>
      <c r="TPH1" s="1"/>
      <c r="TPI1" s="1"/>
      <c r="TPJ1" s="1"/>
      <c r="TPK1" s="1"/>
      <c r="TPL1" s="1"/>
      <c r="TPM1" s="1"/>
      <c r="TPN1" s="1"/>
      <c r="TPO1" s="1"/>
      <c r="TPP1" s="1"/>
      <c r="TPQ1" s="1"/>
      <c r="TPR1" s="1"/>
      <c r="TPS1" s="1"/>
      <c r="TPT1" s="1"/>
      <c r="TPU1" s="1"/>
      <c r="TPV1" s="1"/>
      <c r="TPW1" s="1"/>
      <c r="TPX1" s="1"/>
      <c r="TPY1" s="1"/>
      <c r="TPZ1" s="1"/>
      <c r="TQA1" s="1"/>
      <c r="TQB1" s="1"/>
      <c r="TQC1" s="1"/>
      <c r="TQD1" s="1"/>
      <c r="TQE1" s="1"/>
      <c r="TQF1" s="1"/>
      <c r="TQG1" s="1"/>
      <c r="TQH1" s="1"/>
      <c r="TQI1" s="1"/>
      <c r="TQJ1" s="1"/>
      <c r="TQK1" s="1"/>
      <c r="TQL1" s="1"/>
      <c r="TQM1" s="1"/>
      <c r="TQN1" s="1"/>
      <c r="TQO1" s="1"/>
      <c r="TQP1" s="1"/>
      <c r="TQQ1" s="1"/>
      <c r="TQR1" s="1"/>
      <c r="TQS1" s="1"/>
      <c r="TQT1" s="1"/>
      <c r="TQU1" s="1"/>
      <c r="TQV1" s="1"/>
      <c r="TQW1" s="1"/>
      <c r="TQX1" s="1"/>
      <c r="TQY1" s="1"/>
      <c r="TQZ1" s="1"/>
      <c r="TRA1" s="1"/>
      <c r="TRB1" s="1"/>
      <c r="TRC1" s="1"/>
      <c r="TRD1" s="1"/>
      <c r="TRE1" s="1"/>
      <c r="TRF1" s="1"/>
      <c r="TRG1" s="1"/>
      <c r="TRH1" s="1"/>
      <c r="TRI1" s="1"/>
      <c r="TRJ1" s="1"/>
      <c r="TRK1" s="1"/>
      <c r="TRL1" s="1"/>
      <c r="TRM1" s="1"/>
      <c r="TRN1" s="1"/>
      <c r="TRO1" s="1"/>
      <c r="TRP1" s="1"/>
      <c r="TRQ1" s="1"/>
      <c r="TRR1" s="1"/>
      <c r="TRS1" s="1"/>
      <c r="TRT1" s="1"/>
      <c r="TRU1" s="1"/>
      <c r="TRV1" s="1"/>
      <c r="TRW1" s="1"/>
      <c r="TRX1" s="1"/>
      <c r="TRY1" s="1"/>
      <c r="TRZ1" s="1"/>
      <c r="TSA1" s="1"/>
      <c r="TSB1" s="1"/>
      <c r="TSC1" s="1"/>
      <c r="TSD1" s="1"/>
      <c r="TSE1" s="1"/>
      <c r="TSF1" s="1"/>
      <c r="TSG1" s="1"/>
      <c r="TSH1" s="1"/>
      <c r="TSI1" s="1"/>
      <c r="TSJ1" s="1"/>
      <c r="TSK1" s="1"/>
      <c r="TSL1" s="1"/>
      <c r="TSM1" s="1"/>
      <c r="TSN1" s="1"/>
      <c r="TSO1" s="1"/>
      <c r="TSP1" s="1"/>
      <c r="TSQ1" s="1"/>
      <c r="TSR1" s="1"/>
      <c r="TSS1" s="1"/>
      <c r="TST1" s="1"/>
      <c r="TSU1" s="1"/>
      <c r="TSV1" s="1"/>
      <c r="TSW1" s="1"/>
      <c r="TSX1" s="1"/>
      <c r="TSY1" s="1"/>
      <c r="TSZ1" s="1"/>
      <c r="TTA1" s="1"/>
      <c r="TTB1" s="1"/>
      <c r="TTC1" s="1"/>
      <c r="TTD1" s="1"/>
      <c r="TTE1" s="1"/>
      <c r="TTF1" s="1"/>
      <c r="TTG1" s="1"/>
      <c r="TTH1" s="1"/>
      <c r="TTI1" s="1"/>
      <c r="TTJ1" s="1"/>
      <c r="TTK1" s="1"/>
      <c r="TTL1" s="1"/>
      <c r="TTM1" s="1"/>
      <c r="TTN1" s="1"/>
      <c r="TTO1" s="1"/>
      <c r="TTP1" s="1"/>
      <c r="TTQ1" s="1"/>
      <c r="TTR1" s="1"/>
      <c r="TTS1" s="1"/>
      <c r="TTT1" s="1"/>
      <c r="TTU1" s="1"/>
      <c r="TTV1" s="1"/>
      <c r="TTW1" s="1"/>
      <c r="TTX1" s="1"/>
      <c r="TTY1" s="1"/>
      <c r="TTZ1" s="1"/>
      <c r="TUA1" s="1"/>
      <c r="TUB1" s="1"/>
      <c r="TUC1" s="1"/>
      <c r="TUD1" s="1"/>
      <c r="TUE1" s="1"/>
      <c r="TUF1" s="1"/>
      <c r="TUG1" s="1"/>
      <c r="TUH1" s="1"/>
      <c r="TUI1" s="1"/>
      <c r="TUJ1" s="1"/>
      <c r="TUK1" s="1"/>
      <c r="TUL1" s="1"/>
      <c r="TUM1" s="1"/>
      <c r="TUN1" s="1"/>
      <c r="TUO1" s="1"/>
      <c r="TUP1" s="1"/>
      <c r="TUQ1" s="1"/>
      <c r="TUR1" s="1"/>
      <c r="TUS1" s="1"/>
      <c r="TUT1" s="1"/>
      <c r="TUU1" s="1"/>
      <c r="TUV1" s="1"/>
      <c r="TUW1" s="1"/>
      <c r="TUX1" s="1"/>
      <c r="TUY1" s="1"/>
      <c r="TUZ1" s="1"/>
      <c r="TVA1" s="1"/>
      <c r="TVB1" s="1"/>
      <c r="TVC1" s="1"/>
      <c r="TVD1" s="1"/>
      <c r="TVE1" s="1"/>
      <c r="TVF1" s="1"/>
      <c r="TVG1" s="1"/>
      <c r="TVH1" s="1"/>
      <c r="TVI1" s="1"/>
      <c r="TVJ1" s="1"/>
      <c r="TVK1" s="1"/>
      <c r="TVL1" s="1"/>
      <c r="TVM1" s="1"/>
      <c r="TVN1" s="1"/>
      <c r="TVO1" s="1"/>
      <c r="TVP1" s="1"/>
      <c r="TVQ1" s="1"/>
      <c r="TVR1" s="1"/>
      <c r="TVS1" s="1"/>
      <c r="TVT1" s="1"/>
      <c r="TVU1" s="1"/>
      <c r="TVV1" s="1"/>
      <c r="TVW1" s="1"/>
      <c r="TVX1" s="1"/>
      <c r="TVY1" s="1"/>
      <c r="TVZ1" s="1"/>
      <c r="TWA1" s="1"/>
      <c r="TWB1" s="1"/>
      <c r="TWC1" s="1"/>
      <c r="TWD1" s="1"/>
      <c r="TWE1" s="1"/>
      <c r="TWF1" s="1"/>
      <c r="TWG1" s="1"/>
      <c r="TWH1" s="1"/>
      <c r="TWI1" s="1"/>
      <c r="TWJ1" s="1"/>
      <c r="TWK1" s="1"/>
      <c r="TWL1" s="1"/>
      <c r="TWM1" s="1"/>
      <c r="TWN1" s="1"/>
      <c r="TWO1" s="1"/>
      <c r="TWP1" s="1"/>
      <c r="TWQ1" s="1"/>
      <c r="TWR1" s="1"/>
      <c r="TWS1" s="1"/>
      <c r="TWT1" s="1"/>
      <c r="TWU1" s="1"/>
      <c r="TWV1" s="1"/>
      <c r="TWW1" s="1"/>
      <c r="TWX1" s="1"/>
      <c r="TWY1" s="1"/>
      <c r="TWZ1" s="1"/>
      <c r="TXA1" s="1"/>
      <c r="TXB1" s="1"/>
      <c r="TXC1" s="1"/>
      <c r="TXD1" s="1"/>
      <c r="TXE1" s="1"/>
      <c r="TXF1" s="1"/>
      <c r="TXG1" s="1"/>
      <c r="TXH1" s="1"/>
      <c r="TXI1" s="1"/>
      <c r="TXJ1" s="1"/>
      <c r="TXK1" s="1"/>
      <c r="TXL1" s="1"/>
      <c r="TXM1" s="1"/>
      <c r="TXN1" s="1"/>
      <c r="TXO1" s="1"/>
      <c r="TXP1" s="1"/>
      <c r="TXQ1" s="1"/>
      <c r="TXR1" s="1"/>
      <c r="TXS1" s="1"/>
      <c r="TXT1" s="1"/>
      <c r="TXU1" s="1"/>
      <c r="TXV1" s="1"/>
      <c r="TXW1" s="1"/>
      <c r="TXX1" s="1"/>
      <c r="TXY1" s="1"/>
      <c r="TXZ1" s="1"/>
      <c r="TYA1" s="1"/>
      <c r="TYB1" s="1"/>
      <c r="TYC1" s="1"/>
      <c r="TYD1" s="1"/>
      <c r="TYE1" s="1"/>
      <c r="TYF1" s="1"/>
      <c r="TYG1" s="1"/>
      <c r="TYH1" s="1"/>
      <c r="TYI1" s="1"/>
      <c r="TYJ1" s="1"/>
      <c r="TYK1" s="1"/>
      <c r="TYL1" s="1"/>
      <c r="TYM1" s="1"/>
      <c r="TYN1" s="1"/>
      <c r="TYO1" s="1"/>
      <c r="TYP1" s="1"/>
      <c r="TYQ1" s="1"/>
      <c r="TYR1" s="1"/>
      <c r="TYS1" s="1"/>
      <c r="TYT1" s="1"/>
      <c r="TYU1" s="1"/>
      <c r="TYV1" s="1"/>
      <c r="TYW1" s="1"/>
      <c r="TYX1" s="1"/>
      <c r="TYY1" s="1"/>
      <c r="TYZ1" s="1"/>
      <c r="TZA1" s="1"/>
      <c r="TZB1" s="1"/>
      <c r="TZC1" s="1"/>
      <c r="TZD1" s="1"/>
      <c r="TZE1" s="1"/>
      <c r="TZF1" s="1"/>
      <c r="TZG1" s="1"/>
      <c r="TZH1" s="1"/>
      <c r="TZI1" s="1"/>
      <c r="TZJ1" s="1"/>
      <c r="TZK1" s="1"/>
      <c r="TZL1" s="1"/>
      <c r="TZM1" s="1"/>
      <c r="TZN1" s="1"/>
      <c r="TZO1" s="1"/>
      <c r="TZP1" s="1"/>
      <c r="TZQ1" s="1"/>
      <c r="TZR1" s="1"/>
      <c r="TZS1" s="1"/>
      <c r="TZT1" s="1"/>
      <c r="TZU1" s="1"/>
      <c r="TZV1" s="1"/>
      <c r="TZW1" s="1"/>
      <c r="TZX1" s="1"/>
      <c r="TZY1" s="1"/>
      <c r="TZZ1" s="1"/>
      <c r="UAA1" s="1"/>
      <c r="UAB1" s="1"/>
      <c r="UAC1" s="1"/>
      <c r="UAD1" s="1"/>
      <c r="UAE1" s="1"/>
      <c r="UAF1" s="1"/>
      <c r="UAG1" s="1"/>
      <c r="UAH1" s="1"/>
      <c r="UAI1" s="1"/>
      <c r="UAJ1" s="1"/>
      <c r="UAK1" s="1"/>
      <c r="UAL1" s="1"/>
      <c r="UAM1" s="1"/>
      <c r="UAN1" s="1"/>
      <c r="UAO1" s="1"/>
      <c r="UAP1" s="1"/>
      <c r="UAQ1" s="1"/>
      <c r="UAR1" s="1"/>
      <c r="UAS1" s="1"/>
      <c r="UAT1" s="1"/>
      <c r="UAU1" s="1"/>
      <c r="UAV1" s="1"/>
      <c r="UAW1" s="1"/>
      <c r="UAX1" s="1"/>
      <c r="UAY1" s="1"/>
      <c r="UAZ1" s="1"/>
      <c r="UBA1" s="1"/>
      <c r="UBB1" s="1"/>
      <c r="UBC1" s="1"/>
      <c r="UBD1" s="1"/>
      <c r="UBE1" s="1"/>
      <c r="UBF1" s="1"/>
      <c r="UBG1" s="1"/>
      <c r="UBH1" s="1"/>
      <c r="UBI1" s="1"/>
      <c r="UBJ1" s="1"/>
      <c r="UBK1" s="1"/>
      <c r="UBL1" s="1"/>
      <c r="UBM1" s="1"/>
      <c r="UBN1" s="1"/>
      <c r="UBO1" s="1"/>
      <c r="UBP1" s="1"/>
      <c r="UBQ1" s="1"/>
      <c r="UBR1" s="1"/>
      <c r="UBS1" s="1"/>
      <c r="UBT1" s="1"/>
      <c r="UBU1" s="1"/>
      <c r="UBV1" s="1"/>
      <c r="UBW1" s="1"/>
      <c r="UBX1" s="1"/>
      <c r="UBY1" s="1"/>
      <c r="UBZ1" s="1"/>
      <c r="UCA1" s="1"/>
      <c r="UCB1" s="1"/>
      <c r="UCC1" s="1"/>
      <c r="UCD1" s="1"/>
      <c r="UCE1" s="1"/>
      <c r="UCF1" s="1"/>
      <c r="UCG1" s="1"/>
      <c r="UCH1" s="1"/>
      <c r="UCI1" s="1"/>
      <c r="UCJ1" s="1"/>
      <c r="UCK1" s="1"/>
      <c r="UCL1" s="1"/>
      <c r="UCM1" s="1"/>
      <c r="UCN1" s="1"/>
      <c r="UCO1" s="1"/>
      <c r="UCP1" s="1"/>
      <c r="UCQ1" s="1"/>
      <c r="UCR1" s="1"/>
      <c r="UCS1" s="1"/>
      <c r="UCT1" s="1"/>
      <c r="UCU1" s="1"/>
      <c r="UCV1" s="1"/>
      <c r="UCW1" s="1"/>
      <c r="UCX1" s="1"/>
      <c r="UCY1" s="1"/>
      <c r="UCZ1" s="1"/>
      <c r="UDA1" s="1"/>
      <c r="UDB1" s="1"/>
      <c r="UDC1" s="1"/>
      <c r="UDD1" s="1"/>
      <c r="UDE1" s="1"/>
      <c r="UDF1" s="1"/>
      <c r="UDG1" s="1"/>
      <c r="UDH1" s="1"/>
      <c r="UDI1" s="1"/>
      <c r="UDJ1" s="1"/>
      <c r="UDK1" s="1"/>
      <c r="UDL1" s="1"/>
      <c r="UDM1" s="1"/>
      <c r="UDN1" s="1"/>
      <c r="UDO1" s="1"/>
      <c r="UDP1" s="1"/>
      <c r="UDQ1" s="1"/>
      <c r="UDR1" s="1"/>
      <c r="UDS1" s="1"/>
      <c r="UDT1" s="1"/>
      <c r="UDU1" s="1"/>
      <c r="UDV1" s="1"/>
      <c r="UDW1" s="1"/>
      <c r="UDX1" s="1"/>
      <c r="UDY1" s="1"/>
      <c r="UDZ1" s="1"/>
      <c r="UEA1" s="1"/>
      <c r="UEB1" s="1"/>
      <c r="UEC1" s="1"/>
      <c r="UED1" s="1"/>
      <c r="UEE1" s="1"/>
      <c r="UEF1" s="1"/>
      <c r="UEG1" s="1"/>
      <c r="UEH1" s="1"/>
      <c r="UEI1" s="1"/>
      <c r="UEJ1" s="1"/>
      <c r="UEK1" s="1"/>
      <c r="UEL1" s="1"/>
      <c r="UEM1" s="1"/>
      <c r="UEN1" s="1"/>
      <c r="UEO1" s="1"/>
      <c r="UEP1" s="1"/>
      <c r="UEQ1" s="1"/>
      <c r="UER1" s="1"/>
      <c r="UES1" s="1"/>
      <c r="UET1" s="1"/>
      <c r="UEU1" s="1"/>
      <c r="UEV1" s="1"/>
      <c r="UEW1" s="1"/>
      <c r="UEX1" s="1"/>
      <c r="UEY1" s="1"/>
      <c r="UEZ1" s="1"/>
      <c r="UFA1" s="1"/>
      <c r="UFB1" s="1"/>
      <c r="UFC1" s="1"/>
      <c r="UFD1" s="1"/>
      <c r="UFE1" s="1"/>
      <c r="UFF1" s="1"/>
      <c r="UFG1" s="1"/>
      <c r="UFH1" s="1"/>
      <c r="UFI1" s="1"/>
      <c r="UFJ1" s="1"/>
      <c r="UFK1" s="1"/>
      <c r="UFL1" s="1"/>
      <c r="UFM1" s="1"/>
      <c r="UFN1" s="1"/>
      <c r="UFO1" s="1"/>
      <c r="UFP1" s="1"/>
      <c r="UFQ1" s="1"/>
      <c r="UFR1" s="1"/>
      <c r="UFS1" s="1"/>
      <c r="UFT1" s="1"/>
      <c r="UFU1" s="1"/>
      <c r="UFV1" s="1"/>
      <c r="UFW1" s="1"/>
      <c r="UFX1" s="1"/>
      <c r="UFY1" s="1"/>
      <c r="UFZ1" s="1"/>
      <c r="UGA1" s="1"/>
      <c r="UGB1" s="1"/>
      <c r="UGC1" s="1"/>
      <c r="UGD1" s="1"/>
      <c r="UGE1" s="1"/>
      <c r="UGF1" s="1"/>
      <c r="UGG1" s="1"/>
      <c r="UGH1" s="1"/>
      <c r="UGI1" s="1"/>
      <c r="UGJ1" s="1"/>
      <c r="UGK1" s="1"/>
      <c r="UGL1" s="1"/>
      <c r="UGM1" s="1"/>
      <c r="UGN1" s="1"/>
      <c r="UGO1" s="1"/>
      <c r="UGP1" s="1"/>
      <c r="UGQ1" s="1"/>
      <c r="UGR1" s="1"/>
      <c r="UGS1" s="1"/>
      <c r="UGT1" s="1"/>
      <c r="UGU1" s="1"/>
      <c r="UGV1" s="1"/>
      <c r="UGW1" s="1"/>
      <c r="UGX1" s="1"/>
      <c r="UGY1" s="1"/>
      <c r="UGZ1" s="1"/>
      <c r="UHA1" s="1"/>
      <c r="UHB1" s="1"/>
      <c r="UHC1" s="1"/>
      <c r="UHD1" s="1"/>
      <c r="UHE1" s="1"/>
      <c r="UHF1" s="1"/>
      <c r="UHG1" s="1"/>
      <c r="UHH1" s="1"/>
      <c r="UHI1" s="1"/>
      <c r="UHJ1" s="1"/>
      <c r="UHK1" s="1"/>
      <c r="UHL1" s="1"/>
      <c r="UHM1" s="1"/>
      <c r="UHN1" s="1"/>
      <c r="UHO1" s="1"/>
      <c r="UHP1" s="1"/>
      <c r="UHQ1" s="1"/>
      <c r="UHR1" s="1"/>
      <c r="UHS1" s="1"/>
      <c r="UHT1" s="1"/>
      <c r="UHU1" s="1"/>
      <c r="UHV1" s="1"/>
      <c r="UHW1" s="1"/>
      <c r="UHX1" s="1"/>
      <c r="UHY1" s="1"/>
      <c r="UHZ1" s="1"/>
      <c r="UIA1" s="1"/>
      <c r="UIB1" s="1"/>
      <c r="UIC1" s="1"/>
      <c r="UID1" s="1"/>
      <c r="UIE1" s="1"/>
      <c r="UIF1" s="1"/>
      <c r="UIG1" s="1"/>
      <c r="UIH1" s="1"/>
      <c r="UII1" s="1"/>
      <c r="UIJ1" s="1"/>
      <c r="UIK1" s="1"/>
      <c r="UIL1" s="1"/>
      <c r="UIM1" s="1"/>
      <c r="UIN1" s="1"/>
      <c r="UIO1" s="1"/>
      <c r="UIP1" s="1"/>
      <c r="UIQ1" s="1"/>
      <c r="UIR1" s="1"/>
      <c r="UIS1" s="1"/>
      <c r="UIT1" s="1"/>
      <c r="UIU1" s="1"/>
      <c r="UIV1" s="1"/>
      <c r="UIW1" s="1"/>
      <c r="UIX1" s="1"/>
      <c r="UIY1" s="1"/>
      <c r="UIZ1" s="1"/>
      <c r="UJA1" s="1"/>
      <c r="UJB1" s="1"/>
      <c r="UJC1" s="1"/>
      <c r="UJD1" s="1"/>
      <c r="UJE1" s="1"/>
      <c r="UJF1" s="1"/>
      <c r="UJG1" s="1"/>
      <c r="UJH1" s="1"/>
      <c r="UJI1" s="1"/>
      <c r="UJJ1" s="1"/>
      <c r="UJK1" s="1"/>
      <c r="UJL1" s="1"/>
      <c r="UJM1" s="1"/>
      <c r="UJN1" s="1"/>
      <c r="UJO1" s="1"/>
      <c r="UJP1" s="1"/>
      <c r="UJQ1" s="1"/>
      <c r="UJR1" s="1"/>
      <c r="UJS1" s="1"/>
      <c r="UJT1" s="1"/>
      <c r="UJU1" s="1"/>
      <c r="UJV1" s="1"/>
      <c r="UJW1" s="1"/>
      <c r="UJX1" s="1"/>
      <c r="UJY1" s="1"/>
      <c r="UJZ1" s="1"/>
      <c r="UKA1" s="1"/>
      <c r="UKB1" s="1"/>
      <c r="UKC1" s="1"/>
      <c r="UKD1" s="1"/>
      <c r="UKE1" s="1"/>
      <c r="UKF1" s="1"/>
      <c r="UKG1" s="1"/>
      <c r="UKH1" s="1"/>
      <c r="UKI1" s="1"/>
      <c r="UKJ1" s="1"/>
      <c r="UKK1" s="1"/>
      <c r="UKL1" s="1"/>
      <c r="UKM1" s="1"/>
      <c r="UKN1" s="1"/>
      <c r="UKO1" s="1"/>
      <c r="UKP1" s="1"/>
      <c r="UKQ1" s="1"/>
      <c r="UKR1" s="1"/>
      <c r="UKS1" s="1"/>
      <c r="UKT1" s="1"/>
      <c r="UKU1" s="1"/>
      <c r="UKV1" s="1"/>
      <c r="UKW1" s="1"/>
      <c r="UKX1" s="1"/>
      <c r="UKY1" s="1"/>
      <c r="UKZ1" s="1"/>
      <c r="ULA1" s="1"/>
      <c r="ULB1" s="1"/>
      <c r="ULC1" s="1"/>
      <c r="ULD1" s="1"/>
      <c r="ULE1" s="1"/>
      <c r="ULF1" s="1"/>
      <c r="ULG1" s="1"/>
      <c r="ULH1" s="1"/>
      <c r="ULI1" s="1"/>
      <c r="ULJ1" s="1"/>
      <c r="ULK1" s="1"/>
      <c r="ULL1" s="1"/>
      <c r="ULM1" s="1"/>
      <c r="ULN1" s="1"/>
      <c r="ULO1" s="1"/>
      <c r="ULP1" s="1"/>
      <c r="ULQ1" s="1"/>
      <c r="ULR1" s="1"/>
      <c r="ULS1" s="1"/>
      <c r="ULT1" s="1"/>
      <c r="ULU1" s="1"/>
      <c r="ULV1" s="1"/>
      <c r="ULW1" s="1"/>
      <c r="ULX1" s="1"/>
      <c r="ULY1" s="1"/>
      <c r="ULZ1" s="1"/>
      <c r="UMA1" s="1"/>
      <c r="UMB1" s="1"/>
      <c r="UMC1" s="1"/>
      <c r="UMD1" s="1"/>
      <c r="UME1" s="1"/>
      <c r="UMF1" s="1"/>
      <c r="UMG1" s="1"/>
      <c r="UMH1" s="1"/>
      <c r="UMI1" s="1"/>
      <c r="UMJ1" s="1"/>
      <c r="UMK1" s="1"/>
      <c r="UML1" s="1"/>
      <c r="UMM1" s="1"/>
      <c r="UMN1" s="1"/>
      <c r="UMO1" s="1"/>
      <c r="UMP1" s="1"/>
      <c r="UMQ1" s="1"/>
      <c r="UMR1" s="1"/>
      <c r="UMS1" s="1"/>
      <c r="UMT1" s="1"/>
      <c r="UMU1" s="1"/>
      <c r="UMV1" s="1"/>
      <c r="UMW1" s="1"/>
      <c r="UMX1" s="1"/>
      <c r="UMY1" s="1"/>
      <c r="UMZ1" s="1"/>
      <c r="UNA1" s="1"/>
      <c r="UNB1" s="1"/>
      <c r="UNC1" s="1"/>
      <c r="UND1" s="1"/>
      <c r="UNE1" s="1"/>
      <c r="UNF1" s="1"/>
      <c r="UNG1" s="1"/>
      <c r="UNH1" s="1"/>
      <c r="UNI1" s="1"/>
      <c r="UNJ1" s="1"/>
      <c r="UNK1" s="1"/>
      <c r="UNL1" s="1"/>
      <c r="UNM1" s="1"/>
      <c r="UNN1" s="1"/>
      <c r="UNO1" s="1"/>
      <c r="UNP1" s="1"/>
      <c r="UNQ1" s="1"/>
      <c r="UNR1" s="1"/>
      <c r="UNS1" s="1"/>
      <c r="UNT1" s="1"/>
      <c r="UNU1" s="1"/>
      <c r="UNV1" s="1"/>
      <c r="UNW1" s="1"/>
      <c r="UNX1" s="1"/>
      <c r="UNY1" s="1"/>
      <c r="UNZ1" s="1"/>
      <c r="UOA1" s="1"/>
      <c r="UOB1" s="1"/>
      <c r="UOC1" s="1"/>
      <c r="UOD1" s="1"/>
      <c r="UOE1" s="1"/>
      <c r="UOF1" s="1"/>
      <c r="UOG1" s="1"/>
      <c r="UOH1" s="1"/>
      <c r="UOI1" s="1"/>
      <c r="UOJ1" s="1"/>
      <c r="UOK1" s="1"/>
      <c r="UOL1" s="1"/>
      <c r="UOM1" s="1"/>
      <c r="UON1" s="1"/>
      <c r="UOO1" s="1"/>
      <c r="UOP1" s="1"/>
      <c r="UOQ1" s="1"/>
      <c r="UOR1" s="1"/>
      <c r="UOS1" s="1"/>
      <c r="UOT1" s="1"/>
      <c r="UOU1" s="1"/>
      <c r="UOV1" s="1"/>
      <c r="UOW1" s="1"/>
      <c r="UOX1" s="1"/>
      <c r="UOY1" s="1"/>
      <c r="UOZ1" s="1"/>
      <c r="UPA1" s="1"/>
      <c r="UPB1" s="1"/>
      <c r="UPC1" s="1"/>
      <c r="UPD1" s="1"/>
      <c r="UPE1" s="1"/>
      <c r="UPF1" s="1"/>
      <c r="UPG1" s="1"/>
      <c r="UPH1" s="1"/>
      <c r="UPI1" s="1"/>
      <c r="UPJ1" s="1"/>
      <c r="UPK1" s="1"/>
      <c r="UPL1" s="1"/>
      <c r="UPM1" s="1"/>
      <c r="UPN1" s="1"/>
      <c r="UPO1" s="1"/>
      <c r="UPP1" s="1"/>
      <c r="UPQ1" s="1"/>
      <c r="UPR1" s="1"/>
      <c r="UPS1" s="1"/>
      <c r="UPT1" s="1"/>
      <c r="UPU1" s="1"/>
      <c r="UPV1" s="1"/>
      <c r="UPW1" s="1"/>
      <c r="UPX1" s="1"/>
      <c r="UPY1" s="1"/>
      <c r="UPZ1" s="1"/>
      <c r="UQA1" s="1"/>
      <c r="UQB1" s="1"/>
      <c r="UQC1" s="1"/>
      <c r="UQD1" s="1"/>
      <c r="UQE1" s="1"/>
      <c r="UQF1" s="1"/>
      <c r="UQG1" s="1"/>
      <c r="UQH1" s="1"/>
      <c r="UQI1" s="1"/>
      <c r="UQJ1" s="1"/>
      <c r="UQK1" s="1"/>
      <c r="UQL1" s="1"/>
      <c r="UQM1" s="1"/>
      <c r="UQN1" s="1"/>
      <c r="UQO1" s="1"/>
      <c r="UQP1" s="1"/>
      <c r="UQQ1" s="1"/>
      <c r="UQR1" s="1"/>
      <c r="UQS1" s="1"/>
      <c r="UQT1" s="1"/>
      <c r="UQU1" s="1"/>
      <c r="UQV1" s="1"/>
      <c r="UQW1" s="1"/>
      <c r="UQX1" s="1"/>
      <c r="UQY1" s="1"/>
      <c r="UQZ1" s="1"/>
      <c r="URA1" s="1"/>
      <c r="URB1" s="1"/>
      <c r="URC1" s="1"/>
      <c r="URD1" s="1"/>
      <c r="URE1" s="1"/>
      <c r="URF1" s="1"/>
      <c r="URG1" s="1"/>
      <c r="URH1" s="1"/>
      <c r="URI1" s="1"/>
      <c r="URJ1" s="1"/>
      <c r="URK1" s="1"/>
      <c r="URL1" s="1"/>
      <c r="URM1" s="1"/>
      <c r="URN1" s="1"/>
      <c r="URO1" s="1"/>
      <c r="URP1" s="1"/>
      <c r="URQ1" s="1"/>
      <c r="URR1" s="1"/>
      <c r="URS1" s="1"/>
      <c r="URT1" s="1"/>
      <c r="URU1" s="1"/>
      <c r="URV1" s="1"/>
      <c r="URW1" s="1"/>
      <c r="URX1" s="1"/>
      <c r="URY1" s="1"/>
      <c r="URZ1" s="1"/>
      <c r="USA1" s="1"/>
      <c r="USB1" s="1"/>
      <c r="USC1" s="1"/>
      <c r="USD1" s="1"/>
      <c r="USE1" s="1"/>
      <c r="USF1" s="1"/>
      <c r="USG1" s="1"/>
      <c r="USH1" s="1"/>
      <c r="USI1" s="1"/>
      <c r="USJ1" s="1"/>
      <c r="USK1" s="1"/>
      <c r="USL1" s="1"/>
      <c r="USM1" s="1"/>
      <c r="USN1" s="1"/>
      <c r="USO1" s="1"/>
      <c r="USP1" s="1"/>
      <c r="USQ1" s="1"/>
      <c r="USR1" s="1"/>
      <c r="USS1" s="1"/>
      <c r="UST1" s="1"/>
      <c r="USU1" s="1"/>
      <c r="USV1" s="1"/>
      <c r="USW1" s="1"/>
      <c r="USX1" s="1"/>
      <c r="USY1" s="1"/>
      <c r="USZ1" s="1"/>
      <c r="UTA1" s="1"/>
      <c r="UTB1" s="1"/>
      <c r="UTC1" s="1"/>
      <c r="UTD1" s="1"/>
      <c r="UTE1" s="1"/>
      <c r="UTF1" s="1"/>
      <c r="UTG1" s="1"/>
      <c r="UTH1" s="1"/>
      <c r="UTI1" s="1"/>
      <c r="UTJ1" s="1"/>
      <c r="UTK1" s="1"/>
      <c r="UTL1" s="1"/>
      <c r="UTM1" s="1"/>
      <c r="UTN1" s="1"/>
      <c r="UTO1" s="1"/>
      <c r="UTP1" s="1"/>
      <c r="UTQ1" s="1"/>
      <c r="UTR1" s="1"/>
      <c r="UTS1" s="1"/>
      <c r="UTT1" s="1"/>
      <c r="UTU1" s="1"/>
      <c r="UTV1" s="1"/>
      <c r="UTW1" s="1"/>
      <c r="UTX1" s="1"/>
      <c r="UTY1" s="1"/>
      <c r="UTZ1" s="1"/>
      <c r="UUA1" s="1"/>
      <c r="UUB1" s="1"/>
      <c r="UUC1" s="1"/>
      <c r="UUD1" s="1"/>
      <c r="UUE1" s="1"/>
      <c r="UUF1" s="1"/>
      <c r="UUG1" s="1"/>
      <c r="UUH1" s="1"/>
      <c r="UUI1" s="1"/>
      <c r="UUJ1" s="1"/>
      <c r="UUK1" s="1"/>
      <c r="UUL1" s="1"/>
      <c r="UUM1" s="1"/>
      <c r="UUN1" s="1"/>
      <c r="UUO1" s="1"/>
      <c r="UUP1" s="1"/>
      <c r="UUQ1" s="1"/>
      <c r="UUR1" s="1"/>
      <c r="UUS1" s="1"/>
      <c r="UUT1" s="1"/>
      <c r="UUU1" s="1"/>
      <c r="UUV1" s="1"/>
      <c r="UUW1" s="1"/>
      <c r="UUX1" s="1"/>
      <c r="UUY1" s="1"/>
      <c r="UUZ1" s="1"/>
      <c r="UVA1" s="1"/>
      <c r="UVB1" s="1"/>
      <c r="UVC1" s="1"/>
      <c r="UVD1" s="1"/>
      <c r="UVE1" s="1"/>
      <c r="UVF1" s="1"/>
      <c r="UVG1" s="1"/>
      <c r="UVH1" s="1"/>
      <c r="UVI1" s="1"/>
      <c r="UVJ1" s="1"/>
      <c r="UVK1" s="1"/>
      <c r="UVL1" s="1"/>
      <c r="UVM1" s="1"/>
      <c r="UVN1" s="1"/>
      <c r="UVO1" s="1"/>
      <c r="UVP1" s="1"/>
      <c r="UVQ1" s="1"/>
      <c r="UVR1" s="1"/>
      <c r="UVS1" s="1"/>
      <c r="UVT1" s="1"/>
      <c r="UVU1" s="1"/>
      <c r="UVV1" s="1"/>
      <c r="UVW1" s="1"/>
      <c r="UVX1" s="1"/>
      <c r="UVY1" s="1"/>
      <c r="UVZ1" s="1"/>
      <c r="UWA1" s="1"/>
      <c r="UWB1" s="1"/>
      <c r="UWC1" s="1"/>
      <c r="UWD1" s="1"/>
      <c r="UWE1" s="1"/>
      <c r="UWF1" s="1"/>
      <c r="UWG1" s="1"/>
      <c r="UWH1" s="1"/>
      <c r="UWI1" s="1"/>
      <c r="UWJ1" s="1"/>
      <c r="UWK1" s="1"/>
      <c r="UWL1" s="1"/>
      <c r="UWM1" s="1"/>
      <c r="UWN1" s="1"/>
      <c r="UWO1" s="1"/>
      <c r="UWP1" s="1"/>
      <c r="UWQ1" s="1"/>
      <c r="UWR1" s="1"/>
      <c r="UWS1" s="1"/>
      <c r="UWT1" s="1"/>
      <c r="UWU1" s="1"/>
      <c r="UWV1" s="1"/>
      <c r="UWW1" s="1"/>
      <c r="UWX1" s="1"/>
      <c r="UWY1" s="1"/>
      <c r="UWZ1" s="1"/>
      <c r="UXA1" s="1"/>
      <c r="UXB1" s="1"/>
      <c r="UXC1" s="1"/>
      <c r="UXD1" s="1"/>
      <c r="UXE1" s="1"/>
      <c r="UXF1" s="1"/>
      <c r="UXG1" s="1"/>
      <c r="UXH1" s="1"/>
      <c r="UXI1" s="1"/>
      <c r="UXJ1" s="1"/>
      <c r="UXK1" s="1"/>
      <c r="UXL1" s="1"/>
      <c r="UXM1" s="1"/>
      <c r="UXN1" s="1"/>
      <c r="UXO1" s="1"/>
      <c r="UXP1" s="1"/>
      <c r="UXQ1" s="1"/>
      <c r="UXR1" s="1"/>
      <c r="UXS1" s="1"/>
      <c r="UXT1" s="1"/>
      <c r="UXU1" s="1"/>
      <c r="UXV1" s="1"/>
      <c r="UXW1" s="1"/>
      <c r="UXX1" s="1"/>
      <c r="UXY1" s="1"/>
      <c r="UXZ1" s="1"/>
      <c r="UYA1" s="1"/>
      <c r="UYB1" s="1"/>
      <c r="UYC1" s="1"/>
      <c r="UYD1" s="1"/>
      <c r="UYE1" s="1"/>
      <c r="UYF1" s="1"/>
      <c r="UYG1" s="1"/>
      <c r="UYH1" s="1"/>
      <c r="UYI1" s="1"/>
      <c r="UYJ1" s="1"/>
      <c r="UYK1" s="1"/>
      <c r="UYL1" s="1"/>
      <c r="UYM1" s="1"/>
      <c r="UYN1" s="1"/>
      <c r="UYO1" s="1"/>
      <c r="UYP1" s="1"/>
      <c r="UYQ1" s="1"/>
      <c r="UYR1" s="1"/>
      <c r="UYS1" s="1"/>
      <c r="UYT1" s="1"/>
      <c r="UYU1" s="1"/>
      <c r="UYV1" s="1"/>
      <c r="UYW1" s="1"/>
      <c r="UYX1" s="1"/>
      <c r="UYY1" s="1"/>
      <c r="UYZ1" s="1"/>
      <c r="UZA1" s="1"/>
      <c r="UZB1" s="1"/>
      <c r="UZC1" s="1"/>
      <c r="UZD1" s="1"/>
      <c r="UZE1" s="1"/>
      <c r="UZF1" s="1"/>
      <c r="UZG1" s="1"/>
      <c r="UZH1" s="1"/>
      <c r="UZI1" s="1"/>
      <c r="UZJ1" s="1"/>
      <c r="UZK1" s="1"/>
      <c r="UZL1" s="1"/>
      <c r="UZM1" s="1"/>
      <c r="UZN1" s="1"/>
      <c r="UZO1" s="1"/>
      <c r="UZP1" s="1"/>
      <c r="UZQ1" s="1"/>
      <c r="UZR1" s="1"/>
      <c r="UZS1" s="1"/>
      <c r="UZT1" s="1"/>
      <c r="UZU1" s="1"/>
      <c r="UZV1" s="1"/>
      <c r="UZW1" s="1"/>
      <c r="UZX1" s="1"/>
      <c r="UZY1" s="1"/>
      <c r="UZZ1" s="1"/>
      <c r="VAA1" s="1"/>
      <c r="VAB1" s="1"/>
      <c r="VAC1" s="1"/>
      <c r="VAD1" s="1"/>
      <c r="VAE1" s="1"/>
      <c r="VAF1" s="1"/>
      <c r="VAG1" s="1"/>
      <c r="VAH1" s="1"/>
      <c r="VAI1" s="1"/>
      <c r="VAJ1" s="1"/>
      <c r="VAK1" s="1"/>
      <c r="VAL1" s="1"/>
      <c r="VAM1" s="1"/>
      <c r="VAN1" s="1"/>
      <c r="VAO1" s="1"/>
      <c r="VAP1" s="1"/>
      <c r="VAQ1" s="1"/>
      <c r="VAR1" s="1"/>
      <c r="VAS1" s="1"/>
      <c r="VAT1" s="1"/>
      <c r="VAU1" s="1"/>
      <c r="VAV1" s="1"/>
      <c r="VAW1" s="1"/>
      <c r="VAX1" s="1"/>
      <c r="VAY1" s="1"/>
      <c r="VAZ1" s="1"/>
      <c r="VBA1" s="1"/>
      <c r="VBB1" s="1"/>
      <c r="VBC1" s="1"/>
      <c r="VBD1" s="1"/>
      <c r="VBE1" s="1"/>
      <c r="VBF1" s="1"/>
      <c r="VBG1" s="1"/>
      <c r="VBH1" s="1"/>
      <c r="VBI1" s="1"/>
      <c r="VBJ1" s="1"/>
      <c r="VBK1" s="1"/>
      <c r="VBL1" s="1"/>
      <c r="VBM1" s="1"/>
      <c r="VBN1" s="1"/>
      <c r="VBO1" s="1"/>
      <c r="VBP1" s="1"/>
      <c r="VBQ1" s="1"/>
      <c r="VBR1" s="1"/>
      <c r="VBS1" s="1"/>
      <c r="VBT1" s="1"/>
      <c r="VBU1" s="1"/>
      <c r="VBV1" s="1"/>
      <c r="VBW1" s="1"/>
      <c r="VBX1" s="1"/>
      <c r="VBY1" s="1"/>
      <c r="VBZ1" s="1"/>
      <c r="VCA1" s="1"/>
      <c r="VCB1" s="1"/>
      <c r="VCC1" s="1"/>
      <c r="VCD1" s="1"/>
      <c r="VCE1" s="1"/>
      <c r="VCF1" s="1"/>
      <c r="VCG1" s="1"/>
      <c r="VCH1" s="1"/>
      <c r="VCI1" s="1"/>
      <c r="VCJ1" s="1"/>
      <c r="VCK1" s="1"/>
      <c r="VCL1" s="1"/>
      <c r="VCM1" s="1"/>
      <c r="VCN1" s="1"/>
      <c r="VCO1" s="1"/>
      <c r="VCP1" s="1"/>
      <c r="VCQ1" s="1"/>
      <c r="VCR1" s="1"/>
      <c r="VCS1" s="1"/>
      <c r="VCT1" s="1"/>
      <c r="VCU1" s="1"/>
      <c r="VCV1" s="1"/>
      <c r="VCW1" s="1"/>
      <c r="VCX1" s="1"/>
      <c r="VCY1" s="1"/>
      <c r="VCZ1" s="1"/>
      <c r="VDA1" s="1"/>
      <c r="VDB1" s="1"/>
      <c r="VDC1" s="1"/>
      <c r="VDD1" s="1"/>
      <c r="VDE1" s="1"/>
      <c r="VDF1" s="1"/>
      <c r="VDG1" s="1"/>
      <c r="VDH1" s="1"/>
      <c r="VDI1" s="1"/>
      <c r="VDJ1" s="1"/>
      <c r="VDK1" s="1"/>
      <c r="VDL1" s="1"/>
      <c r="VDM1" s="1"/>
      <c r="VDN1" s="1"/>
      <c r="VDO1" s="1"/>
      <c r="VDP1" s="1"/>
      <c r="VDQ1" s="1"/>
      <c r="VDR1" s="1"/>
      <c r="VDS1" s="1"/>
      <c r="VDT1" s="1"/>
      <c r="VDU1" s="1"/>
      <c r="VDV1" s="1"/>
      <c r="VDW1" s="1"/>
      <c r="VDX1" s="1"/>
      <c r="VDY1" s="1"/>
      <c r="VDZ1" s="1"/>
      <c r="VEA1" s="1"/>
      <c r="VEB1" s="1"/>
      <c r="VEC1" s="1"/>
      <c r="VED1" s="1"/>
      <c r="VEE1" s="1"/>
      <c r="VEF1" s="1"/>
      <c r="VEG1" s="1"/>
      <c r="VEH1" s="1"/>
      <c r="VEI1" s="1"/>
      <c r="VEJ1" s="1"/>
      <c r="VEK1" s="1"/>
      <c r="VEL1" s="1"/>
      <c r="VEM1" s="1"/>
      <c r="VEN1" s="1"/>
      <c r="VEO1" s="1"/>
      <c r="VEP1" s="1"/>
      <c r="VEQ1" s="1"/>
      <c r="VER1" s="1"/>
      <c r="VES1" s="1"/>
      <c r="VET1" s="1"/>
      <c r="VEU1" s="1"/>
      <c r="VEV1" s="1"/>
      <c r="VEW1" s="1"/>
      <c r="VEX1" s="1"/>
      <c r="VEY1" s="1"/>
      <c r="VEZ1" s="1"/>
      <c r="VFA1" s="1"/>
      <c r="VFB1" s="1"/>
      <c r="VFC1" s="1"/>
      <c r="VFD1" s="1"/>
      <c r="VFE1" s="1"/>
      <c r="VFF1" s="1"/>
      <c r="VFG1" s="1"/>
      <c r="VFH1" s="1"/>
      <c r="VFI1" s="1"/>
      <c r="VFJ1" s="1"/>
      <c r="VFK1" s="1"/>
      <c r="VFL1" s="1"/>
      <c r="VFM1" s="1"/>
      <c r="VFN1" s="1"/>
      <c r="VFO1" s="1"/>
      <c r="VFP1" s="1"/>
      <c r="VFQ1" s="1"/>
      <c r="VFR1" s="1"/>
      <c r="VFS1" s="1"/>
      <c r="VFT1" s="1"/>
      <c r="VFU1" s="1"/>
      <c r="VFV1" s="1"/>
      <c r="VFW1" s="1"/>
      <c r="VFX1" s="1"/>
      <c r="VFY1" s="1"/>
      <c r="VFZ1" s="1"/>
      <c r="VGA1" s="1"/>
      <c r="VGB1" s="1"/>
      <c r="VGC1" s="1"/>
      <c r="VGD1" s="1"/>
      <c r="VGE1" s="1"/>
      <c r="VGF1" s="1"/>
      <c r="VGG1" s="1"/>
      <c r="VGH1" s="1"/>
      <c r="VGI1" s="1"/>
      <c r="VGJ1" s="1"/>
      <c r="VGK1" s="1"/>
      <c r="VGL1" s="1"/>
      <c r="VGM1" s="1"/>
      <c r="VGN1" s="1"/>
      <c r="VGO1" s="1"/>
      <c r="VGP1" s="1"/>
      <c r="VGQ1" s="1"/>
      <c r="VGR1" s="1"/>
      <c r="VGS1" s="1"/>
      <c r="VGT1" s="1"/>
      <c r="VGU1" s="1"/>
      <c r="VGV1" s="1"/>
      <c r="VGW1" s="1"/>
      <c r="VGX1" s="1"/>
      <c r="VGY1" s="1"/>
      <c r="VGZ1" s="1"/>
      <c r="VHA1" s="1"/>
      <c r="VHB1" s="1"/>
      <c r="VHC1" s="1"/>
      <c r="VHD1" s="1"/>
      <c r="VHE1" s="1"/>
      <c r="VHF1" s="1"/>
      <c r="VHG1" s="1"/>
      <c r="VHH1" s="1"/>
      <c r="VHI1" s="1"/>
      <c r="VHJ1" s="1"/>
      <c r="VHK1" s="1"/>
      <c r="VHL1" s="1"/>
      <c r="VHM1" s="1"/>
      <c r="VHN1" s="1"/>
      <c r="VHO1" s="1"/>
      <c r="VHP1" s="1"/>
      <c r="VHQ1" s="1"/>
      <c r="VHR1" s="1"/>
      <c r="VHS1" s="1"/>
      <c r="VHT1" s="1"/>
      <c r="VHU1" s="1"/>
      <c r="VHV1" s="1"/>
      <c r="VHW1" s="1"/>
      <c r="VHX1" s="1"/>
      <c r="VHY1" s="1"/>
      <c r="VHZ1" s="1"/>
      <c r="VIA1" s="1"/>
      <c r="VIB1" s="1"/>
      <c r="VIC1" s="1"/>
      <c r="VID1" s="1"/>
      <c r="VIE1" s="1"/>
      <c r="VIF1" s="1"/>
      <c r="VIG1" s="1"/>
      <c r="VIH1" s="1"/>
      <c r="VII1" s="1"/>
      <c r="VIJ1" s="1"/>
      <c r="VIK1" s="1"/>
      <c r="VIL1" s="1"/>
      <c r="VIM1" s="1"/>
      <c r="VIN1" s="1"/>
      <c r="VIO1" s="1"/>
      <c r="VIP1" s="1"/>
      <c r="VIQ1" s="1"/>
      <c r="VIR1" s="1"/>
      <c r="VIS1" s="1"/>
      <c r="VIT1" s="1"/>
      <c r="VIU1" s="1"/>
      <c r="VIV1" s="1"/>
      <c r="VIW1" s="1"/>
      <c r="VIX1" s="1"/>
      <c r="VIY1" s="1"/>
      <c r="VIZ1" s="1"/>
      <c r="VJA1" s="1"/>
      <c r="VJB1" s="1"/>
      <c r="VJC1" s="1"/>
      <c r="VJD1" s="1"/>
      <c r="VJE1" s="1"/>
      <c r="VJF1" s="1"/>
      <c r="VJG1" s="1"/>
      <c r="VJH1" s="1"/>
      <c r="VJI1" s="1"/>
      <c r="VJJ1" s="1"/>
      <c r="VJK1" s="1"/>
      <c r="VJL1" s="1"/>
      <c r="VJM1" s="1"/>
      <c r="VJN1" s="1"/>
      <c r="VJO1" s="1"/>
      <c r="VJP1" s="1"/>
      <c r="VJQ1" s="1"/>
      <c r="VJR1" s="1"/>
      <c r="VJS1" s="1"/>
      <c r="VJT1" s="1"/>
      <c r="VJU1" s="1"/>
      <c r="VJV1" s="1"/>
      <c r="VJW1" s="1"/>
      <c r="VJX1" s="1"/>
      <c r="VJY1" s="1"/>
      <c r="VJZ1" s="1"/>
      <c r="VKA1" s="1"/>
      <c r="VKB1" s="1"/>
      <c r="VKC1" s="1"/>
      <c r="VKD1" s="1"/>
      <c r="VKE1" s="1"/>
      <c r="VKF1" s="1"/>
      <c r="VKG1" s="1"/>
      <c r="VKH1" s="1"/>
      <c r="VKI1" s="1"/>
      <c r="VKJ1" s="1"/>
      <c r="VKK1" s="1"/>
      <c r="VKL1" s="1"/>
      <c r="VKM1" s="1"/>
      <c r="VKN1" s="1"/>
      <c r="VKO1" s="1"/>
      <c r="VKP1" s="1"/>
      <c r="VKQ1" s="1"/>
      <c r="VKR1" s="1"/>
      <c r="VKS1" s="1"/>
      <c r="VKT1" s="1"/>
      <c r="VKU1" s="1"/>
      <c r="VKV1" s="1"/>
      <c r="VKW1" s="1"/>
      <c r="VKX1" s="1"/>
      <c r="VKY1" s="1"/>
      <c r="VKZ1" s="1"/>
      <c r="VLA1" s="1"/>
      <c r="VLB1" s="1"/>
      <c r="VLC1" s="1"/>
      <c r="VLD1" s="1"/>
      <c r="VLE1" s="1"/>
      <c r="VLF1" s="1"/>
      <c r="VLG1" s="1"/>
      <c r="VLH1" s="1"/>
      <c r="VLI1" s="1"/>
      <c r="VLJ1" s="1"/>
      <c r="VLK1" s="1"/>
      <c r="VLL1" s="1"/>
      <c r="VLM1" s="1"/>
      <c r="VLN1" s="1"/>
      <c r="VLO1" s="1"/>
      <c r="VLP1" s="1"/>
      <c r="VLQ1" s="1"/>
      <c r="VLR1" s="1"/>
      <c r="VLS1" s="1"/>
      <c r="VLT1" s="1"/>
      <c r="VLU1" s="1"/>
      <c r="VLV1" s="1"/>
      <c r="VLW1" s="1"/>
      <c r="VLX1" s="1"/>
      <c r="VLY1" s="1"/>
      <c r="VLZ1" s="1"/>
      <c r="VMA1" s="1"/>
      <c r="VMB1" s="1"/>
      <c r="VMC1" s="1"/>
      <c r="VMD1" s="1"/>
      <c r="VME1" s="1"/>
      <c r="VMF1" s="1"/>
      <c r="VMG1" s="1"/>
      <c r="VMH1" s="1"/>
      <c r="VMI1" s="1"/>
      <c r="VMJ1" s="1"/>
      <c r="VMK1" s="1"/>
      <c r="VML1" s="1"/>
      <c r="VMM1" s="1"/>
      <c r="VMN1" s="1"/>
      <c r="VMO1" s="1"/>
      <c r="VMP1" s="1"/>
      <c r="VMQ1" s="1"/>
      <c r="VMR1" s="1"/>
      <c r="VMS1" s="1"/>
      <c r="VMT1" s="1"/>
      <c r="VMU1" s="1"/>
      <c r="VMV1" s="1"/>
      <c r="VMW1" s="1"/>
      <c r="VMX1" s="1"/>
      <c r="VMY1" s="1"/>
      <c r="VMZ1" s="1"/>
      <c r="VNA1" s="1"/>
      <c r="VNB1" s="1"/>
      <c r="VNC1" s="1"/>
      <c r="VND1" s="1"/>
      <c r="VNE1" s="1"/>
      <c r="VNF1" s="1"/>
      <c r="VNG1" s="1"/>
      <c r="VNH1" s="1"/>
      <c r="VNI1" s="1"/>
      <c r="VNJ1" s="1"/>
      <c r="VNK1" s="1"/>
      <c r="VNL1" s="1"/>
      <c r="VNM1" s="1"/>
      <c r="VNN1" s="1"/>
      <c r="VNO1" s="1"/>
      <c r="VNP1" s="1"/>
      <c r="VNQ1" s="1"/>
      <c r="VNR1" s="1"/>
      <c r="VNS1" s="1"/>
      <c r="VNT1" s="1"/>
      <c r="VNU1" s="1"/>
      <c r="VNV1" s="1"/>
      <c r="VNW1" s="1"/>
      <c r="VNX1" s="1"/>
      <c r="VNY1" s="1"/>
      <c r="VNZ1" s="1"/>
      <c r="VOA1" s="1"/>
      <c r="VOB1" s="1"/>
      <c r="VOC1" s="1"/>
      <c r="VOD1" s="1"/>
      <c r="VOE1" s="1"/>
      <c r="VOF1" s="1"/>
      <c r="VOG1" s="1"/>
      <c r="VOH1" s="1"/>
      <c r="VOI1" s="1"/>
      <c r="VOJ1" s="1"/>
      <c r="VOK1" s="1"/>
      <c r="VOL1" s="1"/>
      <c r="VOM1" s="1"/>
      <c r="VON1" s="1"/>
      <c r="VOO1" s="1"/>
      <c r="VOP1" s="1"/>
      <c r="VOQ1" s="1"/>
      <c r="VOR1" s="1"/>
      <c r="VOS1" s="1"/>
      <c r="VOT1" s="1"/>
      <c r="VOU1" s="1"/>
      <c r="VOV1" s="1"/>
      <c r="VOW1" s="1"/>
      <c r="VOX1" s="1"/>
      <c r="VOY1" s="1"/>
      <c r="VOZ1" s="1"/>
      <c r="VPA1" s="1"/>
      <c r="VPB1" s="1"/>
      <c r="VPC1" s="1"/>
      <c r="VPD1" s="1"/>
      <c r="VPE1" s="1"/>
      <c r="VPF1" s="1"/>
      <c r="VPG1" s="1"/>
      <c r="VPH1" s="1"/>
      <c r="VPI1" s="1"/>
      <c r="VPJ1" s="1"/>
      <c r="VPK1" s="1"/>
      <c r="VPL1" s="1"/>
      <c r="VPM1" s="1"/>
      <c r="VPN1" s="1"/>
      <c r="VPO1" s="1"/>
      <c r="VPP1" s="1"/>
      <c r="VPQ1" s="1"/>
      <c r="VPR1" s="1"/>
      <c r="VPS1" s="1"/>
      <c r="VPT1" s="1"/>
      <c r="VPU1" s="1"/>
      <c r="VPV1" s="1"/>
      <c r="VPW1" s="1"/>
      <c r="VPX1" s="1"/>
      <c r="VPY1" s="1"/>
      <c r="VPZ1" s="1"/>
      <c r="VQA1" s="1"/>
      <c r="VQB1" s="1"/>
      <c r="VQC1" s="1"/>
      <c r="VQD1" s="1"/>
      <c r="VQE1" s="1"/>
      <c r="VQF1" s="1"/>
      <c r="VQG1" s="1"/>
      <c r="VQH1" s="1"/>
      <c r="VQI1" s="1"/>
      <c r="VQJ1" s="1"/>
      <c r="VQK1" s="1"/>
      <c r="VQL1" s="1"/>
      <c r="VQM1" s="1"/>
      <c r="VQN1" s="1"/>
      <c r="VQO1" s="1"/>
      <c r="VQP1" s="1"/>
      <c r="VQQ1" s="1"/>
      <c r="VQR1" s="1"/>
      <c r="VQS1" s="1"/>
      <c r="VQT1" s="1"/>
      <c r="VQU1" s="1"/>
      <c r="VQV1" s="1"/>
      <c r="VQW1" s="1"/>
      <c r="VQX1" s="1"/>
      <c r="VQY1" s="1"/>
      <c r="VQZ1" s="1"/>
      <c r="VRA1" s="1"/>
      <c r="VRB1" s="1"/>
      <c r="VRC1" s="1"/>
      <c r="VRD1" s="1"/>
      <c r="VRE1" s="1"/>
      <c r="VRF1" s="1"/>
      <c r="VRG1" s="1"/>
      <c r="VRH1" s="1"/>
      <c r="VRI1" s="1"/>
      <c r="VRJ1" s="1"/>
      <c r="VRK1" s="1"/>
      <c r="VRL1" s="1"/>
      <c r="VRM1" s="1"/>
      <c r="VRN1" s="1"/>
      <c r="VRO1" s="1"/>
      <c r="VRP1" s="1"/>
      <c r="VRQ1" s="1"/>
      <c r="VRR1" s="1"/>
      <c r="VRS1" s="1"/>
      <c r="VRT1" s="1"/>
      <c r="VRU1" s="1"/>
      <c r="VRV1" s="1"/>
      <c r="VRW1" s="1"/>
      <c r="VRX1" s="1"/>
      <c r="VRY1" s="1"/>
      <c r="VRZ1" s="1"/>
      <c r="VSA1" s="1"/>
      <c r="VSB1" s="1"/>
      <c r="VSC1" s="1"/>
      <c r="VSD1" s="1"/>
      <c r="VSE1" s="1"/>
      <c r="VSF1" s="1"/>
      <c r="VSG1" s="1"/>
      <c r="VSH1" s="1"/>
      <c r="VSI1" s="1"/>
      <c r="VSJ1" s="1"/>
      <c r="VSK1" s="1"/>
      <c r="VSL1" s="1"/>
      <c r="VSM1" s="1"/>
      <c r="VSN1" s="1"/>
      <c r="VSO1" s="1"/>
      <c r="VSP1" s="1"/>
      <c r="VSQ1" s="1"/>
      <c r="VSR1" s="1"/>
      <c r="VSS1" s="1"/>
      <c r="VST1" s="1"/>
      <c r="VSU1" s="1"/>
      <c r="VSV1" s="1"/>
      <c r="VSW1" s="1"/>
      <c r="VSX1" s="1"/>
      <c r="VSY1" s="1"/>
      <c r="VSZ1" s="1"/>
      <c r="VTA1" s="1"/>
      <c r="VTB1" s="1"/>
      <c r="VTC1" s="1"/>
      <c r="VTD1" s="1"/>
      <c r="VTE1" s="1"/>
      <c r="VTF1" s="1"/>
      <c r="VTG1" s="1"/>
      <c r="VTH1" s="1"/>
      <c r="VTI1" s="1"/>
      <c r="VTJ1" s="1"/>
      <c r="VTK1" s="1"/>
      <c r="VTL1" s="1"/>
      <c r="VTM1" s="1"/>
      <c r="VTN1" s="1"/>
      <c r="VTO1" s="1"/>
      <c r="VTP1" s="1"/>
      <c r="VTQ1" s="1"/>
      <c r="VTR1" s="1"/>
      <c r="VTS1" s="1"/>
      <c r="VTT1" s="1"/>
      <c r="VTU1" s="1"/>
      <c r="VTV1" s="1"/>
      <c r="VTW1" s="1"/>
      <c r="VTX1" s="1"/>
      <c r="VTY1" s="1"/>
      <c r="VTZ1" s="1"/>
      <c r="VUA1" s="1"/>
      <c r="VUB1" s="1"/>
      <c r="VUC1" s="1"/>
      <c r="VUD1" s="1"/>
      <c r="VUE1" s="1"/>
      <c r="VUF1" s="1"/>
      <c r="VUG1" s="1"/>
      <c r="VUH1" s="1"/>
      <c r="VUI1" s="1"/>
      <c r="VUJ1" s="1"/>
      <c r="VUK1" s="1"/>
      <c r="VUL1" s="1"/>
      <c r="VUM1" s="1"/>
      <c r="VUN1" s="1"/>
      <c r="VUO1" s="1"/>
      <c r="VUP1" s="1"/>
      <c r="VUQ1" s="1"/>
      <c r="VUR1" s="1"/>
      <c r="VUS1" s="1"/>
      <c r="VUT1" s="1"/>
      <c r="VUU1" s="1"/>
      <c r="VUV1" s="1"/>
      <c r="VUW1" s="1"/>
      <c r="VUX1" s="1"/>
      <c r="VUY1" s="1"/>
      <c r="VUZ1" s="1"/>
      <c r="VVA1" s="1"/>
      <c r="VVB1" s="1"/>
      <c r="VVC1" s="1"/>
      <c r="VVD1" s="1"/>
      <c r="VVE1" s="1"/>
      <c r="VVF1" s="1"/>
      <c r="VVG1" s="1"/>
      <c r="VVH1" s="1"/>
      <c r="VVI1" s="1"/>
      <c r="VVJ1" s="1"/>
      <c r="VVK1" s="1"/>
      <c r="VVL1" s="1"/>
      <c r="VVM1" s="1"/>
      <c r="VVN1" s="1"/>
      <c r="VVO1" s="1"/>
      <c r="VVP1" s="1"/>
      <c r="VVQ1" s="1"/>
      <c r="VVR1" s="1"/>
      <c r="VVS1" s="1"/>
      <c r="VVT1" s="1"/>
      <c r="VVU1" s="1"/>
      <c r="VVV1" s="1"/>
      <c r="VVW1" s="1"/>
      <c r="VVX1" s="1"/>
      <c r="VVY1" s="1"/>
      <c r="VVZ1" s="1"/>
      <c r="VWA1" s="1"/>
      <c r="VWB1" s="1"/>
      <c r="VWC1" s="1"/>
      <c r="VWD1" s="1"/>
      <c r="VWE1" s="1"/>
      <c r="VWF1" s="1"/>
      <c r="VWG1" s="1"/>
      <c r="VWH1" s="1"/>
      <c r="VWI1" s="1"/>
      <c r="VWJ1" s="1"/>
      <c r="VWK1" s="1"/>
      <c r="VWL1" s="1"/>
      <c r="VWM1" s="1"/>
      <c r="VWN1" s="1"/>
      <c r="VWO1" s="1"/>
      <c r="VWP1" s="1"/>
      <c r="VWQ1" s="1"/>
      <c r="VWR1" s="1"/>
      <c r="VWS1" s="1"/>
      <c r="VWT1" s="1"/>
      <c r="VWU1" s="1"/>
      <c r="VWV1" s="1"/>
      <c r="VWW1" s="1"/>
      <c r="VWX1" s="1"/>
      <c r="VWY1" s="1"/>
      <c r="VWZ1" s="1"/>
      <c r="VXA1" s="1"/>
      <c r="VXB1" s="1"/>
      <c r="VXC1" s="1"/>
      <c r="VXD1" s="1"/>
      <c r="VXE1" s="1"/>
      <c r="VXF1" s="1"/>
      <c r="VXG1" s="1"/>
      <c r="VXH1" s="1"/>
      <c r="VXI1" s="1"/>
      <c r="VXJ1" s="1"/>
      <c r="VXK1" s="1"/>
      <c r="VXL1" s="1"/>
      <c r="VXM1" s="1"/>
      <c r="VXN1" s="1"/>
      <c r="VXO1" s="1"/>
      <c r="VXP1" s="1"/>
      <c r="VXQ1" s="1"/>
      <c r="VXR1" s="1"/>
      <c r="VXS1" s="1"/>
      <c r="VXT1" s="1"/>
      <c r="VXU1" s="1"/>
      <c r="VXV1" s="1"/>
      <c r="VXW1" s="1"/>
      <c r="VXX1" s="1"/>
      <c r="VXY1" s="1"/>
      <c r="VXZ1" s="1"/>
      <c r="VYA1" s="1"/>
      <c r="VYB1" s="1"/>
      <c r="VYC1" s="1"/>
      <c r="VYD1" s="1"/>
      <c r="VYE1" s="1"/>
      <c r="VYF1" s="1"/>
      <c r="VYG1" s="1"/>
      <c r="VYH1" s="1"/>
      <c r="VYI1" s="1"/>
      <c r="VYJ1" s="1"/>
      <c r="VYK1" s="1"/>
      <c r="VYL1" s="1"/>
      <c r="VYM1" s="1"/>
      <c r="VYN1" s="1"/>
      <c r="VYO1" s="1"/>
      <c r="VYP1" s="1"/>
      <c r="VYQ1" s="1"/>
      <c r="VYR1" s="1"/>
      <c r="VYS1" s="1"/>
      <c r="VYT1" s="1"/>
      <c r="VYU1" s="1"/>
      <c r="VYV1" s="1"/>
      <c r="VYW1" s="1"/>
      <c r="VYX1" s="1"/>
      <c r="VYY1" s="1"/>
      <c r="VYZ1" s="1"/>
      <c r="VZA1" s="1"/>
      <c r="VZB1" s="1"/>
      <c r="VZC1" s="1"/>
      <c r="VZD1" s="1"/>
      <c r="VZE1" s="1"/>
      <c r="VZF1" s="1"/>
      <c r="VZG1" s="1"/>
      <c r="VZH1" s="1"/>
      <c r="VZI1" s="1"/>
      <c r="VZJ1" s="1"/>
      <c r="VZK1" s="1"/>
      <c r="VZL1" s="1"/>
      <c r="VZM1" s="1"/>
      <c r="VZN1" s="1"/>
      <c r="VZO1" s="1"/>
      <c r="VZP1" s="1"/>
      <c r="VZQ1" s="1"/>
      <c r="VZR1" s="1"/>
      <c r="VZS1" s="1"/>
      <c r="VZT1" s="1"/>
      <c r="VZU1" s="1"/>
      <c r="VZV1" s="1"/>
      <c r="VZW1" s="1"/>
      <c r="VZX1" s="1"/>
      <c r="VZY1" s="1"/>
      <c r="VZZ1" s="1"/>
      <c r="WAA1" s="1"/>
      <c r="WAB1" s="1"/>
      <c r="WAC1" s="1"/>
      <c r="WAD1" s="1"/>
      <c r="WAE1" s="1"/>
      <c r="WAF1" s="1"/>
      <c r="WAG1" s="1"/>
      <c r="WAH1" s="1"/>
      <c r="WAI1" s="1"/>
      <c r="WAJ1" s="1"/>
      <c r="WAK1" s="1"/>
      <c r="WAL1" s="1"/>
      <c r="WAM1" s="1"/>
      <c r="WAN1" s="1"/>
      <c r="WAO1" s="1"/>
      <c r="WAP1" s="1"/>
      <c r="WAQ1" s="1"/>
      <c r="WAR1" s="1"/>
      <c r="WAS1" s="1"/>
      <c r="WAT1" s="1"/>
      <c r="WAU1" s="1"/>
      <c r="WAV1" s="1"/>
      <c r="WAW1" s="1"/>
      <c r="WAX1" s="1"/>
      <c r="WAY1" s="1"/>
      <c r="WAZ1" s="1"/>
      <c r="WBA1" s="1"/>
      <c r="WBB1" s="1"/>
      <c r="WBC1" s="1"/>
      <c r="WBD1" s="1"/>
      <c r="WBE1" s="1"/>
      <c r="WBF1" s="1"/>
      <c r="WBG1" s="1"/>
      <c r="WBH1" s="1"/>
      <c r="WBI1" s="1"/>
      <c r="WBJ1" s="1"/>
      <c r="WBK1" s="1"/>
      <c r="WBL1" s="1"/>
      <c r="WBM1" s="1"/>
      <c r="WBN1" s="1"/>
      <c r="WBO1" s="1"/>
      <c r="WBP1" s="1"/>
      <c r="WBQ1" s="1"/>
      <c r="WBR1" s="1"/>
      <c r="WBS1" s="1"/>
      <c r="WBT1" s="1"/>
      <c r="WBU1" s="1"/>
      <c r="WBV1" s="1"/>
      <c r="WBW1" s="1"/>
      <c r="WBX1" s="1"/>
      <c r="WBY1" s="1"/>
      <c r="WBZ1" s="1"/>
      <c r="WCA1" s="1"/>
      <c r="WCB1" s="1"/>
      <c r="WCC1" s="1"/>
      <c r="WCD1" s="1"/>
      <c r="WCE1" s="1"/>
      <c r="WCF1" s="1"/>
      <c r="WCG1" s="1"/>
      <c r="WCH1" s="1"/>
      <c r="WCI1" s="1"/>
      <c r="WCJ1" s="1"/>
      <c r="WCK1" s="1"/>
      <c r="WCL1" s="1"/>
      <c r="WCM1" s="1"/>
      <c r="WCN1" s="1"/>
      <c r="WCO1" s="1"/>
      <c r="WCP1" s="1"/>
      <c r="WCQ1" s="1"/>
      <c r="WCR1" s="1"/>
      <c r="WCS1" s="1"/>
      <c r="WCT1" s="1"/>
      <c r="WCU1" s="1"/>
      <c r="WCV1" s="1"/>
      <c r="WCW1" s="1"/>
      <c r="WCX1" s="1"/>
      <c r="WCY1" s="1"/>
      <c r="WCZ1" s="1"/>
      <c r="WDA1" s="1"/>
      <c r="WDB1" s="1"/>
      <c r="WDC1" s="1"/>
      <c r="WDD1" s="1"/>
      <c r="WDE1" s="1"/>
      <c r="WDF1" s="1"/>
      <c r="WDG1" s="1"/>
      <c r="WDH1" s="1"/>
      <c r="WDI1" s="1"/>
      <c r="WDJ1" s="1"/>
      <c r="WDK1" s="1"/>
      <c r="WDL1" s="1"/>
      <c r="WDM1" s="1"/>
      <c r="WDN1" s="1"/>
      <c r="WDO1" s="1"/>
      <c r="WDP1" s="1"/>
      <c r="WDQ1" s="1"/>
      <c r="WDR1" s="1"/>
      <c r="WDS1" s="1"/>
      <c r="WDT1" s="1"/>
      <c r="WDU1" s="1"/>
      <c r="WDV1" s="1"/>
      <c r="WDW1" s="1"/>
      <c r="WDX1" s="1"/>
      <c r="WDY1" s="1"/>
      <c r="WDZ1" s="1"/>
      <c r="WEA1" s="1"/>
      <c r="WEB1" s="1"/>
      <c r="WEC1" s="1"/>
      <c r="WED1" s="1"/>
      <c r="WEE1" s="1"/>
      <c r="WEF1" s="1"/>
      <c r="WEG1" s="1"/>
      <c r="WEH1" s="1"/>
      <c r="WEI1" s="1"/>
      <c r="WEJ1" s="1"/>
      <c r="WEK1" s="1"/>
      <c r="WEL1" s="1"/>
      <c r="WEM1" s="1"/>
      <c r="WEN1" s="1"/>
      <c r="WEO1" s="1"/>
      <c r="WEP1" s="1"/>
      <c r="WEQ1" s="1"/>
      <c r="WER1" s="1"/>
      <c r="WES1" s="1"/>
      <c r="WET1" s="1"/>
      <c r="WEU1" s="1"/>
      <c r="WEV1" s="1"/>
      <c r="WEW1" s="1"/>
      <c r="WEX1" s="1"/>
      <c r="WEY1" s="1"/>
      <c r="WEZ1" s="1"/>
      <c r="WFA1" s="1"/>
      <c r="WFB1" s="1"/>
      <c r="WFC1" s="1"/>
      <c r="WFD1" s="1"/>
      <c r="WFE1" s="1"/>
      <c r="WFF1" s="1"/>
      <c r="WFG1" s="1"/>
      <c r="WFH1" s="1"/>
      <c r="WFI1" s="1"/>
      <c r="WFJ1" s="1"/>
      <c r="WFK1" s="1"/>
      <c r="WFL1" s="1"/>
      <c r="WFM1" s="1"/>
      <c r="WFN1" s="1"/>
      <c r="WFO1" s="1"/>
      <c r="WFP1" s="1"/>
      <c r="WFQ1" s="1"/>
      <c r="WFR1" s="1"/>
      <c r="WFS1" s="1"/>
      <c r="WFT1" s="1"/>
      <c r="WFU1" s="1"/>
      <c r="WFV1" s="1"/>
      <c r="WFW1" s="1"/>
      <c r="WFX1" s="1"/>
      <c r="WFY1" s="1"/>
      <c r="WFZ1" s="1"/>
      <c r="WGA1" s="1"/>
      <c r="WGB1" s="1"/>
      <c r="WGC1" s="1"/>
      <c r="WGD1" s="1"/>
      <c r="WGE1" s="1"/>
      <c r="WGF1" s="1"/>
      <c r="WGG1" s="1"/>
      <c r="WGH1" s="1"/>
      <c r="WGI1" s="1"/>
      <c r="WGJ1" s="1"/>
      <c r="WGK1" s="1"/>
      <c r="WGL1" s="1"/>
      <c r="WGM1" s="1"/>
      <c r="WGN1" s="1"/>
      <c r="WGO1" s="1"/>
      <c r="WGP1" s="1"/>
      <c r="WGQ1" s="1"/>
      <c r="WGR1" s="1"/>
      <c r="WGS1" s="1"/>
      <c r="WGT1" s="1"/>
      <c r="WGU1" s="1"/>
      <c r="WGV1" s="1"/>
      <c r="WGW1" s="1"/>
      <c r="WGX1" s="1"/>
      <c r="WGY1" s="1"/>
      <c r="WGZ1" s="1"/>
      <c r="WHA1" s="1"/>
      <c r="WHB1" s="1"/>
      <c r="WHC1" s="1"/>
      <c r="WHD1" s="1"/>
      <c r="WHE1" s="1"/>
      <c r="WHF1" s="1"/>
      <c r="WHG1" s="1"/>
      <c r="WHH1" s="1"/>
      <c r="WHI1" s="1"/>
      <c r="WHJ1" s="1"/>
      <c r="WHK1" s="1"/>
      <c r="WHL1" s="1"/>
      <c r="WHM1" s="1"/>
      <c r="WHN1" s="1"/>
      <c r="WHO1" s="1"/>
      <c r="WHP1" s="1"/>
      <c r="WHQ1" s="1"/>
      <c r="WHR1" s="1"/>
      <c r="WHS1" s="1"/>
      <c r="WHT1" s="1"/>
      <c r="WHU1" s="1"/>
      <c r="WHV1" s="1"/>
      <c r="WHW1" s="1"/>
      <c r="WHX1" s="1"/>
      <c r="WHY1" s="1"/>
      <c r="WHZ1" s="1"/>
      <c r="WIA1" s="1"/>
      <c r="WIB1" s="1"/>
      <c r="WIC1" s="1"/>
      <c r="WID1" s="1"/>
      <c r="WIE1" s="1"/>
      <c r="WIF1" s="1"/>
      <c r="WIG1" s="1"/>
      <c r="WIH1" s="1"/>
      <c r="WII1" s="1"/>
      <c r="WIJ1" s="1"/>
      <c r="WIK1" s="1"/>
      <c r="WIL1" s="1"/>
      <c r="WIM1" s="1"/>
      <c r="WIN1" s="1"/>
      <c r="WIO1" s="1"/>
      <c r="WIP1" s="1"/>
      <c r="WIQ1" s="1"/>
      <c r="WIR1" s="1"/>
      <c r="WIS1" s="1"/>
      <c r="WIT1" s="1"/>
      <c r="WIU1" s="1"/>
      <c r="WIV1" s="1"/>
      <c r="WIW1" s="1"/>
      <c r="WIX1" s="1"/>
      <c r="WIY1" s="1"/>
      <c r="WIZ1" s="1"/>
      <c r="WJA1" s="1"/>
      <c r="WJB1" s="1"/>
      <c r="WJC1" s="1"/>
      <c r="WJD1" s="1"/>
      <c r="WJE1" s="1"/>
      <c r="WJF1" s="1"/>
      <c r="WJG1" s="1"/>
      <c r="WJH1" s="1"/>
      <c r="WJI1" s="1"/>
      <c r="WJJ1" s="1"/>
      <c r="WJK1" s="1"/>
      <c r="WJL1" s="1"/>
      <c r="WJM1" s="1"/>
      <c r="WJN1" s="1"/>
      <c r="WJO1" s="1"/>
      <c r="WJP1" s="1"/>
      <c r="WJQ1" s="1"/>
      <c r="WJR1" s="1"/>
      <c r="WJS1" s="1"/>
      <c r="WJT1" s="1"/>
      <c r="WJU1" s="1"/>
      <c r="WJV1" s="1"/>
      <c r="WJW1" s="1"/>
      <c r="WJX1" s="1"/>
      <c r="WJY1" s="1"/>
      <c r="WJZ1" s="1"/>
      <c r="WKA1" s="1"/>
      <c r="WKB1" s="1"/>
      <c r="WKC1" s="1"/>
      <c r="WKD1" s="1"/>
      <c r="WKE1" s="1"/>
      <c r="WKF1" s="1"/>
      <c r="WKG1" s="1"/>
      <c r="WKH1" s="1"/>
      <c r="WKI1" s="1"/>
      <c r="WKJ1" s="1"/>
      <c r="WKK1" s="1"/>
      <c r="WKL1" s="1"/>
      <c r="WKM1" s="1"/>
      <c r="WKN1" s="1"/>
      <c r="WKO1" s="1"/>
      <c r="WKP1" s="1"/>
      <c r="WKQ1" s="1"/>
      <c r="WKR1" s="1"/>
      <c r="WKS1" s="1"/>
      <c r="WKT1" s="1"/>
      <c r="WKU1" s="1"/>
      <c r="WKV1" s="1"/>
      <c r="WKW1" s="1"/>
      <c r="WKX1" s="1"/>
      <c r="WKY1" s="1"/>
      <c r="WKZ1" s="1"/>
      <c r="WLA1" s="1"/>
      <c r="WLB1" s="1"/>
      <c r="WLC1" s="1"/>
      <c r="WLD1" s="1"/>
      <c r="WLE1" s="1"/>
      <c r="WLF1" s="1"/>
      <c r="WLG1" s="1"/>
      <c r="WLH1" s="1"/>
      <c r="WLI1" s="1"/>
      <c r="WLJ1" s="1"/>
      <c r="WLK1" s="1"/>
      <c r="WLL1" s="1"/>
      <c r="WLM1" s="1"/>
      <c r="WLN1" s="1"/>
      <c r="WLO1" s="1"/>
      <c r="WLP1" s="1"/>
      <c r="WLQ1" s="1"/>
      <c r="WLR1" s="1"/>
      <c r="WLS1" s="1"/>
      <c r="WLT1" s="1"/>
      <c r="WLU1" s="1"/>
      <c r="WLV1" s="1"/>
      <c r="WLW1" s="1"/>
      <c r="WLX1" s="1"/>
      <c r="WLY1" s="1"/>
      <c r="WLZ1" s="1"/>
      <c r="WMA1" s="1"/>
      <c r="WMB1" s="1"/>
      <c r="WMC1" s="1"/>
      <c r="WMD1" s="1"/>
      <c r="WME1" s="1"/>
      <c r="WMF1" s="1"/>
      <c r="WMG1" s="1"/>
      <c r="WMH1" s="1"/>
      <c r="WMI1" s="1"/>
      <c r="WMJ1" s="1"/>
      <c r="WMK1" s="1"/>
      <c r="WML1" s="1"/>
      <c r="WMM1" s="1"/>
      <c r="WMN1" s="1"/>
      <c r="WMO1" s="1"/>
      <c r="WMP1" s="1"/>
      <c r="WMQ1" s="1"/>
      <c r="WMR1" s="1"/>
      <c r="WMS1" s="1"/>
      <c r="WMT1" s="1"/>
      <c r="WMU1" s="1"/>
      <c r="WMV1" s="1"/>
      <c r="WMW1" s="1"/>
      <c r="WMX1" s="1"/>
      <c r="WMY1" s="1"/>
      <c r="WMZ1" s="1"/>
      <c r="WNA1" s="1"/>
      <c r="WNB1" s="1"/>
      <c r="WNC1" s="1"/>
      <c r="WND1" s="1"/>
      <c r="WNE1" s="1"/>
      <c r="WNF1" s="1"/>
      <c r="WNG1" s="1"/>
      <c r="WNH1" s="1"/>
      <c r="WNI1" s="1"/>
      <c r="WNJ1" s="1"/>
      <c r="WNK1" s="1"/>
      <c r="WNL1" s="1"/>
      <c r="WNM1" s="1"/>
      <c r="WNN1" s="1"/>
      <c r="WNO1" s="1"/>
      <c r="WNP1" s="1"/>
      <c r="WNQ1" s="1"/>
      <c r="WNR1" s="1"/>
      <c r="WNS1" s="1"/>
      <c r="WNT1" s="1"/>
      <c r="WNU1" s="1"/>
      <c r="WNV1" s="1"/>
      <c r="WNW1" s="1"/>
      <c r="WNX1" s="1"/>
      <c r="WNY1" s="1"/>
      <c r="WNZ1" s="1"/>
      <c r="WOA1" s="1"/>
      <c r="WOB1" s="1"/>
      <c r="WOC1" s="1"/>
      <c r="WOD1" s="1"/>
      <c r="WOE1" s="1"/>
      <c r="WOF1" s="1"/>
      <c r="WOG1" s="1"/>
      <c r="WOH1" s="1"/>
      <c r="WOI1" s="1"/>
      <c r="WOJ1" s="1"/>
      <c r="WOK1" s="1"/>
      <c r="WOL1" s="1"/>
      <c r="WOM1" s="1"/>
      <c r="WON1" s="1"/>
      <c r="WOO1" s="1"/>
      <c r="WOP1" s="1"/>
      <c r="WOQ1" s="1"/>
      <c r="WOR1" s="1"/>
      <c r="WOS1" s="1"/>
      <c r="WOT1" s="1"/>
      <c r="WOU1" s="1"/>
      <c r="WOV1" s="1"/>
      <c r="WOW1" s="1"/>
      <c r="WOX1" s="1"/>
      <c r="WOY1" s="1"/>
      <c r="WOZ1" s="1"/>
      <c r="WPA1" s="1"/>
      <c r="WPB1" s="1"/>
      <c r="WPC1" s="1"/>
      <c r="WPD1" s="1"/>
      <c r="WPE1" s="1"/>
      <c r="WPF1" s="1"/>
      <c r="WPG1" s="1"/>
      <c r="WPH1" s="1"/>
      <c r="WPI1" s="1"/>
      <c r="WPJ1" s="1"/>
      <c r="WPK1" s="1"/>
      <c r="WPL1" s="1"/>
      <c r="WPM1" s="1"/>
      <c r="WPN1" s="1"/>
      <c r="WPO1" s="1"/>
      <c r="WPP1" s="1"/>
      <c r="WPQ1" s="1"/>
      <c r="WPR1" s="1"/>
      <c r="WPS1" s="1"/>
      <c r="WPT1" s="1"/>
      <c r="WPU1" s="1"/>
      <c r="WPV1" s="1"/>
      <c r="WPW1" s="1"/>
      <c r="WPX1" s="1"/>
      <c r="WPY1" s="1"/>
      <c r="WPZ1" s="1"/>
      <c r="WQA1" s="1"/>
      <c r="WQB1" s="1"/>
      <c r="WQC1" s="1"/>
      <c r="WQD1" s="1"/>
      <c r="WQE1" s="1"/>
      <c r="WQF1" s="1"/>
      <c r="WQG1" s="1"/>
      <c r="WQH1" s="1"/>
      <c r="WQI1" s="1"/>
      <c r="WQJ1" s="1"/>
      <c r="WQK1" s="1"/>
      <c r="WQL1" s="1"/>
      <c r="WQM1" s="1"/>
      <c r="WQN1" s="1"/>
      <c r="WQO1" s="1"/>
      <c r="WQP1" s="1"/>
      <c r="WQQ1" s="1"/>
      <c r="WQR1" s="1"/>
      <c r="WQS1" s="1"/>
      <c r="WQT1" s="1"/>
      <c r="WQU1" s="1"/>
      <c r="WQV1" s="1"/>
      <c r="WQW1" s="1"/>
      <c r="WQX1" s="1"/>
      <c r="WQY1" s="1"/>
      <c r="WQZ1" s="1"/>
      <c r="WRA1" s="1"/>
      <c r="WRB1" s="1"/>
      <c r="WRC1" s="1"/>
      <c r="WRD1" s="1"/>
      <c r="WRE1" s="1"/>
      <c r="WRF1" s="1"/>
      <c r="WRG1" s="1"/>
      <c r="WRH1" s="1"/>
      <c r="WRI1" s="1"/>
      <c r="WRJ1" s="1"/>
      <c r="WRK1" s="1"/>
      <c r="WRL1" s="1"/>
      <c r="WRM1" s="1"/>
      <c r="WRN1" s="1"/>
      <c r="WRO1" s="1"/>
      <c r="WRP1" s="1"/>
      <c r="WRQ1" s="1"/>
      <c r="WRR1" s="1"/>
      <c r="WRS1" s="1"/>
      <c r="WRT1" s="1"/>
      <c r="WRU1" s="1"/>
      <c r="WRV1" s="1"/>
      <c r="WRW1" s="1"/>
      <c r="WRX1" s="1"/>
      <c r="WRY1" s="1"/>
      <c r="WRZ1" s="1"/>
      <c r="WSA1" s="1"/>
      <c r="WSB1" s="1"/>
      <c r="WSC1" s="1"/>
      <c r="WSD1" s="1"/>
      <c r="WSE1" s="1"/>
      <c r="WSF1" s="1"/>
      <c r="WSG1" s="1"/>
      <c r="WSH1" s="1"/>
      <c r="WSI1" s="1"/>
      <c r="WSJ1" s="1"/>
      <c r="WSK1" s="1"/>
      <c r="WSL1" s="1"/>
      <c r="WSM1" s="1"/>
      <c r="WSN1" s="1"/>
      <c r="WSO1" s="1"/>
      <c r="WSP1" s="1"/>
      <c r="WSQ1" s="1"/>
      <c r="WSR1" s="1"/>
      <c r="WSS1" s="1"/>
      <c r="WST1" s="1"/>
      <c r="WSU1" s="1"/>
      <c r="WSV1" s="1"/>
      <c r="WSW1" s="1"/>
      <c r="WSX1" s="1"/>
      <c r="WSY1" s="1"/>
      <c r="WSZ1" s="1"/>
      <c r="WTA1" s="1"/>
      <c r="WTB1" s="1"/>
      <c r="WTC1" s="1"/>
      <c r="WTD1" s="1"/>
      <c r="WTE1" s="1"/>
      <c r="WTF1" s="1"/>
      <c r="WTG1" s="1"/>
      <c r="WTH1" s="1"/>
      <c r="WTI1" s="1"/>
      <c r="WTJ1" s="1"/>
      <c r="WTK1" s="1"/>
      <c r="WTL1" s="1"/>
      <c r="WTM1" s="1"/>
      <c r="WTN1" s="1"/>
      <c r="WTO1" s="1"/>
      <c r="WTP1" s="1"/>
      <c r="WTQ1" s="1"/>
      <c r="WTR1" s="1"/>
      <c r="WTS1" s="1"/>
      <c r="WTT1" s="1"/>
      <c r="WTU1" s="1"/>
      <c r="WTV1" s="1"/>
      <c r="WTW1" s="1"/>
      <c r="WTX1" s="1"/>
      <c r="WTY1" s="1"/>
      <c r="WTZ1" s="1"/>
      <c r="WUA1" s="1"/>
      <c r="WUB1" s="1"/>
      <c r="WUC1" s="1"/>
      <c r="WUD1" s="1"/>
      <c r="WUE1" s="1"/>
      <c r="WUF1" s="1"/>
      <c r="WUG1" s="1"/>
      <c r="WUH1" s="1"/>
      <c r="WUI1" s="1"/>
      <c r="WUJ1" s="1"/>
      <c r="WUK1" s="1"/>
      <c r="WUL1" s="1"/>
      <c r="WUM1" s="1"/>
      <c r="WUN1" s="1"/>
      <c r="WUO1" s="1"/>
      <c r="WUP1" s="1"/>
      <c r="WUQ1" s="1"/>
      <c r="WUR1" s="1"/>
      <c r="WUS1" s="1"/>
      <c r="WUT1" s="1"/>
      <c r="WUU1" s="1"/>
      <c r="WUV1" s="1"/>
      <c r="WUW1" s="1"/>
      <c r="WUX1" s="1"/>
      <c r="WUY1" s="1"/>
      <c r="WUZ1" s="1"/>
      <c r="WVA1" s="1"/>
      <c r="WVB1" s="1"/>
      <c r="WVC1" s="1"/>
      <c r="WVD1" s="1"/>
      <c r="WVE1" s="1"/>
      <c r="WVF1" s="1"/>
      <c r="WVG1" s="1"/>
      <c r="WVH1" s="1"/>
      <c r="WVI1" s="1"/>
      <c r="WVJ1" s="1"/>
      <c r="WVK1" s="1"/>
      <c r="WVL1" s="1"/>
      <c r="WVM1" s="1"/>
      <c r="WVN1" s="1"/>
      <c r="WVO1" s="1"/>
      <c r="WVP1" s="1"/>
      <c r="WVQ1" s="1"/>
      <c r="WVR1" s="1"/>
      <c r="WVS1" s="1"/>
      <c r="WVT1" s="1"/>
      <c r="WVU1" s="1"/>
      <c r="WVV1" s="1"/>
      <c r="WVW1" s="1"/>
      <c r="WVX1" s="1"/>
      <c r="WVY1" s="1"/>
      <c r="WVZ1" s="1"/>
      <c r="WWA1" s="1"/>
      <c r="WWB1" s="1"/>
      <c r="WWC1" s="1"/>
      <c r="WWD1" s="1"/>
      <c r="WWE1" s="1"/>
      <c r="WWF1" s="1"/>
      <c r="WWG1" s="1"/>
      <c r="WWH1" s="1"/>
      <c r="WWI1" s="1"/>
      <c r="WWJ1" s="1"/>
      <c r="WWK1" s="1"/>
      <c r="WWL1" s="1"/>
      <c r="WWM1" s="1"/>
      <c r="WWN1" s="1"/>
      <c r="WWO1" s="1"/>
      <c r="WWP1" s="1"/>
      <c r="WWQ1" s="1"/>
      <c r="WWR1" s="1"/>
      <c r="WWS1" s="1"/>
      <c r="WWT1" s="1"/>
      <c r="WWU1" s="1"/>
      <c r="WWV1" s="1"/>
      <c r="WWW1" s="1"/>
      <c r="WWX1" s="1"/>
      <c r="WWY1" s="1"/>
      <c r="WWZ1" s="1"/>
      <c r="WXA1" s="1"/>
      <c r="WXB1" s="1"/>
      <c r="WXC1" s="1"/>
      <c r="WXD1" s="1"/>
      <c r="WXE1" s="1"/>
      <c r="WXF1" s="1"/>
      <c r="WXG1" s="1"/>
      <c r="WXH1" s="1"/>
      <c r="WXI1" s="1"/>
      <c r="WXJ1" s="1"/>
      <c r="WXK1" s="1"/>
      <c r="WXL1" s="1"/>
      <c r="WXM1" s="1"/>
      <c r="WXN1" s="1"/>
      <c r="WXO1" s="1"/>
      <c r="WXP1" s="1"/>
      <c r="WXQ1" s="1"/>
      <c r="WXR1" s="1"/>
      <c r="WXS1" s="1"/>
      <c r="WXT1" s="1"/>
      <c r="WXU1" s="1"/>
      <c r="WXV1" s="1"/>
      <c r="WXW1" s="1"/>
      <c r="WXX1" s="1"/>
      <c r="WXY1" s="1"/>
      <c r="WXZ1" s="1"/>
      <c r="WYA1" s="1"/>
      <c r="WYB1" s="1"/>
      <c r="WYC1" s="1"/>
      <c r="WYD1" s="1"/>
      <c r="WYE1" s="1"/>
      <c r="WYF1" s="1"/>
      <c r="WYG1" s="1"/>
      <c r="WYH1" s="1"/>
      <c r="WYI1" s="1"/>
      <c r="WYJ1" s="1"/>
      <c r="WYK1" s="1"/>
      <c r="WYL1" s="1"/>
      <c r="WYM1" s="1"/>
      <c r="WYN1" s="1"/>
      <c r="WYO1" s="1"/>
      <c r="WYP1" s="1"/>
      <c r="WYQ1" s="1"/>
      <c r="WYR1" s="1"/>
      <c r="WYS1" s="1"/>
      <c r="WYT1" s="1"/>
      <c r="WYU1" s="1"/>
      <c r="WYV1" s="1"/>
      <c r="WYW1" s="1"/>
      <c r="WYX1" s="1"/>
      <c r="WYY1" s="1"/>
      <c r="WYZ1" s="1"/>
      <c r="WZA1" s="1"/>
      <c r="WZB1" s="1"/>
      <c r="WZC1" s="1"/>
      <c r="WZD1" s="1"/>
      <c r="WZE1" s="1"/>
      <c r="WZF1" s="1"/>
      <c r="WZG1" s="1"/>
      <c r="WZH1" s="1"/>
      <c r="WZI1" s="1"/>
      <c r="WZJ1" s="1"/>
      <c r="WZK1" s="1"/>
      <c r="WZL1" s="1"/>
      <c r="WZM1" s="1"/>
      <c r="WZN1" s="1"/>
      <c r="WZO1" s="1"/>
      <c r="WZP1" s="1"/>
      <c r="WZQ1" s="1"/>
      <c r="WZR1" s="1"/>
      <c r="WZS1" s="1"/>
      <c r="WZT1" s="1"/>
      <c r="WZU1" s="1"/>
      <c r="WZV1" s="1"/>
      <c r="WZW1" s="1"/>
      <c r="WZX1" s="1"/>
      <c r="WZY1" s="1"/>
      <c r="WZZ1" s="1"/>
      <c r="XAA1" s="1"/>
      <c r="XAB1" s="1"/>
      <c r="XAC1" s="1"/>
      <c r="XAD1" s="1"/>
      <c r="XAE1" s="1"/>
      <c r="XAF1" s="1"/>
      <c r="XAG1" s="1"/>
      <c r="XAH1" s="1"/>
      <c r="XAI1" s="1"/>
      <c r="XAJ1" s="1"/>
      <c r="XAK1" s="1"/>
      <c r="XAL1" s="1"/>
      <c r="XAM1" s="1"/>
      <c r="XAN1" s="1"/>
      <c r="XAO1" s="1"/>
      <c r="XAP1" s="1"/>
      <c r="XAQ1" s="1"/>
      <c r="XAR1" s="1"/>
      <c r="XAS1" s="1"/>
      <c r="XAT1" s="1"/>
      <c r="XAU1" s="1"/>
      <c r="XAV1" s="1"/>
      <c r="XAW1" s="1"/>
      <c r="XAX1" s="1"/>
      <c r="XAY1" s="1"/>
      <c r="XAZ1" s="1"/>
      <c r="XBA1" s="1"/>
      <c r="XBB1" s="1"/>
      <c r="XBC1" s="1"/>
      <c r="XBD1" s="1"/>
      <c r="XBE1" s="1"/>
      <c r="XBF1" s="1"/>
      <c r="XBG1" s="1"/>
      <c r="XBH1" s="1"/>
      <c r="XBI1" s="1"/>
      <c r="XBJ1" s="1"/>
      <c r="XBK1" s="1"/>
      <c r="XBL1" s="1"/>
      <c r="XBM1" s="1"/>
      <c r="XBN1" s="1"/>
      <c r="XBO1" s="1"/>
      <c r="XBP1" s="1"/>
      <c r="XBQ1" s="1"/>
      <c r="XBR1" s="1"/>
      <c r="XBS1" s="1"/>
      <c r="XBT1" s="1"/>
      <c r="XBU1" s="1"/>
      <c r="XBV1" s="1"/>
      <c r="XBW1" s="1"/>
      <c r="XBX1" s="1"/>
      <c r="XBY1" s="1"/>
      <c r="XBZ1" s="1"/>
      <c r="XCA1" s="1"/>
      <c r="XCB1" s="1"/>
      <c r="XCC1" s="1"/>
      <c r="XCD1" s="1"/>
      <c r="XCE1" s="1"/>
      <c r="XCF1" s="1"/>
      <c r="XCG1" s="1"/>
      <c r="XCH1" s="1"/>
      <c r="XCI1" s="1"/>
      <c r="XCJ1" s="1"/>
      <c r="XCK1" s="1"/>
      <c r="XCL1" s="1"/>
      <c r="XCM1" s="1"/>
      <c r="XCN1" s="1"/>
      <c r="XCO1" s="1"/>
      <c r="XCP1" s="1"/>
      <c r="XCQ1" s="1"/>
      <c r="XCR1" s="1"/>
      <c r="XCS1" s="1"/>
      <c r="XCT1" s="1"/>
      <c r="XCU1" s="1"/>
      <c r="XCV1" s="1"/>
      <c r="XCW1" s="1"/>
      <c r="XCX1" s="1"/>
      <c r="XCY1" s="1"/>
      <c r="XCZ1" s="1"/>
      <c r="XDA1" s="1"/>
      <c r="XDB1" s="1"/>
      <c r="XDC1" s="1"/>
      <c r="XDD1" s="1"/>
      <c r="XDE1" s="1"/>
      <c r="XDF1" s="1"/>
      <c r="XDG1" s="1"/>
      <c r="XDH1" s="1"/>
      <c r="XDI1" s="1"/>
      <c r="XDJ1" s="1"/>
      <c r="XDK1" s="1"/>
      <c r="XDL1" s="1"/>
      <c r="XDM1" s="1"/>
      <c r="XDN1" s="1"/>
      <c r="XDO1" s="1"/>
      <c r="XDP1" s="1"/>
      <c r="XDQ1" s="1"/>
      <c r="XDR1" s="1"/>
      <c r="XDS1" s="1"/>
      <c r="XDT1" s="1"/>
      <c r="XDU1" s="1"/>
      <c r="XDV1" s="1"/>
      <c r="XDW1" s="1"/>
      <c r="XDX1" s="1"/>
      <c r="XDY1" s="1"/>
      <c r="XDZ1" s="1"/>
      <c r="XEA1" s="1"/>
      <c r="XEB1" s="1"/>
      <c r="XEC1" s="1"/>
      <c r="XED1" s="1"/>
      <c r="XEE1" s="1"/>
      <c r="XEF1" s="1"/>
      <c r="XEG1" s="1"/>
      <c r="XEH1" s="1"/>
      <c r="XEI1" s="1"/>
      <c r="XEJ1" s="1"/>
      <c r="XEK1" s="1"/>
      <c r="XEL1" s="1"/>
      <c r="XEM1" s="1"/>
      <c r="XEN1" s="1"/>
      <c r="XEO1" s="1"/>
      <c r="XEP1" s="1"/>
      <c r="XEQ1" s="1"/>
      <c r="XER1" s="1"/>
      <c r="XES1" s="1"/>
      <c r="XET1" s="1"/>
      <c r="XEU1" s="1"/>
      <c r="XEV1" s="1"/>
      <c r="XEW1" s="1"/>
      <c r="XEX1" s="1"/>
      <c r="XEY1" s="1"/>
      <c r="XEZ1" s="1"/>
      <c r="XFA1" s="1"/>
      <c r="XFB1" s="1"/>
      <c r="XFC1" s="1"/>
      <c r="XFD1" s="1"/>
    </row>
    <row r="2" spans="1:16384" ht="23.25" x14ac:dyDescent="0.35">
      <c r="A2" s="1" t="s">
        <v>628</v>
      </c>
    </row>
    <row r="4" spans="1:16384" ht="20.25" thickBot="1" x14ac:dyDescent="0.35">
      <c r="A4" s="5" t="s">
        <v>643</v>
      </c>
    </row>
    <row r="5" spans="1:16384" ht="15.75" thickTop="1" x14ac:dyDescent="0.25"/>
    <row r="6" spans="1:16384" x14ac:dyDescent="0.25">
      <c r="A6" s="2" t="s">
        <v>623</v>
      </c>
    </row>
    <row r="8" spans="1:16384" x14ac:dyDescent="0.25">
      <c r="A8" s="2" t="s">
        <v>619</v>
      </c>
    </row>
    <row r="9" spans="1:16384" x14ac:dyDescent="0.25">
      <c r="A9" s="2" t="s">
        <v>620</v>
      </c>
    </row>
    <row r="10" spans="1:16384" x14ac:dyDescent="0.25">
      <c r="A10" s="2" t="s">
        <v>621</v>
      </c>
    </row>
    <row r="11" spans="1:16384" x14ac:dyDescent="0.25">
      <c r="A11" s="2" t="s">
        <v>622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9"/>
  <sheetViews>
    <sheetView zoomScale="80" zoomScaleNormal="80" workbookViewId="0">
      <selection activeCell="K22" sqref="K22:L27"/>
    </sheetView>
  </sheetViews>
  <sheetFormatPr defaultRowHeight="15" x14ac:dyDescent="0.25"/>
  <cols>
    <col min="2" max="2" width="21.85546875" customWidth="1"/>
    <col min="3" max="3" width="17.85546875" bestFit="1" customWidth="1"/>
    <col min="4" max="6" width="17.85546875" customWidth="1"/>
    <col min="7" max="7" width="18.5703125" customWidth="1"/>
    <col min="8" max="8" width="15" customWidth="1"/>
    <col min="9" max="9" width="13.28515625" bestFit="1" customWidth="1"/>
    <col min="10" max="10" width="45.7109375" customWidth="1"/>
    <col min="11" max="14" width="7.28515625" customWidth="1"/>
    <col min="15" max="15" width="17.7109375" customWidth="1"/>
    <col min="16" max="16" width="23" bestFit="1" customWidth="1"/>
    <col min="17" max="17" width="45.5703125" customWidth="1"/>
  </cols>
  <sheetData>
    <row r="1" spans="1:2" ht="23.25" x14ac:dyDescent="0.35">
      <c r="A1" s="1" t="s">
        <v>269</v>
      </c>
    </row>
    <row r="3" spans="1:2" x14ac:dyDescent="0.25">
      <c r="A3" s="25" t="s">
        <v>313</v>
      </c>
    </row>
    <row r="4" spans="1:2" x14ac:dyDescent="0.25">
      <c r="A4" s="25" t="s">
        <v>2</v>
      </c>
    </row>
    <row r="5" spans="1:2" x14ac:dyDescent="0.25">
      <c r="A5" s="26" t="s">
        <v>314</v>
      </c>
    </row>
    <row r="7" spans="1:2" ht="20.25" thickBot="1" x14ac:dyDescent="0.35">
      <c r="A7" s="5" t="s">
        <v>306</v>
      </c>
    </row>
    <row r="8" spans="1:2" ht="15.75" thickTop="1" x14ac:dyDescent="0.25"/>
    <row r="9" spans="1:2" x14ac:dyDescent="0.25">
      <c r="A9" s="24" t="s">
        <v>307</v>
      </c>
    </row>
    <row r="10" spans="1:2" x14ac:dyDescent="0.25">
      <c r="A10" s="24" t="s">
        <v>308</v>
      </c>
    </row>
    <row r="11" spans="1:2" x14ac:dyDescent="0.25">
      <c r="A11" s="24"/>
      <c r="B11" t="s">
        <v>309</v>
      </c>
    </row>
    <row r="12" spans="1:2" x14ac:dyDescent="0.25">
      <c r="A12" s="24"/>
      <c r="B12" t="s">
        <v>310</v>
      </c>
    </row>
    <row r="13" spans="1:2" x14ac:dyDescent="0.25">
      <c r="B13" t="s">
        <v>311</v>
      </c>
    </row>
    <row r="14" spans="1:2" x14ac:dyDescent="0.25">
      <c r="B14" t="s">
        <v>312</v>
      </c>
    </row>
    <row r="16" spans="1:2" ht="20.25" thickBot="1" x14ac:dyDescent="0.35">
      <c r="A16" s="5" t="s">
        <v>341</v>
      </c>
    </row>
    <row r="17" spans="1:15" ht="15.75" thickTop="1" x14ac:dyDescent="0.25"/>
    <row r="19" spans="1:15" x14ac:dyDescent="0.25">
      <c r="B19" s="6" t="s">
        <v>215</v>
      </c>
      <c r="C19" s="6" t="s">
        <v>315</v>
      </c>
      <c r="D19" s="6" t="s">
        <v>228</v>
      </c>
      <c r="E19" s="6" t="s">
        <v>229</v>
      </c>
      <c r="F19" s="6" t="s">
        <v>344</v>
      </c>
    </row>
    <row r="20" spans="1:15" x14ac:dyDescent="0.25">
      <c r="B20" t="s">
        <v>208</v>
      </c>
      <c r="C20">
        <v>5</v>
      </c>
      <c r="D20" s="30">
        <f>SUM(G35,G36,G38,G44,G45)</f>
        <v>232463574</v>
      </c>
      <c r="E20" s="30">
        <f>SUM(H35,H36,H38,H44,H45)</f>
        <v>1170577150.6300001</v>
      </c>
      <c r="F20" t="s">
        <v>345</v>
      </c>
      <c r="G20" s="31">
        <f>D20/E20</f>
        <v>0.19858885326344275</v>
      </c>
    </row>
    <row r="21" spans="1:15" x14ac:dyDescent="0.25">
      <c r="B21" t="s">
        <v>209</v>
      </c>
      <c r="C21">
        <v>6</v>
      </c>
      <c r="D21" s="30">
        <f>SUM(G36,G38,G39,G42,G44,G45)</f>
        <v>222578361</v>
      </c>
      <c r="E21" s="30">
        <f>SUM(H36,H38,H39,H42,H44,H45)</f>
        <v>1114575685.6300001</v>
      </c>
      <c r="F21" t="s">
        <v>346</v>
      </c>
      <c r="G21" s="31">
        <f t="shared" ref="G21:G25" si="0">D21/E21</f>
        <v>0.1996978436454859</v>
      </c>
    </row>
    <row r="22" spans="1:15" x14ac:dyDescent="0.25">
      <c r="B22" t="s">
        <v>210</v>
      </c>
      <c r="C22">
        <v>2</v>
      </c>
      <c r="D22" s="30">
        <f>SUM(G39,G41)</f>
        <v>10730749</v>
      </c>
      <c r="E22" s="30">
        <f>SUM(H39,H41)</f>
        <v>52003745</v>
      </c>
      <c r="F22" t="s">
        <v>347</v>
      </c>
      <c r="G22" s="31">
        <f t="shared" si="0"/>
        <v>0.20634569683394918</v>
      </c>
      <c r="K22" s="6" t="s">
        <v>629</v>
      </c>
    </row>
    <row r="23" spans="1:15" x14ac:dyDescent="0.25">
      <c r="B23" t="s">
        <v>211</v>
      </c>
      <c r="C23">
        <v>1</v>
      </c>
      <c r="D23" s="30">
        <f>G34</f>
        <v>6594823</v>
      </c>
      <c r="E23" s="30">
        <f>H34</f>
        <v>13189646</v>
      </c>
      <c r="F23" t="s">
        <v>348</v>
      </c>
      <c r="G23" s="31">
        <f t="shared" si="0"/>
        <v>0.5</v>
      </c>
      <c r="K23" s="98" t="s">
        <v>214</v>
      </c>
      <c r="L23" t="s">
        <v>630</v>
      </c>
    </row>
    <row r="24" spans="1:15" x14ac:dyDescent="0.25">
      <c r="B24" t="s">
        <v>412</v>
      </c>
      <c r="C24">
        <v>3</v>
      </c>
      <c r="D24" s="30">
        <f>SUM(G37,G40,G43)</f>
        <v>9515965</v>
      </c>
      <c r="E24" s="30">
        <f>SUM(H37,H40,H43)</f>
        <v>37884038</v>
      </c>
      <c r="F24" t="s">
        <v>507</v>
      </c>
      <c r="G24" s="31">
        <f>D24/E24</f>
        <v>0.25118666072502621</v>
      </c>
      <c r="K24" s="99" t="s">
        <v>214</v>
      </c>
      <c r="L24" t="s">
        <v>631</v>
      </c>
    </row>
    <row r="25" spans="1:15" x14ac:dyDescent="0.25">
      <c r="B25" s="6" t="s">
        <v>343</v>
      </c>
      <c r="C25" s="6">
        <v>12</v>
      </c>
      <c r="D25" s="29">
        <f>G31</f>
        <v>261534111</v>
      </c>
      <c r="E25" s="29">
        <f>H31</f>
        <v>1278224179.6300001</v>
      </c>
      <c r="G25" s="31">
        <f t="shared" si="0"/>
        <v>0.2046073882561858</v>
      </c>
      <c r="K25" s="101" t="s">
        <v>214</v>
      </c>
      <c r="L25" t="s">
        <v>632</v>
      </c>
    </row>
    <row r="26" spans="1:15" x14ac:dyDescent="0.25">
      <c r="B26" t="s">
        <v>506</v>
      </c>
      <c r="K26" s="97" t="s">
        <v>214</v>
      </c>
      <c r="L26" t="s">
        <v>633</v>
      </c>
    </row>
    <row r="27" spans="1:15" x14ac:dyDescent="0.25">
      <c r="K27" s="100" t="s">
        <v>214</v>
      </c>
      <c r="L27" t="s">
        <v>634</v>
      </c>
    </row>
    <row r="28" spans="1:15" ht="20.25" thickBot="1" x14ac:dyDescent="0.35">
      <c r="A28" s="5" t="s">
        <v>344</v>
      </c>
    </row>
    <row r="29" spans="1:15" ht="15.75" thickTop="1" x14ac:dyDescent="0.25"/>
    <row r="30" spans="1:15" x14ac:dyDescent="0.25">
      <c r="G30" s="6" t="s">
        <v>206</v>
      </c>
      <c r="H30" s="6" t="s">
        <v>207</v>
      </c>
      <c r="I30" s="6"/>
      <c r="J30" s="6"/>
      <c r="K30" s="102" t="s">
        <v>215</v>
      </c>
      <c r="L30" s="102"/>
      <c r="M30" s="102"/>
      <c r="N30" s="102"/>
    </row>
    <row r="31" spans="1:15" x14ac:dyDescent="0.25">
      <c r="G31" s="7">
        <f>SUM(TEN_T_transport_ITS[ EU contribution (€)])</f>
        <v>261534111</v>
      </c>
      <c r="H31" s="7">
        <f>SUM(TEN_T_transport_ITS[Total cost (€)])</f>
        <v>1278224179.6300001</v>
      </c>
      <c r="I31">
        <f>G31/H31</f>
        <v>0.2046073882561858</v>
      </c>
      <c r="K31" s="22">
        <f>COUNTIF(TEN_T_transport_ITS[I],"X")</f>
        <v>8</v>
      </c>
      <c r="L31" s="22">
        <f>COUNTIF(TEN_T_transport_ITS[II],"X")</f>
        <v>9</v>
      </c>
      <c r="M31" s="22">
        <f>COUNTIF(TEN_T_transport_ITS[III],"X")</f>
        <v>5</v>
      </c>
      <c r="N31" s="22">
        <f>COUNTIF(TEN_T_transport_ITS[IV],"X")</f>
        <v>3</v>
      </c>
    </row>
    <row r="32" spans="1:15" x14ac:dyDescent="0.25">
      <c r="O32" s="6" t="s">
        <v>272</v>
      </c>
    </row>
    <row r="33" spans="2:17" x14ac:dyDescent="0.25">
      <c r="B33" t="s">
        <v>13</v>
      </c>
      <c r="C33" t="s">
        <v>227</v>
      </c>
      <c r="D33" t="s">
        <v>318</v>
      </c>
      <c r="E33" t="s">
        <v>17</v>
      </c>
      <c r="F33" t="s">
        <v>18</v>
      </c>
      <c r="G33" t="s">
        <v>228</v>
      </c>
      <c r="H33" t="s">
        <v>229</v>
      </c>
      <c r="I33" t="s">
        <v>317</v>
      </c>
      <c r="J33" t="s">
        <v>11</v>
      </c>
      <c r="K33" t="s">
        <v>208</v>
      </c>
      <c r="L33" t="s">
        <v>209</v>
      </c>
      <c r="M33" t="s">
        <v>210</v>
      </c>
      <c r="N33" t="s">
        <v>211</v>
      </c>
      <c r="O33" t="s">
        <v>212</v>
      </c>
      <c r="P33" t="s">
        <v>213</v>
      </c>
      <c r="Q33" t="s">
        <v>19</v>
      </c>
    </row>
    <row r="34" spans="2:17" x14ac:dyDescent="0.25">
      <c r="B34" t="s">
        <v>230</v>
      </c>
      <c r="C34" t="s">
        <v>231</v>
      </c>
      <c r="D34" t="s">
        <v>106</v>
      </c>
      <c r="E34" s="28">
        <v>41699</v>
      </c>
      <c r="F34" s="28">
        <v>42339</v>
      </c>
      <c r="G34" s="4">
        <v>6594823</v>
      </c>
      <c r="H34" s="4">
        <v>13189646</v>
      </c>
      <c r="I34" s="27">
        <v>0.5</v>
      </c>
      <c r="J34" s="43" t="s">
        <v>329</v>
      </c>
      <c r="K34" s="20"/>
      <c r="L34" s="20"/>
      <c r="M34" s="20"/>
      <c r="N34" s="42" t="s">
        <v>214</v>
      </c>
      <c r="O34" s="4" t="s">
        <v>316</v>
      </c>
      <c r="P34" s="4" t="s">
        <v>224</v>
      </c>
      <c r="Q34" s="3" t="s">
        <v>232</v>
      </c>
    </row>
    <row r="35" spans="2:17" x14ac:dyDescent="0.25">
      <c r="B35" t="s">
        <v>233</v>
      </c>
      <c r="C35" t="s">
        <v>234</v>
      </c>
      <c r="D35" t="s">
        <v>319</v>
      </c>
      <c r="E35" s="28">
        <v>41275</v>
      </c>
      <c r="F35" s="28">
        <v>42339</v>
      </c>
      <c r="G35" s="4">
        <v>22294962</v>
      </c>
      <c r="H35" s="4">
        <v>111474810</v>
      </c>
      <c r="I35" s="27">
        <v>0.2</v>
      </c>
      <c r="J35" s="43" t="s">
        <v>330</v>
      </c>
      <c r="K35" s="41" t="s">
        <v>214</v>
      </c>
      <c r="L35" s="20"/>
      <c r="M35" s="20"/>
      <c r="N35" s="20"/>
      <c r="O35" s="4"/>
      <c r="P35" s="4" t="s">
        <v>294</v>
      </c>
      <c r="Q35" s="3" t="s">
        <v>235</v>
      </c>
    </row>
    <row r="36" spans="2:17" x14ac:dyDescent="0.25">
      <c r="B36" t="s">
        <v>236</v>
      </c>
      <c r="C36" t="s">
        <v>237</v>
      </c>
      <c r="D36" t="s">
        <v>320</v>
      </c>
      <c r="E36" s="28">
        <v>41275</v>
      </c>
      <c r="F36" s="28">
        <v>42339</v>
      </c>
      <c r="G36" s="4">
        <v>6077412</v>
      </c>
      <c r="H36" s="4">
        <v>30387060</v>
      </c>
      <c r="I36" s="27">
        <v>0.2</v>
      </c>
      <c r="J36" s="43" t="s">
        <v>331</v>
      </c>
      <c r="K36" s="41" t="s">
        <v>214</v>
      </c>
      <c r="L36" s="44" t="s">
        <v>214</v>
      </c>
      <c r="M36" s="20"/>
      <c r="N36" s="20"/>
      <c r="O36" s="4"/>
      <c r="P36" s="4" t="s">
        <v>295</v>
      </c>
      <c r="Q36" s="3" t="s">
        <v>238</v>
      </c>
    </row>
    <row r="37" spans="2:17" x14ac:dyDescent="0.25">
      <c r="B37" t="s">
        <v>239</v>
      </c>
      <c r="C37" t="s">
        <v>240</v>
      </c>
      <c r="D37" t="s">
        <v>321</v>
      </c>
      <c r="E37" s="28">
        <v>41275</v>
      </c>
      <c r="F37" s="28">
        <v>42339</v>
      </c>
      <c r="G37" s="4">
        <v>6284036</v>
      </c>
      <c r="H37" s="4">
        <v>31420180</v>
      </c>
      <c r="I37" s="27">
        <v>0.2</v>
      </c>
      <c r="J37" s="43" t="s">
        <v>332</v>
      </c>
      <c r="K37" s="45" t="s">
        <v>214</v>
      </c>
      <c r="L37" s="45" t="s">
        <v>214</v>
      </c>
      <c r="M37" s="45" t="s">
        <v>214</v>
      </c>
      <c r="N37" s="20"/>
      <c r="O37" s="4" t="s">
        <v>222</v>
      </c>
      <c r="P37" s="4" t="s">
        <v>296</v>
      </c>
      <c r="Q37" s="3" t="s">
        <v>241</v>
      </c>
    </row>
    <row r="38" spans="2:17" x14ac:dyDescent="0.25">
      <c r="B38" t="s">
        <v>242</v>
      </c>
      <c r="C38" t="s">
        <v>243</v>
      </c>
      <c r="D38" t="s">
        <v>322</v>
      </c>
      <c r="E38" s="28">
        <v>41275</v>
      </c>
      <c r="F38" s="28">
        <v>42339</v>
      </c>
      <c r="G38" s="4">
        <v>6091200</v>
      </c>
      <c r="H38" s="4">
        <v>30456000</v>
      </c>
      <c r="I38" s="27">
        <v>0.2</v>
      </c>
      <c r="J38" s="43" t="s">
        <v>333</v>
      </c>
      <c r="K38" s="41" t="s">
        <v>214</v>
      </c>
      <c r="L38" s="44" t="s">
        <v>214</v>
      </c>
      <c r="M38" s="20"/>
      <c r="N38" s="20"/>
      <c r="O38" s="4" t="s">
        <v>297</v>
      </c>
      <c r="P38" s="4" t="s">
        <v>298</v>
      </c>
      <c r="Q38" s="3" t="s">
        <v>244</v>
      </c>
    </row>
    <row r="39" spans="2:17" x14ac:dyDescent="0.25">
      <c r="B39" t="s">
        <v>245</v>
      </c>
      <c r="C39" t="s">
        <v>246</v>
      </c>
      <c r="D39" t="s">
        <v>70</v>
      </c>
      <c r="E39" s="28">
        <v>41275</v>
      </c>
      <c r="F39" s="28">
        <v>42339</v>
      </c>
      <c r="G39" s="4">
        <v>10180749</v>
      </c>
      <c r="H39" s="4">
        <v>50903745</v>
      </c>
      <c r="I39" s="27">
        <v>0.2</v>
      </c>
      <c r="J39" s="43" t="s">
        <v>334</v>
      </c>
      <c r="K39" s="20"/>
      <c r="L39" s="36" t="s">
        <v>214</v>
      </c>
      <c r="M39" s="40" t="s">
        <v>214</v>
      </c>
      <c r="N39" s="23"/>
      <c r="O39" s="8" t="s">
        <v>289</v>
      </c>
      <c r="P39" s="14" t="s">
        <v>290</v>
      </c>
      <c r="Q39" s="3" t="s">
        <v>247</v>
      </c>
    </row>
    <row r="40" spans="2:17" x14ac:dyDescent="0.25">
      <c r="B40" t="s">
        <v>248</v>
      </c>
      <c r="C40" t="s">
        <v>249</v>
      </c>
      <c r="D40" t="s">
        <v>323</v>
      </c>
      <c r="E40" s="28">
        <v>41821</v>
      </c>
      <c r="F40" s="28">
        <v>42339</v>
      </c>
      <c r="G40" s="4">
        <v>1881929</v>
      </c>
      <c r="H40" s="4">
        <v>3763858</v>
      </c>
      <c r="I40" s="27">
        <v>0.5</v>
      </c>
      <c r="J40" s="43" t="s">
        <v>335</v>
      </c>
      <c r="K40" s="38" t="s">
        <v>214</v>
      </c>
      <c r="L40" s="38" t="s">
        <v>214</v>
      </c>
      <c r="M40" s="38" t="s">
        <v>214</v>
      </c>
      <c r="N40" s="38" t="s">
        <v>214</v>
      </c>
      <c r="O40" s="8" t="s">
        <v>299</v>
      </c>
      <c r="P40" s="14" t="s">
        <v>291</v>
      </c>
      <c r="Q40" s="3" t="s">
        <v>250</v>
      </c>
    </row>
    <row r="41" spans="2:17" x14ac:dyDescent="0.25">
      <c r="B41" t="s">
        <v>251</v>
      </c>
      <c r="C41" t="s">
        <v>252</v>
      </c>
      <c r="D41" t="s">
        <v>324</v>
      </c>
      <c r="E41" s="28">
        <v>41699</v>
      </c>
      <c r="F41" s="28">
        <v>42339</v>
      </c>
      <c r="G41" s="4">
        <v>550000</v>
      </c>
      <c r="H41" s="4">
        <v>1100000</v>
      </c>
      <c r="I41" s="27">
        <v>0.5</v>
      </c>
      <c r="J41" s="43" t="s">
        <v>336</v>
      </c>
      <c r="K41" s="20"/>
      <c r="L41" s="20"/>
      <c r="M41" s="46" t="s">
        <v>214</v>
      </c>
      <c r="N41" s="20"/>
      <c r="O41" s="4" t="s">
        <v>301</v>
      </c>
      <c r="P41" s="4" t="s">
        <v>300</v>
      </c>
      <c r="Q41" s="3" t="s">
        <v>253</v>
      </c>
    </row>
    <row r="42" spans="2:17" x14ac:dyDescent="0.25">
      <c r="B42" t="s">
        <v>254</v>
      </c>
      <c r="C42" t="s">
        <v>255</v>
      </c>
      <c r="D42" t="s">
        <v>325</v>
      </c>
      <c r="E42" s="28">
        <v>41395</v>
      </c>
      <c r="F42" s="28">
        <v>42339</v>
      </c>
      <c r="G42" s="4">
        <v>2229000</v>
      </c>
      <c r="H42" s="4">
        <v>4569600</v>
      </c>
      <c r="I42" s="27">
        <v>0.5</v>
      </c>
      <c r="J42" s="43" t="s">
        <v>337</v>
      </c>
      <c r="K42" s="20"/>
      <c r="L42" s="44" t="s">
        <v>214</v>
      </c>
      <c r="M42" s="20"/>
      <c r="N42" s="20"/>
      <c r="O42" s="4"/>
      <c r="P42" s="4" t="s">
        <v>302</v>
      </c>
      <c r="Q42" s="3" t="s">
        <v>256</v>
      </c>
    </row>
    <row r="43" spans="2:17" x14ac:dyDescent="0.25">
      <c r="B43" t="s">
        <v>257</v>
      </c>
      <c r="C43" t="s">
        <v>258</v>
      </c>
      <c r="D43" t="s">
        <v>326</v>
      </c>
      <c r="E43" s="28">
        <v>41579</v>
      </c>
      <c r="F43" s="28">
        <v>42036</v>
      </c>
      <c r="G43" s="4">
        <v>1350000</v>
      </c>
      <c r="H43" s="4">
        <v>2700000</v>
      </c>
      <c r="I43" s="27">
        <v>0.5</v>
      </c>
      <c r="J43" s="43" t="s">
        <v>338</v>
      </c>
      <c r="K43" s="38" t="s">
        <v>214</v>
      </c>
      <c r="L43" s="38" t="s">
        <v>214</v>
      </c>
      <c r="M43" s="38" t="s">
        <v>214</v>
      </c>
      <c r="N43" s="38" t="s">
        <v>214</v>
      </c>
      <c r="O43" s="8" t="s">
        <v>299</v>
      </c>
      <c r="P43" s="14" t="s">
        <v>291</v>
      </c>
      <c r="Q43" s="3" t="s">
        <v>259</v>
      </c>
    </row>
    <row r="44" spans="2:17" x14ac:dyDescent="0.25">
      <c r="B44" t="s">
        <v>260</v>
      </c>
      <c r="C44" t="s">
        <v>261</v>
      </c>
      <c r="D44" t="s">
        <v>327</v>
      </c>
      <c r="E44" s="28">
        <v>40179</v>
      </c>
      <c r="F44" s="28">
        <v>41244</v>
      </c>
      <c r="G44" s="4">
        <v>100000000</v>
      </c>
      <c r="H44" s="4">
        <v>500399195.63</v>
      </c>
      <c r="I44" s="27">
        <v>0.2</v>
      </c>
      <c r="J44" s="43" t="s">
        <v>339</v>
      </c>
      <c r="K44" s="41" t="s">
        <v>214</v>
      </c>
      <c r="L44" s="44" t="s">
        <v>214</v>
      </c>
      <c r="M44" s="20"/>
      <c r="N44" s="20"/>
      <c r="O44" s="4"/>
      <c r="P44" s="4" t="s">
        <v>303</v>
      </c>
      <c r="Q44" s="3" t="s">
        <v>262</v>
      </c>
    </row>
    <row r="45" spans="2:17" x14ac:dyDescent="0.25">
      <c r="B45" t="s">
        <v>266</v>
      </c>
      <c r="C45" t="s">
        <v>267</v>
      </c>
      <c r="D45" t="s">
        <v>328</v>
      </c>
      <c r="E45" s="28">
        <v>40057</v>
      </c>
      <c r="F45" s="28">
        <v>40330</v>
      </c>
      <c r="G45" s="4">
        <v>98000000</v>
      </c>
      <c r="H45" s="4">
        <v>497860085</v>
      </c>
      <c r="I45" s="27">
        <v>0.2</v>
      </c>
      <c r="J45" s="43" t="s">
        <v>340</v>
      </c>
      <c r="K45" s="41" t="s">
        <v>214</v>
      </c>
      <c r="L45" s="44" t="s">
        <v>214</v>
      </c>
      <c r="M45" s="20"/>
      <c r="N45" s="20"/>
      <c r="O45" s="4"/>
      <c r="P45" s="4" t="s">
        <v>303</v>
      </c>
      <c r="Q45" s="3" t="s">
        <v>268</v>
      </c>
    </row>
    <row r="48" spans="2:17" x14ac:dyDescent="0.25">
      <c r="B48" s="2" t="s">
        <v>305</v>
      </c>
    </row>
    <row r="49" spans="2:17" x14ac:dyDescent="0.25">
      <c r="B49" s="15" t="s">
        <v>263</v>
      </c>
      <c r="C49" s="16" t="s">
        <v>264</v>
      </c>
      <c r="D49" s="16"/>
      <c r="E49" s="16"/>
      <c r="F49" s="16"/>
      <c r="G49" s="17">
        <v>580000</v>
      </c>
      <c r="H49" s="17">
        <v>1164212</v>
      </c>
      <c r="I49" s="17"/>
      <c r="J49" s="17"/>
      <c r="K49" s="21"/>
      <c r="L49" s="21"/>
      <c r="M49" s="21"/>
      <c r="N49" s="21"/>
      <c r="O49" s="17"/>
      <c r="P49" s="17" t="s">
        <v>304</v>
      </c>
      <c r="Q49" s="18" t="s">
        <v>265</v>
      </c>
    </row>
  </sheetData>
  <mergeCells count="1">
    <mergeCell ref="K30:N30"/>
  </mergeCells>
  <hyperlinks>
    <hyperlink ref="A5" r:id="rId1"/>
    <hyperlink ref="Q34" r:id="rId2"/>
    <hyperlink ref="Q35" r:id="rId3"/>
    <hyperlink ref="Q36" r:id="rId4"/>
    <hyperlink ref="Q37" r:id="rId5"/>
    <hyperlink ref="Q38" r:id="rId6"/>
    <hyperlink ref="Q39" r:id="rId7"/>
    <hyperlink ref="Q40" r:id="rId8"/>
    <hyperlink ref="Q41" r:id="rId9"/>
    <hyperlink ref="Q42" r:id="rId10"/>
    <hyperlink ref="Q43" r:id="rId11"/>
    <hyperlink ref="Q44" r:id="rId12"/>
    <hyperlink ref="Q45" r:id="rId13"/>
    <hyperlink ref="Q49" r:id="rId14"/>
  </hyperlinks>
  <pageMargins left="0.7" right="0.7" top="0.75" bottom="0.75" header="0.3" footer="0.3"/>
  <pageSetup paperSize="9" orientation="portrait" verticalDpi="0" r:id="rId15"/>
  <tableParts count="1">
    <tablePart r:id="rId1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1"/>
  <sheetViews>
    <sheetView topLeftCell="A49" zoomScale="80" zoomScaleNormal="80" workbookViewId="0">
      <selection activeCell="N62" sqref="N62"/>
    </sheetView>
  </sheetViews>
  <sheetFormatPr defaultRowHeight="15" x14ac:dyDescent="0.25"/>
  <cols>
    <col min="2" max="2" width="21.85546875" customWidth="1"/>
    <col min="3" max="3" width="39.7109375" customWidth="1"/>
    <col min="4" max="4" width="20.42578125" customWidth="1"/>
    <col min="5" max="5" width="15.5703125" customWidth="1"/>
    <col min="6" max="6" width="64.28515625" customWidth="1"/>
    <col min="7" max="7" width="34" customWidth="1"/>
    <col min="8" max="8" width="11" customWidth="1"/>
    <col min="9" max="10" width="17.7109375" customWidth="1"/>
    <col min="11" max="11" width="11" customWidth="1"/>
    <col min="12" max="12" width="45.5703125" customWidth="1"/>
    <col min="13" max="16" width="5.7109375" customWidth="1"/>
    <col min="17" max="17" width="17.42578125" bestFit="1" customWidth="1"/>
    <col min="18" max="18" width="24.140625" bestFit="1" customWidth="1"/>
  </cols>
  <sheetData>
    <row r="1" spans="1:1" ht="23.25" x14ac:dyDescent="0.35">
      <c r="A1" s="1" t="s">
        <v>0</v>
      </c>
    </row>
    <row r="3" spans="1:1" x14ac:dyDescent="0.25">
      <c r="A3" s="2" t="s">
        <v>1</v>
      </c>
    </row>
    <row r="4" spans="1:1" x14ac:dyDescent="0.25">
      <c r="A4" s="2" t="s">
        <v>566</v>
      </c>
    </row>
    <row r="5" spans="1:1" x14ac:dyDescent="0.25">
      <c r="A5" s="3" t="s">
        <v>3</v>
      </c>
    </row>
    <row r="7" spans="1:1" ht="20.25" thickBot="1" x14ac:dyDescent="0.35">
      <c r="A7" s="5" t="s">
        <v>201</v>
      </c>
    </row>
    <row r="8" spans="1:1" ht="15.75" thickTop="1" x14ac:dyDescent="0.25"/>
    <row r="9" spans="1:1" x14ac:dyDescent="0.25">
      <c r="A9" t="s">
        <v>202</v>
      </c>
    </row>
    <row r="10" spans="1:1" x14ac:dyDescent="0.25">
      <c r="A10" t="s">
        <v>203</v>
      </c>
    </row>
    <row r="11" spans="1:1" x14ac:dyDescent="0.25">
      <c r="A11" t="s">
        <v>204</v>
      </c>
    </row>
    <row r="12" spans="1:1" x14ac:dyDescent="0.25">
      <c r="A12" t="s">
        <v>205</v>
      </c>
    </row>
    <row r="15" spans="1:1" ht="20.25" thickBot="1" x14ac:dyDescent="0.35">
      <c r="A15" s="5" t="s">
        <v>197</v>
      </c>
    </row>
    <row r="16" spans="1:1" ht="15.75" thickTop="1" x14ac:dyDescent="0.25"/>
    <row r="17" spans="1:1" x14ac:dyDescent="0.25">
      <c r="A17" t="s">
        <v>198</v>
      </c>
    </row>
    <row r="18" spans="1:1" x14ac:dyDescent="0.25">
      <c r="A18" t="s">
        <v>199</v>
      </c>
    </row>
    <row r="19" spans="1:1" x14ac:dyDescent="0.25">
      <c r="A19" t="s">
        <v>200</v>
      </c>
    </row>
    <row r="52" spans="1:14" ht="20.25" thickBot="1" x14ac:dyDescent="0.35">
      <c r="A52" s="5" t="s">
        <v>344</v>
      </c>
    </row>
    <row r="53" spans="1:14" ht="15.75" thickTop="1" x14ac:dyDescent="0.25"/>
    <row r="54" spans="1:14" ht="18" thickBot="1" x14ac:dyDescent="0.35">
      <c r="B54" s="67" t="s">
        <v>341</v>
      </c>
    </row>
    <row r="55" spans="1:14" ht="15.75" thickTop="1" x14ac:dyDescent="0.25"/>
    <row r="57" spans="1:14" x14ac:dyDescent="0.25">
      <c r="B57" s="72" t="s">
        <v>215</v>
      </c>
      <c r="C57" s="73" t="s">
        <v>315</v>
      </c>
      <c r="D57" s="73" t="s">
        <v>228</v>
      </c>
      <c r="E57" s="73" t="s">
        <v>229</v>
      </c>
      <c r="F57" s="73" t="s">
        <v>344</v>
      </c>
      <c r="G57" s="74" t="s">
        <v>356</v>
      </c>
    </row>
    <row r="58" spans="1:14" ht="30" x14ac:dyDescent="0.25">
      <c r="B58" s="75" t="s">
        <v>208</v>
      </c>
      <c r="C58" s="76">
        <v>7</v>
      </c>
      <c r="D58" s="77">
        <f>SUM(I75,I80,I82,I83,I93,I94,I116)</f>
        <v>61579101</v>
      </c>
      <c r="E58" s="77">
        <f>SUM(J75,J80,J82,J83,J93,J94,J116)</f>
        <v>291234394</v>
      </c>
      <c r="F58" s="78" t="s">
        <v>589</v>
      </c>
      <c r="G58" s="79">
        <f>D58/E58</f>
        <v>0.21144171934582698</v>
      </c>
    </row>
    <row r="59" spans="1:14" ht="45" x14ac:dyDescent="0.25">
      <c r="B59" s="80" t="s">
        <v>209</v>
      </c>
      <c r="C59" s="81">
        <v>10</v>
      </c>
      <c r="D59" s="82">
        <f>SUM(I75,I77,I80,I82,I83,I94,I101,I116,I119,I121)</f>
        <v>95275798</v>
      </c>
      <c r="E59" s="82">
        <f>SUM(J75,J77,J80,J82,J83,J94,J101,J116,J119,J121)</f>
        <v>423481585</v>
      </c>
      <c r="F59" s="83" t="s">
        <v>590</v>
      </c>
      <c r="G59" s="84">
        <f t="shared" ref="G59:G63" si="0">D59/E59</f>
        <v>0.22498215123096793</v>
      </c>
    </row>
    <row r="60" spans="1:14" ht="45" x14ac:dyDescent="0.25">
      <c r="B60" s="75" t="s">
        <v>210</v>
      </c>
      <c r="C60" s="76">
        <v>7</v>
      </c>
      <c r="D60" s="77">
        <f>SUM(I77,I90,I91,I95,I96,I97,I98)</f>
        <v>46221209</v>
      </c>
      <c r="E60" s="77">
        <f>SUM(J77,J90,J91,J95,J96,J97,J98)</f>
        <v>153680122</v>
      </c>
      <c r="F60" s="78" t="s">
        <v>591</v>
      </c>
      <c r="G60" s="79">
        <f t="shared" si="0"/>
        <v>0.30076244343429137</v>
      </c>
    </row>
    <row r="61" spans="1:14" ht="45" x14ac:dyDescent="0.25">
      <c r="B61" s="80" t="s">
        <v>211</v>
      </c>
      <c r="C61" s="81">
        <v>21</v>
      </c>
      <c r="D61" s="82">
        <f>SUM(I99,I100,I101,I102,I103,I104,I105,I106,I107,I108,I109,I110,I111,I112,I113,I114,I115,I117,I118,I119,I120)</f>
        <v>125260759</v>
      </c>
      <c r="E61" s="82">
        <f>SUM(J99,J100,J101,J102,J103,J104,J105,J106,J107,J108,J109,J110,J111,J112,J113,J114,J115,J117,J118,J119,J120)</f>
        <v>235875961</v>
      </c>
      <c r="F61" s="83" t="s">
        <v>592</v>
      </c>
      <c r="G61" s="84">
        <f t="shared" si="0"/>
        <v>0.53104503938830794</v>
      </c>
    </row>
    <row r="62" spans="1:14" ht="45" x14ac:dyDescent="0.25">
      <c r="B62" s="75" t="s">
        <v>412</v>
      </c>
      <c r="C62" s="76">
        <v>12</v>
      </c>
      <c r="D62" s="77">
        <f>SUM(I74,I76,I78,I79,I81,I84,I85,I86,I87,I88,I89,I92)</f>
        <v>216689595</v>
      </c>
      <c r="E62" s="77">
        <f>SUM(J74,J76,J78,J79,J81,J84,J85,J86,J87,J88,J89,J92)</f>
        <v>499462761</v>
      </c>
      <c r="F62" s="78" t="s">
        <v>593</v>
      </c>
      <c r="G62" s="79">
        <f t="shared" si="0"/>
        <v>0.43384534728105584</v>
      </c>
    </row>
    <row r="63" spans="1:14" x14ac:dyDescent="0.25">
      <c r="B63" s="69" t="s">
        <v>343</v>
      </c>
      <c r="C63" s="70">
        <f>COUNTA(CEF_transport_ITS[ID])</f>
        <v>48</v>
      </c>
      <c r="D63" s="71">
        <f>I71</f>
        <v>452178664</v>
      </c>
      <c r="E63" s="71">
        <f>J71</f>
        <v>1192393238</v>
      </c>
      <c r="F63" s="47"/>
      <c r="G63" s="68">
        <f t="shared" si="0"/>
        <v>0.37921941318489766</v>
      </c>
      <c r="M63" s="6" t="s">
        <v>629</v>
      </c>
    </row>
    <row r="64" spans="1:14" x14ac:dyDescent="0.25">
      <c r="B64" s="6"/>
      <c r="C64" s="6"/>
      <c r="D64" s="29"/>
      <c r="E64" s="29"/>
      <c r="G64" s="31"/>
      <c r="M64" s="98" t="s">
        <v>214</v>
      </c>
      <c r="N64" t="s">
        <v>630</v>
      </c>
    </row>
    <row r="65" spans="2:19" x14ac:dyDescent="0.25">
      <c r="B65" s="6"/>
      <c r="C65" s="6"/>
      <c r="D65" s="29"/>
      <c r="E65" s="29"/>
      <c r="G65" s="31"/>
      <c r="M65" s="99" t="s">
        <v>214</v>
      </c>
      <c r="N65" t="s">
        <v>631</v>
      </c>
    </row>
    <row r="66" spans="2:19" ht="18" thickBot="1" x14ac:dyDescent="0.35">
      <c r="B66" s="67" t="s">
        <v>587</v>
      </c>
      <c r="C66" s="6"/>
      <c r="D66" s="29"/>
      <c r="E66" s="29"/>
      <c r="G66" s="31"/>
      <c r="M66" s="101" t="s">
        <v>214</v>
      </c>
      <c r="N66" t="s">
        <v>632</v>
      </c>
    </row>
    <row r="67" spans="2:19" ht="15.75" thickTop="1" x14ac:dyDescent="0.25">
      <c r="M67" s="97" t="s">
        <v>214</v>
      </c>
      <c r="N67" t="s">
        <v>633</v>
      </c>
    </row>
    <row r="68" spans="2:19" x14ac:dyDescent="0.25">
      <c r="B68" s="2" t="s">
        <v>588</v>
      </c>
      <c r="M68" s="100" t="s">
        <v>214</v>
      </c>
      <c r="N68" t="s">
        <v>634</v>
      </c>
    </row>
    <row r="69" spans="2:19" x14ac:dyDescent="0.25">
      <c r="B69" s="6"/>
      <c r="C69" s="6"/>
      <c r="D69" s="29"/>
      <c r="E69" s="29"/>
      <c r="G69" s="31"/>
    </row>
    <row r="70" spans="2:19" x14ac:dyDescent="0.25">
      <c r="C70" s="6" t="s">
        <v>547</v>
      </c>
      <c r="I70" s="6" t="s">
        <v>206</v>
      </c>
      <c r="J70" s="6" t="s">
        <v>207</v>
      </c>
      <c r="M70" s="102" t="s">
        <v>215</v>
      </c>
      <c r="N70" s="102"/>
      <c r="O70" s="102"/>
      <c r="P70" s="102"/>
    </row>
    <row r="71" spans="2:19" x14ac:dyDescent="0.25">
      <c r="C71" s="59">
        <f>COUNTA(CEF_transport_ITS[Title])</f>
        <v>48</v>
      </c>
      <c r="I71" s="7">
        <f>SUM(CEF_transport_ITS[Maximum EU contribution (€)])</f>
        <v>452178664</v>
      </c>
      <c r="J71" s="7">
        <f>SUM(CEF_transport_ITS[Estimated total cost (€)])</f>
        <v>1192393238</v>
      </c>
      <c r="M71" s="19">
        <f>COUNTIF(CEF_transport_ITS[I],"X")</f>
        <v>19</v>
      </c>
      <c r="N71" s="19">
        <f>COUNTIF(CEF_transport_ITS[II],"X")</f>
        <v>22</v>
      </c>
      <c r="O71" s="19">
        <f>COUNTIF(CEF_transport_ITS[III],"X")</f>
        <v>18</v>
      </c>
      <c r="P71" s="19">
        <f>COUNTIF(CEF_transport_ITS[IV],"X")</f>
        <v>24</v>
      </c>
    </row>
    <row r="72" spans="2:19" x14ac:dyDescent="0.25">
      <c r="Q72" s="6" t="s">
        <v>272</v>
      </c>
    </row>
    <row r="73" spans="2:19" x14ac:dyDescent="0.25">
      <c r="B73" t="s">
        <v>13</v>
      </c>
      <c r="C73" t="s">
        <v>4</v>
      </c>
      <c r="D73" t="s">
        <v>5</v>
      </c>
      <c r="E73" t="s">
        <v>6</v>
      </c>
      <c r="F73" t="s">
        <v>7</v>
      </c>
      <c r="G73" t="s">
        <v>17</v>
      </c>
      <c r="H73" t="s">
        <v>18</v>
      </c>
      <c r="I73" t="s">
        <v>8</v>
      </c>
      <c r="J73" t="s">
        <v>9</v>
      </c>
      <c r="K73" t="s">
        <v>10</v>
      </c>
      <c r="L73" t="s">
        <v>11</v>
      </c>
      <c r="M73" t="s">
        <v>208</v>
      </c>
      <c r="N73" t="s">
        <v>209</v>
      </c>
      <c r="O73" t="s">
        <v>210</v>
      </c>
      <c r="P73" t="s">
        <v>211</v>
      </c>
      <c r="Q73" t="s">
        <v>212</v>
      </c>
      <c r="R73" t="s">
        <v>213</v>
      </c>
      <c r="S73" t="s">
        <v>19</v>
      </c>
    </row>
    <row r="74" spans="2:19" s="8" customFormat="1" ht="45" x14ac:dyDescent="0.25">
      <c r="B74" s="9" t="s">
        <v>153</v>
      </c>
      <c r="C74" s="9" t="s">
        <v>152</v>
      </c>
      <c r="D74" s="9" t="s">
        <v>15</v>
      </c>
      <c r="E74" s="9">
        <v>2014</v>
      </c>
      <c r="F74" s="9" t="s">
        <v>154</v>
      </c>
      <c r="G74" s="10">
        <v>42186</v>
      </c>
      <c r="H74" s="10">
        <v>44166</v>
      </c>
      <c r="I74" s="11">
        <v>6474875</v>
      </c>
      <c r="J74" s="11">
        <v>12949750</v>
      </c>
      <c r="K74" s="12">
        <v>0.5</v>
      </c>
      <c r="L74" s="14" t="s">
        <v>196</v>
      </c>
      <c r="M74" s="38" t="s">
        <v>214</v>
      </c>
      <c r="N74" s="38" t="s">
        <v>214</v>
      </c>
      <c r="O74" s="38" t="s">
        <v>214</v>
      </c>
      <c r="P74" s="38" t="s">
        <v>214</v>
      </c>
      <c r="Q74" s="8" t="s">
        <v>292</v>
      </c>
      <c r="R74" s="8" t="s">
        <v>291</v>
      </c>
      <c r="S74" s="13" t="s">
        <v>155</v>
      </c>
    </row>
    <row r="75" spans="2:19" s="8" customFormat="1" x14ac:dyDescent="0.25">
      <c r="B75" s="9" t="s">
        <v>138</v>
      </c>
      <c r="C75" s="9" t="s">
        <v>137</v>
      </c>
      <c r="D75" s="9" t="s">
        <v>15</v>
      </c>
      <c r="E75" s="9">
        <v>2014</v>
      </c>
      <c r="F75" s="9" t="s">
        <v>139</v>
      </c>
      <c r="G75" s="10">
        <v>41640</v>
      </c>
      <c r="H75" s="10">
        <v>43070</v>
      </c>
      <c r="I75" s="11">
        <v>23031862</v>
      </c>
      <c r="J75" s="11">
        <v>115159310</v>
      </c>
      <c r="K75" s="12">
        <v>0.2</v>
      </c>
      <c r="L75" s="14" t="s">
        <v>192</v>
      </c>
      <c r="M75" s="35" t="s">
        <v>214</v>
      </c>
      <c r="N75" s="36" t="s">
        <v>214</v>
      </c>
      <c r="O75" s="23"/>
      <c r="P75" s="23"/>
      <c r="R75" s="8" t="s">
        <v>286</v>
      </c>
      <c r="S75" s="13" t="s">
        <v>140</v>
      </c>
    </row>
    <row r="76" spans="2:19" s="8" customFormat="1" ht="30" x14ac:dyDescent="0.25">
      <c r="B76" s="9" t="s">
        <v>48</v>
      </c>
      <c r="C76" s="9" t="s">
        <v>47</v>
      </c>
      <c r="D76" s="9" t="s">
        <v>15</v>
      </c>
      <c r="E76" s="9">
        <v>2016</v>
      </c>
      <c r="F76" s="9" t="s">
        <v>49</v>
      </c>
      <c r="G76" s="10">
        <v>42795</v>
      </c>
      <c r="H76" s="10">
        <v>44166</v>
      </c>
      <c r="I76" s="11">
        <v>12996465</v>
      </c>
      <c r="J76" s="11">
        <v>64982325</v>
      </c>
      <c r="K76" s="12">
        <v>0.2</v>
      </c>
      <c r="L76" s="14" t="s">
        <v>168</v>
      </c>
      <c r="M76" s="38" t="s">
        <v>214</v>
      </c>
      <c r="N76" s="38" t="s">
        <v>214</v>
      </c>
      <c r="O76" s="23"/>
      <c r="P76" s="38" t="s">
        <v>214</v>
      </c>
      <c r="Q76" s="8" t="s">
        <v>271</v>
      </c>
      <c r="R76" s="8" t="s">
        <v>270</v>
      </c>
      <c r="S76" s="13" t="s">
        <v>50</v>
      </c>
    </row>
    <row r="77" spans="2:19" s="8" customFormat="1" ht="30" x14ac:dyDescent="0.25">
      <c r="B77" s="9" t="s">
        <v>149</v>
      </c>
      <c r="C77" s="9" t="s">
        <v>148</v>
      </c>
      <c r="D77" s="9" t="s">
        <v>15</v>
      </c>
      <c r="E77" s="9">
        <v>2014</v>
      </c>
      <c r="F77" s="9" t="s">
        <v>150</v>
      </c>
      <c r="G77" s="10">
        <v>41640</v>
      </c>
      <c r="H77" s="10">
        <v>43435</v>
      </c>
      <c r="I77" s="11">
        <v>18456120</v>
      </c>
      <c r="J77" s="11">
        <v>92280600</v>
      </c>
      <c r="K77" s="12">
        <v>0.2</v>
      </c>
      <c r="L77" s="14" t="s">
        <v>195</v>
      </c>
      <c r="M77" s="23"/>
      <c r="N77" s="36" t="s">
        <v>214</v>
      </c>
      <c r="O77" s="39" t="s">
        <v>214</v>
      </c>
      <c r="P77" s="23"/>
      <c r="Q77" s="8" t="s">
        <v>289</v>
      </c>
      <c r="R77" s="8" t="s">
        <v>290</v>
      </c>
      <c r="S77" s="13" t="s">
        <v>151</v>
      </c>
    </row>
    <row r="78" spans="2:19" s="8" customFormat="1" x14ac:dyDescent="0.25">
      <c r="B78" s="9" t="s">
        <v>69</v>
      </c>
      <c r="C78" s="9" t="s">
        <v>68</v>
      </c>
      <c r="D78" s="9" t="s">
        <v>15</v>
      </c>
      <c r="E78" s="9">
        <v>2016</v>
      </c>
      <c r="F78" s="9" t="s">
        <v>70</v>
      </c>
      <c r="G78" s="10">
        <v>42767</v>
      </c>
      <c r="H78" s="10">
        <v>44166</v>
      </c>
      <c r="I78" s="11">
        <v>32129388</v>
      </c>
      <c r="J78" s="11">
        <v>149461712</v>
      </c>
      <c r="K78" s="12">
        <v>0.21</v>
      </c>
      <c r="L78" s="14" t="s">
        <v>173</v>
      </c>
      <c r="M78" s="38" t="s">
        <v>214</v>
      </c>
      <c r="N78" s="38" t="s">
        <v>214</v>
      </c>
      <c r="O78" s="38" t="s">
        <v>214</v>
      </c>
      <c r="P78" s="38" t="s">
        <v>214</v>
      </c>
      <c r="R78" s="8" t="s">
        <v>275</v>
      </c>
      <c r="S78" s="13" t="s">
        <v>71</v>
      </c>
    </row>
    <row r="79" spans="2:19" s="8" customFormat="1" x14ac:dyDescent="0.25">
      <c r="B79" s="9" t="s">
        <v>81</v>
      </c>
      <c r="C79" s="9" t="s">
        <v>80</v>
      </c>
      <c r="D79" s="9" t="s">
        <v>15</v>
      </c>
      <c r="E79" s="9">
        <v>2016</v>
      </c>
      <c r="F79" s="9" t="s">
        <v>82</v>
      </c>
      <c r="G79" s="10">
        <v>42979</v>
      </c>
      <c r="H79" s="10">
        <v>43800</v>
      </c>
      <c r="I79" s="11">
        <v>834615</v>
      </c>
      <c r="J79" s="11">
        <v>981900</v>
      </c>
      <c r="K79" s="12">
        <v>0.85</v>
      </c>
      <c r="L79" s="14" t="s">
        <v>176</v>
      </c>
      <c r="M79" s="38" t="s">
        <v>214</v>
      </c>
      <c r="N79" s="38" t="s">
        <v>214</v>
      </c>
      <c r="O79" s="38" t="s">
        <v>214</v>
      </c>
      <c r="P79" s="23"/>
      <c r="Q79" s="8" t="s">
        <v>277</v>
      </c>
      <c r="R79" s="8" t="s">
        <v>278</v>
      </c>
      <c r="S79" s="13" t="s">
        <v>83</v>
      </c>
    </row>
    <row r="80" spans="2:19" s="8" customFormat="1" ht="30" x14ac:dyDescent="0.25">
      <c r="B80" s="9" t="s">
        <v>157</v>
      </c>
      <c r="C80" s="9" t="s">
        <v>156</v>
      </c>
      <c r="D80" s="9" t="s">
        <v>15</v>
      </c>
      <c r="E80" s="9">
        <v>2014</v>
      </c>
      <c r="F80" s="9" t="s">
        <v>74</v>
      </c>
      <c r="G80" s="10">
        <v>42005</v>
      </c>
      <c r="H80" s="10">
        <v>43070</v>
      </c>
      <c r="I80" s="11">
        <v>7180000</v>
      </c>
      <c r="J80" s="11">
        <v>35900000</v>
      </c>
      <c r="K80" s="12">
        <v>0.2</v>
      </c>
      <c r="L80" s="14" t="s">
        <v>159</v>
      </c>
      <c r="M80" s="35" t="s">
        <v>214</v>
      </c>
      <c r="N80" s="36" t="s">
        <v>214</v>
      </c>
      <c r="O80" s="23"/>
      <c r="P80" s="23"/>
      <c r="R80" s="8" t="s">
        <v>293</v>
      </c>
      <c r="S80" s="13" t="s">
        <v>158</v>
      </c>
    </row>
    <row r="81" spans="2:19" s="8" customFormat="1" ht="30" x14ac:dyDescent="0.25">
      <c r="B81" s="9" t="s">
        <v>73</v>
      </c>
      <c r="C81" s="9" t="s">
        <v>72</v>
      </c>
      <c r="D81" s="9" t="s">
        <v>15</v>
      </c>
      <c r="E81" s="9">
        <v>2016</v>
      </c>
      <c r="F81" s="9" t="s">
        <v>74</v>
      </c>
      <c r="G81" s="10">
        <v>43101</v>
      </c>
      <c r="H81" s="10">
        <v>44166</v>
      </c>
      <c r="I81" s="11">
        <v>9734398</v>
      </c>
      <c r="J81" s="11">
        <v>47209600</v>
      </c>
      <c r="K81" s="12">
        <v>0.21</v>
      </c>
      <c r="L81" s="14" t="s">
        <v>174</v>
      </c>
      <c r="M81" s="38" t="s">
        <v>214</v>
      </c>
      <c r="N81" s="38" t="s">
        <v>214</v>
      </c>
      <c r="O81" s="38" t="s">
        <v>214</v>
      </c>
      <c r="P81" s="23"/>
      <c r="Q81" s="8" t="s">
        <v>221</v>
      </c>
      <c r="R81" s="8" t="s">
        <v>276</v>
      </c>
      <c r="S81" s="13" t="s">
        <v>75</v>
      </c>
    </row>
    <row r="82" spans="2:19" s="8" customFormat="1" ht="30" x14ac:dyDescent="0.25">
      <c r="B82" s="9" t="s">
        <v>142</v>
      </c>
      <c r="C82" s="9" t="s">
        <v>141</v>
      </c>
      <c r="D82" s="9" t="s">
        <v>15</v>
      </c>
      <c r="E82" s="9">
        <v>2014</v>
      </c>
      <c r="F82" s="9" t="s">
        <v>53</v>
      </c>
      <c r="G82" s="10">
        <v>41640</v>
      </c>
      <c r="H82" s="10">
        <v>43435</v>
      </c>
      <c r="I82" s="11">
        <v>10650234</v>
      </c>
      <c r="J82" s="11">
        <v>53251168</v>
      </c>
      <c r="K82" s="12">
        <v>0.2</v>
      </c>
      <c r="L82" s="14" t="s">
        <v>193</v>
      </c>
      <c r="M82" s="35" t="s">
        <v>214</v>
      </c>
      <c r="N82" s="36" t="s">
        <v>214</v>
      </c>
      <c r="O82" s="23"/>
      <c r="P82" s="23"/>
      <c r="R82" s="8" t="s">
        <v>287</v>
      </c>
      <c r="S82" s="13" t="s">
        <v>143</v>
      </c>
    </row>
    <row r="83" spans="2:19" s="8" customFormat="1" x14ac:dyDescent="0.25">
      <c r="B83" s="9" t="s">
        <v>52</v>
      </c>
      <c r="C83" s="9" t="s">
        <v>51</v>
      </c>
      <c r="D83" s="9" t="s">
        <v>15</v>
      </c>
      <c r="E83" s="9">
        <v>2016</v>
      </c>
      <c r="F83" s="9" t="s">
        <v>54</v>
      </c>
      <c r="G83" s="10">
        <v>42767</v>
      </c>
      <c r="H83" s="10">
        <v>44166</v>
      </c>
      <c r="I83" s="11">
        <v>14105115</v>
      </c>
      <c r="J83" s="11">
        <v>70525573</v>
      </c>
      <c r="K83" s="12">
        <v>0.2</v>
      </c>
      <c r="L83" s="14" t="s">
        <v>169</v>
      </c>
      <c r="M83" s="35" t="s">
        <v>214</v>
      </c>
      <c r="N83" s="36" t="s">
        <v>214</v>
      </c>
      <c r="O83" s="23"/>
      <c r="P83" s="23"/>
      <c r="R83" s="8" t="s">
        <v>273</v>
      </c>
      <c r="S83" s="13" t="s">
        <v>55</v>
      </c>
    </row>
    <row r="84" spans="2:19" s="8" customFormat="1" ht="30" x14ac:dyDescent="0.25">
      <c r="B84" s="9" t="s">
        <v>145</v>
      </c>
      <c r="C84" s="9" t="s">
        <v>144</v>
      </c>
      <c r="D84" s="9" t="s">
        <v>15</v>
      </c>
      <c r="E84" s="9">
        <v>2014</v>
      </c>
      <c r="F84" s="9" t="s">
        <v>146</v>
      </c>
      <c r="G84" s="10">
        <v>42005</v>
      </c>
      <c r="H84" s="10">
        <v>43435</v>
      </c>
      <c r="I84" s="11">
        <v>8257000</v>
      </c>
      <c r="J84" s="11">
        <v>41285000</v>
      </c>
      <c r="K84" s="12">
        <v>0.2</v>
      </c>
      <c r="L84" s="14" t="s">
        <v>194</v>
      </c>
      <c r="M84" s="38" t="s">
        <v>214</v>
      </c>
      <c r="N84" s="38" t="s">
        <v>214</v>
      </c>
      <c r="O84" s="38" t="s">
        <v>214</v>
      </c>
      <c r="P84" s="23"/>
      <c r="Q84" s="8" t="s">
        <v>221</v>
      </c>
      <c r="R84" s="8" t="s">
        <v>288</v>
      </c>
      <c r="S84" s="13" t="s">
        <v>147</v>
      </c>
    </row>
    <row r="85" spans="2:19" s="8" customFormat="1" x14ac:dyDescent="0.25">
      <c r="B85" s="9" t="s">
        <v>57</v>
      </c>
      <c r="C85" s="9" t="s">
        <v>56</v>
      </c>
      <c r="D85" s="9" t="s">
        <v>15</v>
      </c>
      <c r="E85" s="9">
        <v>2016</v>
      </c>
      <c r="F85" s="9" t="s">
        <v>58</v>
      </c>
      <c r="G85" s="10">
        <v>43101</v>
      </c>
      <c r="H85" s="10">
        <v>44166</v>
      </c>
      <c r="I85" s="11">
        <v>2751000</v>
      </c>
      <c r="J85" s="11">
        <v>13755000</v>
      </c>
      <c r="K85" s="12">
        <v>0.2</v>
      </c>
      <c r="L85" s="14" t="s">
        <v>170</v>
      </c>
      <c r="M85" s="38" t="s">
        <v>214</v>
      </c>
      <c r="N85" s="38" t="s">
        <v>214</v>
      </c>
      <c r="O85" s="38" t="s">
        <v>214</v>
      </c>
      <c r="P85" s="23"/>
      <c r="Q85" s="8" t="s">
        <v>221</v>
      </c>
      <c r="R85" s="8" t="s">
        <v>225</v>
      </c>
      <c r="S85" s="13" t="s">
        <v>59</v>
      </c>
    </row>
    <row r="86" spans="2:19" s="8" customFormat="1" x14ac:dyDescent="0.25">
      <c r="B86" s="9" t="s">
        <v>40</v>
      </c>
      <c r="C86" s="9" t="s">
        <v>39</v>
      </c>
      <c r="D86" s="9" t="s">
        <v>15</v>
      </c>
      <c r="E86" s="9">
        <v>2016</v>
      </c>
      <c r="F86" s="9" t="s">
        <v>41</v>
      </c>
      <c r="G86" s="10">
        <v>43101</v>
      </c>
      <c r="H86" s="10">
        <v>44166</v>
      </c>
      <c r="I86" s="11">
        <v>4161600</v>
      </c>
      <c r="J86" s="11">
        <v>4896000</v>
      </c>
      <c r="K86" s="12">
        <v>0.85</v>
      </c>
      <c r="L86" s="14" t="s">
        <v>166</v>
      </c>
      <c r="M86" s="38" t="s">
        <v>214</v>
      </c>
      <c r="N86" s="38" t="s">
        <v>214</v>
      </c>
      <c r="O86" s="38" t="s">
        <v>214</v>
      </c>
      <c r="P86" s="23"/>
      <c r="Q86" s="8" t="s">
        <v>221</v>
      </c>
      <c r="R86" s="8" t="s">
        <v>225</v>
      </c>
      <c r="S86" s="13" t="s">
        <v>42</v>
      </c>
    </row>
    <row r="87" spans="2:19" s="8" customFormat="1" x14ac:dyDescent="0.25">
      <c r="B87" s="9" t="s">
        <v>32</v>
      </c>
      <c r="C87" s="9" t="s">
        <v>33</v>
      </c>
      <c r="D87" s="9" t="s">
        <v>15</v>
      </c>
      <c r="E87" s="9">
        <v>2016</v>
      </c>
      <c r="F87" s="9" t="s">
        <v>34</v>
      </c>
      <c r="G87" s="10">
        <v>43101</v>
      </c>
      <c r="H87" s="10">
        <v>44166</v>
      </c>
      <c r="I87" s="11">
        <v>1780922</v>
      </c>
      <c r="J87" s="11">
        <v>2095202</v>
      </c>
      <c r="K87" s="12">
        <v>0.85</v>
      </c>
      <c r="L87" s="14" t="s">
        <v>164</v>
      </c>
      <c r="M87" s="38" t="s">
        <v>214</v>
      </c>
      <c r="N87" s="38" t="s">
        <v>214</v>
      </c>
      <c r="O87" s="38" t="s">
        <v>214</v>
      </c>
      <c r="P87" s="23"/>
      <c r="Q87" s="8" t="s">
        <v>221</v>
      </c>
      <c r="R87" s="8" t="s">
        <v>223</v>
      </c>
      <c r="S87" s="13" t="s">
        <v>35</v>
      </c>
    </row>
    <row r="88" spans="2:19" s="8" customFormat="1" x14ac:dyDescent="0.25">
      <c r="B88" s="9" t="s">
        <v>102</v>
      </c>
      <c r="C88" s="9" t="s">
        <v>101</v>
      </c>
      <c r="D88" s="9" t="s">
        <v>15</v>
      </c>
      <c r="E88" s="9">
        <v>2015</v>
      </c>
      <c r="F88" s="9" t="s">
        <v>41</v>
      </c>
      <c r="G88" s="10">
        <v>42491</v>
      </c>
      <c r="H88" s="10">
        <v>43709</v>
      </c>
      <c r="I88" s="11">
        <v>9312600</v>
      </c>
      <c r="J88" s="11">
        <v>10956000</v>
      </c>
      <c r="K88" s="12">
        <v>0.85</v>
      </c>
      <c r="L88" s="14" t="s">
        <v>182</v>
      </c>
      <c r="M88" s="38" t="s">
        <v>214</v>
      </c>
      <c r="N88" s="38" t="s">
        <v>214</v>
      </c>
      <c r="O88" s="38" t="s">
        <v>214</v>
      </c>
      <c r="P88" s="23"/>
      <c r="Q88" s="8" t="s">
        <v>221</v>
      </c>
      <c r="S88" s="13" t="s">
        <v>103</v>
      </c>
    </row>
    <row r="89" spans="2:19" s="8" customFormat="1" x14ac:dyDescent="0.25">
      <c r="B89" s="9" t="s">
        <v>99</v>
      </c>
      <c r="C89" s="9" t="s">
        <v>98</v>
      </c>
      <c r="D89" s="9" t="s">
        <v>15</v>
      </c>
      <c r="E89" s="9">
        <v>2015</v>
      </c>
      <c r="F89" s="9" t="s">
        <v>34</v>
      </c>
      <c r="G89" s="10">
        <v>42401</v>
      </c>
      <c r="H89" s="10">
        <v>43435</v>
      </c>
      <c r="I89" s="11">
        <v>5045154</v>
      </c>
      <c r="J89" s="11">
        <v>5935475</v>
      </c>
      <c r="K89" s="12">
        <v>0.85</v>
      </c>
      <c r="L89" s="14" t="s">
        <v>181</v>
      </c>
      <c r="M89" s="38" t="s">
        <v>214</v>
      </c>
      <c r="N89" s="38" t="s">
        <v>214</v>
      </c>
      <c r="O89" s="38" t="s">
        <v>214</v>
      </c>
      <c r="P89" s="23"/>
      <c r="Q89" s="8" t="s">
        <v>221</v>
      </c>
      <c r="S89" s="13" t="s">
        <v>100</v>
      </c>
    </row>
    <row r="90" spans="2:19" s="8" customFormat="1" ht="45" x14ac:dyDescent="0.25">
      <c r="B90" s="60" t="s">
        <v>559</v>
      </c>
      <c r="C90" s="60" t="s">
        <v>548</v>
      </c>
      <c r="D90" s="60" t="s">
        <v>15</v>
      </c>
      <c r="E90" s="60">
        <v>2014</v>
      </c>
      <c r="F90" s="60" t="s">
        <v>560</v>
      </c>
      <c r="G90" s="61">
        <v>42005</v>
      </c>
      <c r="H90" s="61">
        <v>43160</v>
      </c>
      <c r="I90" s="62">
        <v>15179637</v>
      </c>
      <c r="J90" s="62">
        <v>30359274</v>
      </c>
      <c r="K90" s="63">
        <v>0.5</v>
      </c>
      <c r="L90" s="64" t="s">
        <v>561</v>
      </c>
      <c r="M90" s="58"/>
      <c r="N90" s="58"/>
      <c r="O90" s="39" t="s">
        <v>214</v>
      </c>
      <c r="P90" s="58"/>
      <c r="Q90" s="65" t="s">
        <v>342</v>
      </c>
      <c r="R90" s="65" t="s">
        <v>562</v>
      </c>
      <c r="S90" s="66" t="s">
        <v>558</v>
      </c>
    </row>
    <row r="91" spans="2:19" s="8" customFormat="1" x14ac:dyDescent="0.25">
      <c r="B91" s="60" t="s">
        <v>564</v>
      </c>
      <c r="C91" s="60" t="s">
        <v>549</v>
      </c>
      <c r="D91" s="60" t="s">
        <v>15</v>
      </c>
      <c r="E91" s="60">
        <v>2014</v>
      </c>
      <c r="F91" s="60" t="s">
        <v>135</v>
      </c>
      <c r="G91" s="61">
        <v>42005</v>
      </c>
      <c r="H91" s="61">
        <v>43435</v>
      </c>
      <c r="I91" s="62">
        <v>3212031</v>
      </c>
      <c r="J91" s="62">
        <v>8001439</v>
      </c>
      <c r="K91" s="63">
        <v>0.4</v>
      </c>
      <c r="L91" s="64" t="s">
        <v>565</v>
      </c>
      <c r="M91" s="58"/>
      <c r="N91" s="58"/>
      <c r="O91" s="39" t="s">
        <v>214</v>
      </c>
      <c r="P91" s="58"/>
      <c r="Q91" s="65" t="s">
        <v>342</v>
      </c>
      <c r="R91" s="65" t="s">
        <v>562</v>
      </c>
      <c r="S91" s="66" t="s">
        <v>563</v>
      </c>
    </row>
    <row r="92" spans="2:19" s="8" customFormat="1" ht="30" x14ac:dyDescent="0.25">
      <c r="B92" s="9" t="s">
        <v>95</v>
      </c>
      <c r="C92" s="9" t="s">
        <v>94</v>
      </c>
      <c r="D92" s="9" t="s">
        <v>15</v>
      </c>
      <c r="E92" s="9">
        <v>2015</v>
      </c>
      <c r="F92" s="9" t="s">
        <v>96</v>
      </c>
      <c r="G92" s="10">
        <v>42675</v>
      </c>
      <c r="H92" s="10">
        <v>44166</v>
      </c>
      <c r="I92" s="11">
        <v>123211578</v>
      </c>
      <c r="J92" s="11">
        <v>144954797</v>
      </c>
      <c r="K92" s="12">
        <v>0.85</v>
      </c>
      <c r="L92" s="14" t="s">
        <v>180</v>
      </c>
      <c r="M92" s="38" t="s">
        <v>214</v>
      </c>
      <c r="N92" s="38" t="s">
        <v>214</v>
      </c>
      <c r="O92" s="38" t="s">
        <v>214</v>
      </c>
      <c r="P92" s="23"/>
      <c r="R92" s="8" t="s">
        <v>281</v>
      </c>
      <c r="S92" s="13" t="s">
        <v>97</v>
      </c>
    </row>
    <row r="93" spans="2:19" s="8" customFormat="1" ht="30" x14ac:dyDescent="0.25">
      <c r="B93" s="9" t="s">
        <v>89</v>
      </c>
      <c r="C93" s="9" t="s">
        <v>88</v>
      </c>
      <c r="D93" s="9" t="s">
        <v>15</v>
      </c>
      <c r="E93" s="9">
        <v>2015</v>
      </c>
      <c r="F93" s="9" t="s">
        <v>16</v>
      </c>
      <c r="G93" s="10">
        <v>42522</v>
      </c>
      <c r="H93" s="10">
        <v>43770</v>
      </c>
      <c r="I93" s="11">
        <v>2673173</v>
      </c>
      <c r="J93" s="11">
        <v>3144909</v>
      </c>
      <c r="K93" s="12">
        <v>0.85</v>
      </c>
      <c r="L93" s="14" t="s">
        <v>178</v>
      </c>
      <c r="M93" s="35" t="s">
        <v>214</v>
      </c>
      <c r="N93" s="23"/>
      <c r="O93" s="23"/>
      <c r="P93" s="23"/>
      <c r="Q93" s="8" t="s">
        <v>279</v>
      </c>
      <c r="R93" s="8" t="s">
        <v>280</v>
      </c>
      <c r="S93" s="13" t="s">
        <v>90</v>
      </c>
    </row>
    <row r="94" spans="2:19" s="8" customFormat="1" ht="30" x14ac:dyDescent="0.25">
      <c r="B94" s="9" t="s">
        <v>21</v>
      </c>
      <c r="C94" s="9" t="s">
        <v>22</v>
      </c>
      <c r="D94" s="9" t="s">
        <v>15</v>
      </c>
      <c r="E94" s="9">
        <v>2016</v>
      </c>
      <c r="F94" s="9" t="s">
        <v>16</v>
      </c>
      <c r="G94" s="10">
        <v>43101</v>
      </c>
      <c r="H94" s="10">
        <v>44166</v>
      </c>
      <c r="I94" s="11">
        <v>112000</v>
      </c>
      <c r="J94" s="11">
        <v>5600000</v>
      </c>
      <c r="K94" s="12">
        <v>0.2</v>
      </c>
      <c r="L94" s="14" t="s">
        <v>161</v>
      </c>
      <c r="M94" s="35" t="s">
        <v>214</v>
      </c>
      <c r="N94" s="36" t="s">
        <v>214</v>
      </c>
      <c r="O94" s="23"/>
      <c r="P94" s="23"/>
      <c r="Q94" s="8" t="s">
        <v>217</v>
      </c>
      <c r="R94" s="8" t="s">
        <v>218</v>
      </c>
      <c r="S94" s="13" t="s">
        <v>23</v>
      </c>
    </row>
    <row r="95" spans="2:19" s="8" customFormat="1" ht="60" x14ac:dyDescent="0.25">
      <c r="B95" s="60" t="s">
        <v>584</v>
      </c>
      <c r="C95" s="60" t="s">
        <v>582</v>
      </c>
      <c r="D95" s="60" t="s">
        <v>15</v>
      </c>
      <c r="E95" s="60">
        <v>2015</v>
      </c>
      <c r="F95" s="60" t="s">
        <v>583</v>
      </c>
      <c r="G95" s="61">
        <v>42401</v>
      </c>
      <c r="H95" s="61">
        <v>43435</v>
      </c>
      <c r="I95" s="62">
        <v>3063322</v>
      </c>
      <c r="J95" s="62">
        <v>13918611</v>
      </c>
      <c r="K95" s="63">
        <v>0.22</v>
      </c>
      <c r="L95" s="64" t="s">
        <v>585</v>
      </c>
      <c r="M95" s="58"/>
      <c r="N95" s="58"/>
      <c r="O95" s="39" t="s">
        <v>214</v>
      </c>
      <c r="P95" s="58"/>
      <c r="Q95" s="65" t="s">
        <v>289</v>
      </c>
      <c r="R95" s="65" t="s">
        <v>586</v>
      </c>
      <c r="S95" s="66"/>
    </row>
    <row r="96" spans="2:19" s="8" customFormat="1" ht="45" x14ac:dyDescent="0.25">
      <c r="B96" s="60" t="s">
        <v>581</v>
      </c>
      <c r="C96" s="60" t="s">
        <v>571</v>
      </c>
      <c r="D96" s="60" t="s">
        <v>15</v>
      </c>
      <c r="E96" s="60">
        <v>2015</v>
      </c>
      <c r="F96" s="60" t="s">
        <v>572</v>
      </c>
      <c r="G96" s="61">
        <v>42401</v>
      </c>
      <c r="H96" s="61">
        <v>43132</v>
      </c>
      <c r="I96" s="62">
        <v>4250000</v>
      </c>
      <c r="J96" s="62">
        <v>5000000</v>
      </c>
      <c r="K96" s="63">
        <v>0.85</v>
      </c>
      <c r="L96" s="64" t="s">
        <v>573</v>
      </c>
      <c r="M96" s="58"/>
      <c r="N96" s="58"/>
      <c r="O96" s="39" t="s">
        <v>214</v>
      </c>
      <c r="P96" s="58"/>
      <c r="Q96" s="65" t="s">
        <v>289</v>
      </c>
      <c r="R96" s="65" t="s">
        <v>586</v>
      </c>
      <c r="S96" s="66" t="s">
        <v>575</v>
      </c>
    </row>
    <row r="97" spans="2:19" s="8" customFormat="1" x14ac:dyDescent="0.25">
      <c r="B97" s="60" t="s">
        <v>577</v>
      </c>
      <c r="C97" s="60" t="s">
        <v>576</v>
      </c>
      <c r="D97" s="60" t="s">
        <v>15</v>
      </c>
      <c r="E97" s="60">
        <v>2014</v>
      </c>
      <c r="F97" s="60" t="s">
        <v>78</v>
      </c>
      <c r="G97" s="61">
        <v>41640</v>
      </c>
      <c r="H97" s="61">
        <v>43070</v>
      </c>
      <c r="I97" s="62">
        <v>750000</v>
      </c>
      <c r="J97" s="62">
        <v>1500000</v>
      </c>
      <c r="K97" s="63">
        <v>0.5</v>
      </c>
      <c r="L97" s="64" t="s">
        <v>578</v>
      </c>
      <c r="M97" s="58"/>
      <c r="N97" s="58"/>
      <c r="O97" s="39" t="s">
        <v>214</v>
      </c>
      <c r="P97" s="58"/>
      <c r="Q97" s="65" t="s">
        <v>579</v>
      </c>
      <c r="R97" s="65" t="s">
        <v>586</v>
      </c>
      <c r="S97" s="66" t="s">
        <v>580</v>
      </c>
    </row>
    <row r="98" spans="2:19" s="8" customFormat="1" x14ac:dyDescent="0.25">
      <c r="B98" s="60" t="s">
        <v>568</v>
      </c>
      <c r="C98" s="60" t="s">
        <v>569</v>
      </c>
      <c r="D98" s="60" t="s">
        <v>15</v>
      </c>
      <c r="E98" s="60">
        <v>2014</v>
      </c>
      <c r="F98" s="60" t="s">
        <v>86</v>
      </c>
      <c r="G98" s="61">
        <v>41640</v>
      </c>
      <c r="H98" s="61">
        <v>47453</v>
      </c>
      <c r="I98" s="62">
        <v>1310099</v>
      </c>
      <c r="J98" s="62">
        <v>2620198</v>
      </c>
      <c r="K98" s="63">
        <v>0.5</v>
      </c>
      <c r="L98" s="64" t="s">
        <v>570</v>
      </c>
      <c r="M98" s="58"/>
      <c r="N98" s="58"/>
      <c r="O98" s="39" t="s">
        <v>214</v>
      </c>
      <c r="P98" s="58"/>
      <c r="Q98" s="65" t="s">
        <v>289</v>
      </c>
      <c r="R98" s="65" t="s">
        <v>586</v>
      </c>
      <c r="S98" s="66" t="s">
        <v>567</v>
      </c>
    </row>
    <row r="99" spans="2:19" s="8" customFormat="1" ht="60" x14ac:dyDescent="0.25">
      <c r="B99" s="9" t="s">
        <v>113</v>
      </c>
      <c r="C99" s="9" t="s">
        <v>112</v>
      </c>
      <c r="D99" s="9" t="s">
        <v>15</v>
      </c>
      <c r="E99" s="9">
        <v>2015</v>
      </c>
      <c r="F99" s="9" t="s">
        <v>114</v>
      </c>
      <c r="G99" s="10">
        <v>42675</v>
      </c>
      <c r="H99" s="10">
        <v>43435</v>
      </c>
      <c r="I99" s="11">
        <v>1303275</v>
      </c>
      <c r="J99" s="11">
        <v>2606550</v>
      </c>
      <c r="K99" s="12">
        <v>0.5</v>
      </c>
      <c r="L99" s="14" t="s">
        <v>185</v>
      </c>
      <c r="M99" s="23"/>
      <c r="N99" s="23"/>
      <c r="O99" s="23"/>
      <c r="P99" s="37" t="s">
        <v>214</v>
      </c>
      <c r="R99" s="8" t="s">
        <v>282</v>
      </c>
      <c r="S99" s="13" t="s">
        <v>115</v>
      </c>
    </row>
    <row r="100" spans="2:19" s="8" customFormat="1" x14ac:dyDescent="0.25">
      <c r="B100" s="9" t="s">
        <v>131</v>
      </c>
      <c r="C100" s="9" t="s">
        <v>130</v>
      </c>
      <c r="D100" s="9" t="s">
        <v>15</v>
      </c>
      <c r="E100" s="9">
        <v>2015</v>
      </c>
      <c r="F100" s="9" t="s">
        <v>86</v>
      </c>
      <c r="G100" s="10">
        <v>42644</v>
      </c>
      <c r="H100" s="10">
        <v>43709</v>
      </c>
      <c r="I100" s="11">
        <v>911373</v>
      </c>
      <c r="J100" s="11">
        <v>1822745</v>
      </c>
      <c r="K100" s="12">
        <v>0.5</v>
      </c>
      <c r="L100" s="14" t="s">
        <v>190</v>
      </c>
      <c r="M100" s="23"/>
      <c r="N100" s="23"/>
      <c r="O100" s="23"/>
      <c r="P100" s="37" t="s">
        <v>214</v>
      </c>
      <c r="R100" s="8" t="s">
        <v>285</v>
      </c>
      <c r="S100" s="13" t="s">
        <v>132</v>
      </c>
    </row>
    <row r="101" spans="2:19" s="8" customFormat="1" x14ac:dyDescent="0.25">
      <c r="B101" s="9" t="s">
        <v>44</v>
      </c>
      <c r="C101" s="9" t="s">
        <v>43</v>
      </c>
      <c r="D101" s="9" t="s">
        <v>15</v>
      </c>
      <c r="E101" s="9">
        <v>2016</v>
      </c>
      <c r="F101" s="9" t="s">
        <v>45</v>
      </c>
      <c r="G101" s="10">
        <v>43009</v>
      </c>
      <c r="H101" s="10">
        <v>43983</v>
      </c>
      <c r="I101" s="11">
        <v>10000000</v>
      </c>
      <c r="J101" s="11">
        <v>20000000</v>
      </c>
      <c r="K101" s="12">
        <v>0.5</v>
      </c>
      <c r="L101" s="14" t="s">
        <v>167</v>
      </c>
      <c r="M101" s="23"/>
      <c r="N101" s="36" t="s">
        <v>214</v>
      </c>
      <c r="O101" s="23"/>
      <c r="P101" s="37" t="s">
        <v>214</v>
      </c>
      <c r="R101" s="8" t="s">
        <v>226</v>
      </c>
      <c r="S101" s="13" t="s">
        <v>46</v>
      </c>
    </row>
    <row r="102" spans="2:19" s="8" customFormat="1" x14ac:dyDescent="0.25">
      <c r="B102" s="9" t="s">
        <v>134</v>
      </c>
      <c r="C102" s="9" t="s">
        <v>133</v>
      </c>
      <c r="D102" s="9" t="s">
        <v>15</v>
      </c>
      <c r="E102" s="9">
        <v>2015</v>
      </c>
      <c r="F102" s="9" t="s">
        <v>135</v>
      </c>
      <c r="G102" s="10">
        <v>42401</v>
      </c>
      <c r="H102" s="10">
        <v>44166</v>
      </c>
      <c r="I102" s="11">
        <v>9550000</v>
      </c>
      <c r="J102" s="11">
        <v>19100000</v>
      </c>
      <c r="K102" s="12">
        <v>0.5</v>
      </c>
      <c r="L102" s="14" t="s">
        <v>191</v>
      </c>
      <c r="M102" s="23"/>
      <c r="N102" s="23"/>
      <c r="O102" s="23"/>
      <c r="P102" s="37" t="s">
        <v>214</v>
      </c>
      <c r="R102" s="8" t="s">
        <v>224</v>
      </c>
      <c r="S102" s="13" t="s">
        <v>136</v>
      </c>
    </row>
    <row r="103" spans="2:19" s="8" customFormat="1" x14ac:dyDescent="0.25">
      <c r="B103" s="9" t="s">
        <v>109</v>
      </c>
      <c r="C103" s="9" t="s">
        <v>108</v>
      </c>
      <c r="D103" s="9" t="s">
        <v>15</v>
      </c>
      <c r="E103" s="9">
        <v>2015</v>
      </c>
      <c r="F103" s="9" t="s">
        <v>110</v>
      </c>
      <c r="G103" s="10">
        <v>42401</v>
      </c>
      <c r="H103" s="10">
        <v>44166</v>
      </c>
      <c r="I103" s="11">
        <v>1588250</v>
      </c>
      <c r="J103" s="11">
        <v>3176500</v>
      </c>
      <c r="K103" s="12">
        <v>0.5</v>
      </c>
      <c r="L103" s="14" t="s">
        <v>184</v>
      </c>
      <c r="M103" s="23"/>
      <c r="N103" s="23"/>
      <c r="O103" s="23"/>
      <c r="P103" s="37" t="s">
        <v>214</v>
      </c>
      <c r="R103" s="8" t="s">
        <v>224</v>
      </c>
      <c r="S103" s="13" t="s">
        <v>111</v>
      </c>
    </row>
    <row r="104" spans="2:19" s="8" customFormat="1" x14ac:dyDescent="0.25">
      <c r="B104" s="9" t="s">
        <v>85</v>
      </c>
      <c r="C104" s="9" t="s">
        <v>84</v>
      </c>
      <c r="D104" s="9" t="s">
        <v>15</v>
      </c>
      <c r="E104" s="9">
        <v>2016</v>
      </c>
      <c r="F104" s="9" t="s">
        <v>86</v>
      </c>
      <c r="G104" s="10">
        <v>42767</v>
      </c>
      <c r="H104" s="10">
        <v>44166</v>
      </c>
      <c r="I104" s="11">
        <v>2164500</v>
      </c>
      <c r="J104" s="11">
        <v>4329000</v>
      </c>
      <c r="K104" s="12">
        <v>0.5</v>
      </c>
      <c r="L104" s="14" t="s">
        <v>177</v>
      </c>
      <c r="M104" s="23"/>
      <c r="N104" s="23"/>
      <c r="O104" s="23"/>
      <c r="P104" s="37" t="s">
        <v>214</v>
      </c>
      <c r="R104" s="8" t="s">
        <v>224</v>
      </c>
      <c r="S104" s="13" t="s">
        <v>87</v>
      </c>
    </row>
    <row r="105" spans="2:19" s="8" customFormat="1" x14ac:dyDescent="0.25">
      <c r="B105" s="9" t="s">
        <v>128</v>
      </c>
      <c r="C105" s="9" t="s">
        <v>127</v>
      </c>
      <c r="D105" s="9" t="s">
        <v>15</v>
      </c>
      <c r="E105" s="9">
        <v>2015</v>
      </c>
      <c r="F105" s="9" t="s">
        <v>82</v>
      </c>
      <c r="G105" s="10">
        <v>42401</v>
      </c>
      <c r="H105" s="10">
        <v>44166</v>
      </c>
      <c r="I105" s="11">
        <v>16087772</v>
      </c>
      <c r="J105" s="11">
        <v>18926791</v>
      </c>
      <c r="K105" s="12">
        <v>0.85</v>
      </c>
      <c r="L105" s="14" t="s">
        <v>189</v>
      </c>
      <c r="M105" s="23"/>
      <c r="N105" s="23"/>
      <c r="O105" s="23"/>
      <c r="P105" s="37" t="s">
        <v>214</v>
      </c>
      <c r="R105" s="8" t="s">
        <v>224</v>
      </c>
      <c r="S105" s="13" t="s">
        <v>129</v>
      </c>
    </row>
    <row r="106" spans="2:19" s="8" customFormat="1" x14ac:dyDescent="0.25">
      <c r="B106" s="9" t="s">
        <v>105</v>
      </c>
      <c r="C106" s="9" t="s">
        <v>104</v>
      </c>
      <c r="D106" s="9" t="s">
        <v>15</v>
      </c>
      <c r="E106" s="9">
        <v>2015</v>
      </c>
      <c r="F106" s="9" t="s">
        <v>106</v>
      </c>
      <c r="G106" s="10">
        <v>42401</v>
      </c>
      <c r="H106" s="10">
        <v>44166</v>
      </c>
      <c r="I106" s="11">
        <v>7206607</v>
      </c>
      <c r="J106" s="11">
        <v>14413213</v>
      </c>
      <c r="K106" s="12">
        <v>0.5</v>
      </c>
      <c r="L106" s="14" t="s">
        <v>183</v>
      </c>
      <c r="M106" s="23"/>
      <c r="N106" s="23"/>
      <c r="O106" s="23"/>
      <c r="P106" s="37" t="s">
        <v>214</v>
      </c>
      <c r="R106" s="8" t="s">
        <v>224</v>
      </c>
      <c r="S106" s="13" t="s">
        <v>107</v>
      </c>
    </row>
    <row r="107" spans="2:19" s="8" customFormat="1" x14ac:dyDescent="0.25">
      <c r="B107" s="9" t="s">
        <v>36</v>
      </c>
      <c r="C107" s="9" t="s">
        <v>37</v>
      </c>
      <c r="D107" s="9" t="s">
        <v>15</v>
      </c>
      <c r="E107" s="9">
        <v>2016</v>
      </c>
      <c r="F107" s="9" t="s">
        <v>34</v>
      </c>
      <c r="G107" s="10">
        <v>42767</v>
      </c>
      <c r="H107" s="10">
        <v>44166</v>
      </c>
      <c r="I107" s="11">
        <v>1696116</v>
      </c>
      <c r="J107" s="11">
        <v>1995431</v>
      </c>
      <c r="K107" s="12">
        <v>0.85</v>
      </c>
      <c r="L107" s="14" t="s">
        <v>165</v>
      </c>
      <c r="M107" s="23"/>
      <c r="N107" s="23"/>
      <c r="O107" s="23"/>
      <c r="P107" s="37" t="s">
        <v>214</v>
      </c>
      <c r="R107" s="8" t="s">
        <v>224</v>
      </c>
      <c r="S107" s="13" t="s">
        <v>38</v>
      </c>
    </row>
    <row r="108" spans="2:19" s="8" customFormat="1" x14ac:dyDescent="0.25">
      <c r="B108" s="9" t="s">
        <v>28</v>
      </c>
      <c r="C108" s="9" t="s">
        <v>29</v>
      </c>
      <c r="D108" s="9" t="s">
        <v>15</v>
      </c>
      <c r="E108" s="9">
        <v>2016</v>
      </c>
      <c r="F108" s="9" t="s">
        <v>30</v>
      </c>
      <c r="G108" s="10">
        <v>42767</v>
      </c>
      <c r="H108" s="10">
        <v>44166</v>
      </c>
      <c r="I108" s="11">
        <v>10432000</v>
      </c>
      <c r="J108" s="11">
        <v>20864000</v>
      </c>
      <c r="K108" s="12">
        <v>0.5</v>
      </c>
      <c r="L108" s="14" t="s">
        <v>163</v>
      </c>
      <c r="M108" s="23"/>
      <c r="N108" s="23"/>
      <c r="O108" s="23"/>
      <c r="P108" s="37" t="s">
        <v>214</v>
      </c>
      <c r="R108" s="8" t="s">
        <v>220</v>
      </c>
      <c r="S108" s="13" t="s">
        <v>31</v>
      </c>
    </row>
    <row r="109" spans="2:19" s="8" customFormat="1" x14ac:dyDescent="0.25">
      <c r="B109" s="9" t="s">
        <v>24</v>
      </c>
      <c r="C109" s="9" t="s">
        <v>25</v>
      </c>
      <c r="D109" s="9" t="s">
        <v>15</v>
      </c>
      <c r="E109" s="9">
        <v>2016</v>
      </c>
      <c r="F109" s="9" t="s">
        <v>26</v>
      </c>
      <c r="G109" s="10">
        <v>42767</v>
      </c>
      <c r="H109" s="10">
        <v>44166</v>
      </c>
      <c r="I109" s="11">
        <v>4177398</v>
      </c>
      <c r="J109" s="11">
        <v>8354796</v>
      </c>
      <c r="K109" s="12">
        <v>0.5</v>
      </c>
      <c r="L109" s="14" t="s">
        <v>162</v>
      </c>
      <c r="M109" s="23"/>
      <c r="N109" s="23"/>
      <c r="O109" s="23"/>
      <c r="P109" s="37" t="s">
        <v>214</v>
      </c>
      <c r="R109" s="8" t="s">
        <v>219</v>
      </c>
      <c r="S109" s="13" t="s">
        <v>27</v>
      </c>
    </row>
    <row r="110" spans="2:19" s="8" customFormat="1" x14ac:dyDescent="0.25">
      <c r="B110" s="9" t="s">
        <v>92</v>
      </c>
      <c r="C110" s="9" t="s">
        <v>91</v>
      </c>
      <c r="D110" s="9" t="s">
        <v>15</v>
      </c>
      <c r="E110" s="9">
        <v>2015</v>
      </c>
      <c r="F110" s="9" t="s">
        <v>16</v>
      </c>
      <c r="G110" s="10">
        <v>42401</v>
      </c>
      <c r="H110" s="10">
        <v>44166</v>
      </c>
      <c r="I110" s="11">
        <v>1157000</v>
      </c>
      <c r="J110" s="11">
        <v>2314000</v>
      </c>
      <c r="K110" s="12">
        <v>0.5</v>
      </c>
      <c r="L110" s="14" t="s">
        <v>179</v>
      </c>
      <c r="M110" s="23"/>
      <c r="N110" s="23"/>
      <c r="O110" s="23"/>
      <c r="P110" s="37" t="s">
        <v>214</v>
      </c>
      <c r="R110" s="8" t="s">
        <v>224</v>
      </c>
      <c r="S110" s="13" t="s">
        <v>93</v>
      </c>
    </row>
    <row r="111" spans="2:19" s="8" customFormat="1" x14ac:dyDescent="0.25">
      <c r="B111" s="9" t="s">
        <v>14</v>
      </c>
      <c r="C111" s="9" t="s">
        <v>12</v>
      </c>
      <c r="D111" s="9" t="s">
        <v>15</v>
      </c>
      <c r="E111" s="9">
        <v>2016</v>
      </c>
      <c r="F111" s="9" t="s">
        <v>16</v>
      </c>
      <c r="G111" s="10">
        <v>42767</v>
      </c>
      <c r="H111" s="10">
        <v>44166</v>
      </c>
      <c r="I111" s="11">
        <v>1550000</v>
      </c>
      <c r="J111" s="11">
        <v>3100000</v>
      </c>
      <c r="K111" s="12">
        <v>0.5</v>
      </c>
      <c r="L111" s="14" t="s">
        <v>160</v>
      </c>
      <c r="M111" s="58"/>
      <c r="N111" s="23"/>
      <c r="O111" s="23"/>
      <c r="P111" s="37" t="s">
        <v>214</v>
      </c>
      <c r="R111" s="8" t="s">
        <v>216</v>
      </c>
      <c r="S111" s="13" t="s">
        <v>20</v>
      </c>
    </row>
    <row r="112" spans="2:19" s="8" customFormat="1" x14ac:dyDescent="0.25">
      <c r="B112" s="9" t="s">
        <v>77</v>
      </c>
      <c r="C112" s="9" t="s">
        <v>76</v>
      </c>
      <c r="D112" s="9" t="s">
        <v>15</v>
      </c>
      <c r="E112" s="9">
        <v>2016</v>
      </c>
      <c r="F112" s="9" t="s">
        <v>78</v>
      </c>
      <c r="G112" s="10">
        <v>42767</v>
      </c>
      <c r="H112" s="10">
        <v>44166</v>
      </c>
      <c r="I112" s="11">
        <v>8989977</v>
      </c>
      <c r="J112" s="11">
        <v>17979954</v>
      </c>
      <c r="K112" s="12">
        <v>0.5</v>
      </c>
      <c r="L112" s="14" t="s">
        <v>175</v>
      </c>
      <c r="M112" s="23"/>
      <c r="N112" s="23"/>
      <c r="O112" s="23"/>
      <c r="P112" s="37" t="s">
        <v>214</v>
      </c>
      <c r="R112" s="8" t="s">
        <v>224</v>
      </c>
      <c r="S112" s="13" t="s">
        <v>79</v>
      </c>
    </row>
    <row r="113" spans="2:19" s="8" customFormat="1" x14ac:dyDescent="0.25">
      <c r="B113" s="9" t="s">
        <v>124</v>
      </c>
      <c r="C113" s="9" t="s">
        <v>123</v>
      </c>
      <c r="D113" s="9" t="s">
        <v>15</v>
      </c>
      <c r="E113" s="9">
        <v>2015</v>
      </c>
      <c r="F113" s="9" t="s">
        <v>125</v>
      </c>
      <c r="G113" s="10">
        <v>42401</v>
      </c>
      <c r="H113" s="10">
        <v>44166</v>
      </c>
      <c r="I113" s="11">
        <v>4965442</v>
      </c>
      <c r="J113" s="11">
        <v>9930884</v>
      </c>
      <c r="K113" s="12">
        <v>0.5</v>
      </c>
      <c r="L113" s="14" t="s">
        <v>188</v>
      </c>
      <c r="M113" s="23"/>
      <c r="N113" s="23"/>
      <c r="O113" s="23"/>
      <c r="P113" s="37" t="s">
        <v>214</v>
      </c>
      <c r="R113" s="8" t="s">
        <v>224</v>
      </c>
      <c r="S113" s="13" t="s">
        <v>126</v>
      </c>
    </row>
    <row r="114" spans="2:19" s="8" customFormat="1" x14ac:dyDescent="0.25">
      <c r="B114" s="60" t="s">
        <v>555</v>
      </c>
      <c r="C114" s="24" t="s">
        <v>554</v>
      </c>
      <c r="D114" s="60" t="s">
        <v>15</v>
      </c>
      <c r="E114" s="60">
        <v>2014</v>
      </c>
      <c r="F114" s="60" t="s">
        <v>114</v>
      </c>
      <c r="G114" s="61">
        <v>42370</v>
      </c>
      <c r="H114" s="61">
        <v>43435</v>
      </c>
      <c r="I114" s="62">
        <v>10018299</v>
      </c>
      <c r="J114" s="62">
        <v>20036598</v>
      </c>
      <c r="K114" s="63">
        <v>0.5</v>
      </c>
      <c r="L114" s="64" t="s">
        <v>556</v>
      </c>
      <c r="M114" s="58"/>
      <c r="N114" s="58"/>
      <c r="O114" s="58"/>
      <c r="P114" s="37" t="s">
        <v>214</v>
      </c>
      <c r="Q114" s="65"/>
      <c r="R114" s="65"/>
      <c r="S114" s="66" t="s">
        <v>557</v>
      </c>
    </row>
    <row r="115" spans="2:19" x14ac:dyDescent="0.25">
      <c r="B115" s="9" t="s">
        <v>116</v>
      </c>
      <c r="C115" s="9" t="s">
        <v>117</v>
      </c>
      <c r="D115" s="9" t="s">
        <v>15</v>
      </c>
      <c r="E115" s="9">
        <v>2015</v>
      </c>
      <c r="F115" s="9" t="s">
        <v>118</v>
      </c>
      <c r="G115" s="10">
        <v>42614</v>
      </c>
      <c r="H115" s="10">
        <v>43678</v>
      </c>
      <c r="I115" s="11">
        <v>15000000</v>
      </c>
      <c r="J115" s="11">
        <v>29999999</v>
      </c>
      <c r="K115" s="12">
        <v>0.5</v>
      </c>
      <c r="L115" s="14" t="s">
        <v>186</v>
      </c>
      <c r="M115" s="23"/>
      <c r="N115" s="23"/>
      <c r="O115" s="23"/>
      <c r="P115" s="37" t="s">
        <v>214</v>
      </c>
      <c r="Q115" s="8"/>
      <c r="R115" s="8" t="s">
        <v>283</v>
      </c>
      <c r="S115" s="13" t="s">
        <v>119</v>
      </c>
    </row>
    <row r="116" spans="2:19" ht="30" x14ac:dyDescent="0.25">
      <c r="B116" s="60" t="s">
        <v>543</v>
      </c>
      <c r="C116" s="60" t="s">
        <v>542</v>
      </c>
      <c r="D116" s="60" t="s">
        <v>15</v>
      </c>
      <c r="E116" s="60">
        <v>2016</v>
      </c>
      <c r="F116" s="60" t="s">
        <v>106</v>
      </c>
      <c r="G116" s="61">
        <v>42917</v>
      </c>
      <c r="H116" s="61">
        <v>43983</v>
      </c>
      <c r="I116" s="62">
        <v>3826717</v>
      </c>
      <c r="J116" s="62">
        <v>7653434</v>
      </c>
      <c r="K116" s="63">
        <v>0.5</v>
      </c>
      <c r="L116" s="64" t="s">
        <v>544</v>
      </c>
      <c r="M116" s="35" t="s">
        <v>214</v>
      </c>
      <c r="N116" s="36" t="s">
        <v>214</v>
      </c>
      <c r="O116" s="58"/>
      <c r="P116" s="58"/>
      <c r="Q116" s="65"/>
      <c r="R116" s="65" t="s">
        <v>545</v>
      </c>
      <c r="S116" s="66" t="s">
        <v>546</v>
      </c>
    </row>
    <row r="117" spans="2:19" x14ac:dyDescent="0.25">
      <c r="B117" s="60" t="s">
        <v>553</v>
      </c>
      <c r="C117" s="60" t="s">
        <v>550</v>
      </c>
      <c r="D117" s="60" t="s">
        <v>15</v>
      </c>
      <c r="E117" s="60">
        <v>2014</v>
      </c>
      <c r="F117" s="60" t="s">
        <v>67</v>
      </c>
      <c r="G117" s="61">
        <v>42005</v>
      </c>
      <c r="H117" s="61">
        <v>43070</v>
      </c>
      <c r="I117" s="62">
        <v>2600000</v>
      </c>
      <c r="J117" s="62">
        <v>5200000</v>
      </c>
      <c r="K117" s="63">
        <v>0.5</v>
      </c>
      <c r="L117" s="64" t="s">
        <v>551</v>
      </c>
      <c r="M117" s="58"/>
      <c r="N117" s="58"/>
      <c r="O117" s="58"/>
      <c r="P117" s="37" t="s">
        <v>214</v>
      </c>
      <c r="Q117" s="65"/>
      <c r="R117" s="65"/>
      <c r="S117" s="66" t="s">
        <v>552</v>
      </c>
    </row>
    <row r="118" spans="2:19" x14ac:dyDescent="0.25">
      <c r="B118" s="9" t="s">
        <v>65</v>
      </c>
      <c r="C118" s="9" t="s">
        <v>66</v>
      </c>
      <c r="D118" s="9" t="s">
        <v>15</v>
      </c>
      <c r="E118" s="9">
        <v>2016</v>
      </c>
      <c r="F118" s="9" t="s">
        <v>67</v>
      </c>
      <c r="G118" s="10">
        <v>42767</v>
      </c>
      <c r="H118" s="10">
        <v>44166</v>
      </c>
      <c r="I118" s="11">
        <v>9471500</v>
      </c>
      <c r="J118" s="11">
        <v>18943000</v>
      </c>
      <c r="K118" s="12">
        <v>0.5</v>
      </c>
      <c r="L118" s="14" t="s">
        <v>172</v>
      </c>
      <c r="M118" s="23"/>
      <c r="N118" s="23"/>
      <c r="O118" s="23"/>
      <c r="P118" s="37" t="s">
        <v>214</v>
      </c>
      <c r="Q118" s="8"/>
      <c r="R118" s="8" t="s">
        <v>224</v>
      </c>
      <c r="S118" s="13" t="s">
        <v>64</v>
      </c>
    </row>
    <row r="119" spans="2:19" x14ac:dyDescent="0.25">
      <c r="B119" s="9" t="s">
        <v>61</v>
      </c>
      <c r="C119" s="9" t="s">
        <v>60</v>
      </c>
      <c r="D119" s="9" t="s">
        <v>15</v>
      </c>
      <c r="E119" s="9">
        <v>2016</v>
      </c>
      <c r="F119" s="9" t="s">
        <v>62</v>
      </c>
      <c r="G119" s="10">
        <v>42767</v>
      </c>
      <c r="H119" s="10">
        <v>44166</v>
      </c>
      <c r="I119" s="11">
        <v>5485750</v>
      </c>
      <c r="J119" s="11">
        <v>10971500</v>
      </c>
      <c r="K119" s="12">
        <v>0.5</v>
      </c>
      <c r="L119" s="14" t="s">
        <v>171</v>
      </c>
      <c r="M119" s="23"/>
      <c r="N119" s="36" t="s">
        <v>214</v>
      </c>
      <c r="O119" s="23"/>
      <c r="P119" s="37" t="s">
        <v>214</v>
      </c>
      <c r="Q119" s="8"/>
      <c r="R119" s="8" t="s">
        <v>274</v>
      </c>
      <c r="S119" s="13" t="s">
        <v>63</v>
      </c>
    </row>
    <row r="120" spans="2:19" ht="30" x14ac:dyDescent="0.25">
      <c r="B120" s="9" t="s">
        <v>121</v>
      </c>
      <c r="C120" s="9" t="s">
        <v>120</v>
      </c>
      <c r="D120" s="9" t="s">
        <v>15</v>
      </c>
      <c r="E120" s="9">
        <v>2015</v>
      </c>
      <c r="F120" s="9" t="s">
        <v>78</v>
      </c>
      <c r="G120" s="10">
        <v>42430</v>
      </c>
      <c r="H120" s="10">
        <v>43617</v>
      </c>
      <c r="I120" s="11">
        <v>905500</v>
      </c>
      <c r="J120" s="11">
        <v>1811000</v>
      </c>
      <c r="K120" s="12">
        <v>0.5</v>
      </c>
      <c r="L120" s="14" t="s">
        <v>187</v>
      </c>
      <c r="M120" s="23"/>
      <c r="N120" s="23"/>
      <c r="O120" s="23"/>
      <c r="P120" s="37" t="s">
        <v>214</v>
      </c>
      <c r="Q120" s="8"/>
      <c r="R120" s="8" t="s">
        <v>284</v>
      </c>
      <c r="S120" s="13" t="s">
        <v>122</v>
      </c>
    </row>
    <row r="121" spans="2:19" ht="45" x14ac:dyDescent="0.25">
      <c r="B121" s="60" t="s">
        <v>537</v>
      </c>
      <c r="C121" s="60" t="s">
        <v>538</v>
      </c>
      <c r="D121" s="60" t="s">
        <v>15</v>
      </c>
      <c r="E121" s="60">
        <v>2014</v>
      </c>
      <c r="F121" s="60" t="s">
        <v>106</v>
      </c>
      <c r="G121" s="61">
        <v>42156</v>
      </c>
      <c r="H121" s="61">
        <v>43221</v>
      </c>
      <c r="I121" s="62">
        <v>2428000</v>
      </c>
      <c r="J121" s="62">
        <v>12140000</v>
      </c>
      <c r="K121" s="63">
        <v>0.2</v>
      </c>
      <c r="L121" s="64" t="s">
        <v>539</v>
      </c>
      <c r="M121" s="58"/>
      <c r="N121" s="36" t="s">
        <v>214</v>
      </c>
      <c r="O121" s="58"/>
      <c r="P121" s="58"/>
      <c r="Q121" s="65"/>
      <c r="R121" s="65" t="s">
        <v>540</v>
      </c>
      <c r="S121" s="66" t="s">
        <v>541</v>
      </c>
    </row>
  </sheetData>
  <mergeCells count="1">
    <mergeCell ref="M70:P70"/>
  </mergeCells>
  <hyperlinks>
    <hyperlink ref="A5" r:id="rId1"/>
    <hyperlink ref="S111" r:id="rId2"/>
    <hyperlink ref="S94" r:id="rId3"/>
    <hyperlink ref="S109" r:id="rId4"/>
    <hyperlink ref="S108" r:id="rId5"/>
    <hyperlink ref="S87" r:id="rId6"/>
    <hyperlink ref="S107" r:id="rId7"/>
    <hyperlink ref="S86" r:id="rId8"/>
    <hyperlink ref="S101" r:id="rId9"/>
    <hyperlink ref="S76" r:id="rId10"/>
    <hyperlink ref="S83" r:id="rId11"/>
    <hyperlink ref="S85" r:id="rId12"/>
    <hyperlink ref="S119" r:id="rId13"/>
    <hyperlink ref="S118" r:id="rId14"/>
    <hyperlink ref="S78" r:id="rId15"/>
    <hyperlink ref="S81" r:id="rId16"/>
    <hyperlink ref="S112" r:id="rId17"/>
    <hyperlink ref="S104" r:id="rId18"/>
    <hyperlink ref="S93" r:id="rId19"/>
    <hyperlink ref="S110" r:id="rId20"/>
    <hyperlink ref="S92" r:id="rId21"/>
    <hyperlink ref="S89" r:id="rId22"/>
    <hyperlink ref="S88" r:id="rId23"/>
    <hyperlink ref="S106" r:id="rId24"/>
    <hyperlink ref="S103" r:id="rId25"/>
    <hyperlink ref="S99" r:id="rId26"/>
    <hyperlink ref="S115" r:id="rId27"/>
    <hyperlink ref="S120" r:id="rId28"/>
    <hyperlink ref="S113" r:id="rId29"/>
    <hyperlink ref="S105" r:id="rId30"/>
    <hyperlink ref="S100" r:id="rId31"/>
    <hyperlink ref="S102" r:id="rId32"/>
    <hyperlink ref="S75" r:id="rId33"/>
    <hyperlink ref="S82" r:id="rId34"/>
    <hyperlink ref="S84" r:id="rId35"/>
    <hyperlink ref="S77" r:id="rId36"/>
    <hyperlink ref="S74" r:id="rId37"/>
    <hyperlink ref="S80" r:id="rId38"/>
    <hyperlink ref="S79" r:id="rId39"/>
    <hyperlink ref="S121" r:id="rId40"/>
    <hyperlink ref="S116" r:id="rId41"/>
    <hyperlink ref="S117" r:id="rId42"/>
    <hyperlink ref="S114" r:id="rId43"/>
    <hyperlink ref="S90" r:id="rId44"/>
    <hyperlink ref="S91" r:id="rId45"/>
    <hyperlink ref="S98" r:id="rId46"/>
    <hyperlink ref="S96" r:id="rId47"/>
    <hyperlink ref="S97" r:id="rId48"/>
  </hyperlinks>
  <pageMargins left="0.7" right="0.7" top="0.75" bottom="0.75" header="0.3" footer="0.3"/>
  <pageSetup paperSize="9" orientation="portrait" verticalDpi="0" r:id="rId49"/>
  <drawing r:id="rId50"/>
  <tableParts count="1">
    <tablePart r:id="rId5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0" zoomScaleNormal="80" workbookViewId="0">
      <selection activeCell="C12" sqref="C12"/>
    </sheetView>
  </sheetViews>
  <sheetFormatPr defaultRowHeight="15" x14ac:dyDescent="0.25"/>
  <cols>
    <col min="2" max="2" width="18.140625" bestFit="1" customWidth="1"/>
    <col min="3" max="3" width="25.85546875" customWidth="1"/>
    <col min="4" max="4" width="15.85546875" customWidth="1"/>
    <col min="5" max="5" width="18.85546875" bestFit="1" customWidth="1"/>
    <col min="6" max="6" width="7.42578125" bestFit="1" customWidth="1"/>
    <col min="7" max="7" width="18.85546875" bestFit="1" customWidth="1"/>
    <col min="8" max="8" width="111.5703125" customWidth="1"/>
    <col min="9" max="12" width="11.42578125" customWidth="1"/>
    <col min="13" max="13" width="26.42578125" bestFit="1" customWidth="1"/>
    <col min="14" max="14" width="18.85546875" customWidth="1"/>
  </cols>
  <sheetData>
    <row r="1" spans="1:14" ht="20.25" thickBot="1" x14ac:dyDescent="0.35">
      <c r="A1" s="5" t="s">
        <v>349</v>
      </c>
    </row>
    <row r="2" spans="1:14" ht="15.75" thickTop="1" x14ac:dyDescent="0.25"/>
    <row r="3" spans="1:14" x14ac:dyDescent="0.25">
      <c r="E3" s="54" t="s">
        <v>531</v>
      </c>
      <c r="G3" s="54" t="s">
        <v>530</v>
      </c>
      <c r="I3" s="103" t="s">
        <v>535</v>
      </c>
      <c r="J3" s="103"/>
      <c r="K3" s="103"/>
      <c r="L3" s="103"/>
    </row>
    <row r="4" spans="1:14" x14ac:dyDescent="0.25">
      <c r="E4" s="55">
        <f>COUNTA(Table6[Status])</f>
        <v>6</v>
      </c>
      <c r="G4" s="53">
        <f>SUM(Table6[Indicative budget])</f>
        <v>15500000</v>
      </c>
      <c r="I4" s="57">
        <f>SUMIFS(Table6[Indicative budget],Table6[I],"X")</f>
        <v>6300000</v>
      </c>
      <c r="J4" s="57">
        <f>SUMIFS(Table6[Indicative budget],Table6[II],"X")</f>
        <v>5200000</v>
      </c>
      <c r="K4" s="57">
        <f>SUMIFS(Table6[Indicative budget],Table6[III],"X")</f>
        <v>0</v>
      </c>
      <c r="L4" s="57">
        <f>SUMIFS(Table6[Indicative budget],Table6[IV],"X")</f>
        <v>4000000</v>
      </c>
    </row>
    <row r="5" spans="1:14" x14ac:dyDescent="0.25">
      <c r="I5" s="85">
        <f>I4/$G$4</f>
        <v>0.40645161290322579</v>
      </c>
      <c r="J5" s="85">
        <f t="shared" ref="J5:L5" si="0">J4/$G$4</f>
        <v>0.33548387096774196</v>
      </c>
      <c r="K5" s="85">
        <f t="shared" si="0"/>
        <v>0</v>
      </c>
      <c r="L5" s="85">
        <f t="shared" si="0"/>
        <v>0.25806451612903225</v>
      </c>
      <c r="M5" s="56"/>
    </row>
    <row r="6" spans="1:14" x14ac:dyDescent="0.25">
      <c r="B6" s="33" t="s">
        <v>509</v>
      </c>
      <c r="C6" s="33" t="s">
        <v>350</v>
      </c>
      <c r="D6" s="33" t="s">
        <v>510</v>
      </c>
      <c r="E6" s="33" t="s">
        <v>511</v>
      </c>
      <c r="F6" s="33" t="s">
        <v>351</v>
      </c>
      <c r="G6" s="33" t="s">
        <v>508</v>
      </c>
      <c r="H6" s="33" t="s">
        <v>11</v>
      </c>
      <c r="I6" s="33" t="s">
        <v>208</v>
      </c>
      <c r="J6" s="33" t="s">
        <v>209</v>
      </c>
      <c r="K6" s="33" t="s">
        <v>210</v>
      </c>
      <c r="L6" s="33" t="s">
        <v>211</v>
      </c>
      <c r="M6" s="33" t="s">
        <v>536</v>
      </c>
      <c r="N6" s="33" t="s">
        <v>512</v>
      </c>
    </row>
    <row r="7" spans="1:14" ht="120" x14ac:dyDescent="0.25">
      <c r="B7" s="32" t="s">
        <v>524</v>
      </c>
      <c r="C7" s="32" t="s">
        <v>513</v>
      </c>
      <c r="D7" s="32" t="s">
        <v>514</v>
      </c>
      <c r="E7" s="32" t="s">
        <v>515</v>
      </c>
      <c r="F7" s="32">
        <v>2016</v>
      </c>
      <c r="G7" s="48">
        <v>2000000</v>
      </c>
      <c r="H7" s="32" t="s">
        <v>516</v>
      </c>
      <c r="I7" s="32"/>
      <c r="J7" s="32" t="s">
        <v>214</v>
      </c>
      <c r="K7" s="32"/>
      <c r="L7" s="32"/>
      <c r="M7" s="32"/>
      <c r="N7" s="32"/>
    </row>
    <row r="8" spans="1:14" ht="120" x14ac:dyDescent="0.25">
      <c r="B8" s="32" t="s">
        <v>355</v>
      </c>
      <c r="C8" s="32" t="s">
        <v>517</v>
      </c>
      <c r="D8" s="32" t="s">
        <v>518</v>
      </c>
      <c r="E8" s="32" t="s">
        <v>515</v>
      </c>
      <c r="F8" s="32">
        <v>2017</v>
      </c>
      <c r="G8" s="49">
        <v>1200000</v>
      </c>
      <c r="H8" s="32" t="s">
        <v>529</v>
      </c>
      <c r="I8" s="32"/>
      <c r="J8" s="32" t="s">
        <v>214</v>
      </c>
      <c r="K8" s="32"/>
      <c r="L8" s="32"/>
      <c r="M8" s="32"/>
      <c r="N8" s="51" t="s">
        <v>354</v>
      </c>
    </row>
    <row r="9" spans="1:14" ht="135" x14ac:dyDescent="0.25">
      <c r="B9" s="32" t="s">
        <v>352</v>
      </c>
      <c r="C9" s="32" t="s">
        <v>519</v>
      </c>
      <c r="D9" s="32" t="s">
        <v>520</v>
      </c>
      <c r="E9" s="32" t="s">
        <v>515</v>
      </c>
      <c r="F9" s="32">
        <v>2017</v>
      </c>
      <c r="G9" s="49">
        <v>2000000</v>
      </c>
      <c r="H9" s="50" t="s">
        <v>528</v>
      </c>
      <c r="I9" s="50" t="s">
        <v>214</v>
      </c>
      <c r="J9" s="50"/>
      <c r="K9" s="50"/>
      <c r="L9" s="50"/>
      <c r="M9" s="50"/>
      <c r="N9" s="51" t="s">
        <v>353</v>
      </c>
    </row>
    <row r="10" spans="1:14" ht="75" x14ac:dyDescent="0.25">
      <c r="B10" s="32" t="s">
        <v>524</v>
      </c>
      <c r="C10" s="32" t="s">
        <v>521</v>
      </c>
      <c r="D10" s="32" t="s">
        <v>522</v>
      </c>
      <c r="E10" s="32" t="s">
        <v>515</v>
      </c>
      <c r="F10" s="32">
        <v>2018</v>
      </c>
      <c r="G10" s="49">
        <v>4000000</v>
      </c>
      <c r="H10" s="32" t="s">
        <v>523</v>
      </c>
      <c r="I10" s="32"/>
      <c r="J10" s="32"/>
      <c r="K10" s="32"/>
      <c r="L10" s="32" t="s">
        <v>214</v>
      </c>
      <c r="M10" s="32"/>
      <c r="N10" s="32"/>
    </row>
    <row r="11" spans="1:14" ht="75" x14ac:dyDescent="0.25">
      <c r="B11" s="32" t="s">
        <v>524</v>
      </c>
      <c r="C11" s="32" t="s">
        <v>532</v>
      </c>
      <c r="D11" s="32" t="s">
        <v>533</v>
      </c>
      <c r="E11" s="32" t="s">
        <v>515</v>
      </c>
      <c r="F11" s="32">
        <v>2018</v>
      </c>
      <c r="G11" s="49">
        <v>4300000</v>
      </c>
      <c r="H11" s="52" t="s">
        <v>534</v>
      </c>
      <c r="I11" s="52" t="s">
        <v>214</v>
      </c>
      <c r="J11" s="52"/>
      <c r="K11" s="52"/>
      <c r="L11" s="52"/>
      <c r="M11" s="52"/>
      <c r="N11" s="51"/>
    </row>
    <row r="12" spans="1:14" ht="90" x14ac:dyDescent="0.25">
      <c r="B12" s="32" t="s">
        <v>524</v>
      </c>
      <c r="C12" s="32" t="s">
        <v>525</v>
      </c>
      <c r="D12" s="32" t="s">
        <v>318</v>
      </c>
      <c r="E12" s="32" t="s">
        <v>526</v>
      </c>
      <c r="F12" s="32">
        <v>2019</v>
      </c>
      <c r="G12" s="49">
        <v>2000000</v>
      </c>
      <c r="H12" s="32" t="s">
        <v>527</v>
      </c>
      <c r="I12" s="32"/>
      <c r="J12" s="32" t="s">
        <v>214</v>
      </c>
      <c r="K12" s="32"/>
      <c r="L12" s="32"/>
      <c r="M12" s="32"/>
      <c r="N12" s="32"/>
    </row>
    <row r="14" spans="1:14" s="34" customFormat="1" x14ac:dyDescent="0.25">
      <c r="B14"/>
      <c r="C14"/>
      <c r="D14"/>
      <c r="E14"/>
      <c r="F14"/>
      <c r="G14"/>
      <c r="H14"/>
      <c r="I14"/>
      <c r="J14"/>
      <c r="K14"/>
      <c r="L14"/>
      <c r="M14"/>
      <c r="N14"/>
    </row>
    <row r="15" spans="1:14" s="34" customFormat="1" x14ac:dyDescent="0.25">
      <c r="B15"/>
      <c r="C15"/>
      <c r="D15"/>
      <c r="E15"/>
      <c r="F15"/>
      <c r="G15"/>
      <c r="H15"/>
      <c r="I15"/>
      <c r="J15"/>
      <c r="K15"/>
      <c r="L15"/>
      <c r="M15"/>
      <c r="N15"/>
    </row>
  </sheetData>
  <mergeCells count="1">
    <mergeCell ref="I3:L3"/>
  </mergeCells>
  <hyperlinks>
    <hyperlink ref="N9" r:id="rId1"/>
    <hyperlink ref="N8" r:id="rId2"/>
  </hyperlinks>
  <pageMargins left="0.7" right="0.7" top="0.75" bottom="0.75" header="0.3" footer="0.3"/>
  <pageSetup paperSize="9" orientation="portrait" verticalDpi="0" r:id="rId3"/>
  <tableParts count="1">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zoomScale="80" zoomScaleNormal="80" workbookViewId="0">
      <selection activeCell="A3" sqref="A3:A4"/>
    </sheetView>
  </sheetViews>
  <sheetFormatPr defaultRowHeight="15" x14ac:dyDescent="0.25"/>
  <cols>
    <col min="2" max="2" width="21.85546875" customWidth="1"/>
    <col min="3" max="3" width="20.28515625" customWidth="1"/>
    <col min="4" max="4" width="17.28515625" customWidth="1"/>
    <col min="5" max="5" width="14.85546875" customWidth="1"/>
    <col min="6" max="8" width="11" customWidth="1"/>
    <col min="9" max="10" width="17.7109375" customWidth="1"/>
    <col min="11" max="11" width="11" customWidth="1"/>
    <col min="12" max="12" width="45.5703125" customWidth="1"/>
    <col min="13" max="16" width="12.7109375" customWidth="1"/>
  </cols>
  <sheetData>
    <row r="1" spans="1:10" ht="23.25" x14ac:dyDescent="0.35">
      <c r="A1" s="1" t="s">
        <v>357</v>
      </c>
    </row>
    <row r="3" spans="1:10" x14ac:dyDescent="0.25">
      <c r="A3" s="2" t="s">
        <v>624</v>
      </c>
    </row>
    <row r="4" spans="1:10" x14ac:dyDescent="0.25">
      <c r="A4" s="2" t="s">
        <v>625</v>
      </c>
    </row>
    <row r="5" spans="1:10" x14ac:dyDescent="0.25">
      <c r="A5" s="3"/>
    </row>
    <row r="7" spans="1:10" ht="20.25" thickBot="1" x14ac:dyDescent="0.35">
      <c r="A7" s="5" t="s">
        <v>616</v>
      </c>
    </row>
    <row r="8" spans="1:10" ht="15.75" thickTop="1" x14ac:dyDescent="0.25"/>
    <row r="9" spans="1:10" x14ac:dyDescent="0.25">
      <c r="B9" s="86" t="s">
        <v>215</v>
      </c>
      <c r="C9" s="86" t="s">
        <v>315</v>
      </c>
      <c r="D9" s="86" t="s">
        <v>358</v>
      </c>
      <c r="E9" s="86" t="s">
        <v>359</v>
      </c>
      <c r="F9" s="86" t="s">
        <v>344</v>
      </c>
    </row>
    <row r="10" spans="1:10" x14ac:dyDescent="0.25">
      <c r="B10" s="86" t="s">
        <v>208</v>
      </c>
      <c r="C10" s="86">
        <f>SUM(M20:M29)</f>
        <v>7</v>
      </c>
      <c r="D10" s="87">
        <f>SUMIF(M20:M29,1,$I$20:$I$29)</f>
        <v>15450020</v>
      </c>
      <c r="E10" s="88">
        <f>SUMIF(M20:M29,1,$K$20:$K$29)/SUM(M20:M29)</f>
        <v>0.76152682252749648</v>
      </c>
      <c r="F10" s="86" t="s">
        <v>360</v>
      </c>
    </row>
    <row r="11" spans="1:10" x14ac:dyDescent="0.25">
      <c r="B11" s="86" t="s">
        <v>209</v>
      </c>
      <c r="C11" s="86">
        <f>SUM(N20:N29)</f>
        <v>2</v>
      </c>
      <c r="D11" s="87">
        <f>SUMIF(N20:N29,1,$I$20:$I$29)</f>
        <v>17387222</v>
      </c>
      <c r="E11" s="88">
        <f>SUMIF(N20:N29,1,$K$20:$K$29)/SUM(N20:N29)</f>
        <v>0.68129255980822256</v>
      </c>
      <c r="F11" s="86" t="s">
        <v>361</v>
      </c>
    </row>
    <row r="12" spans="1:10" x14ac:dyDescent="0.25">
      <c r="B12" s="86" t="s">
        <v>210</v>
      </c>
      <c r="C12" s="86">
        <f>SUM(O20:O29)</f>
        <v>0</v>
      </c>
      <c r="D12" s="87">
        <f>SUMIF(O20:O29,1,$I$20:$I$29)</f>
        <v>0</v>
      </c>
      <c r="E12" s="88"/>
      <c r="F12" s="86"/>
    </row>
    <row r="13" spans="1:10" x14ac:dyDescent="0.25">
      <c r="B13" s="86" t="s">
        <v>211</v>
      </c>
      <c r="C13" s="86">
        <f>SUM(P20:P29)</f>
        <v>1</v>
      </c>
      <c r="D13" s="87">
        <f>SUMIF(P20:P29,1,$I$20:$I$29)</f>
        <v>12400000</v>
      </c>
      <c r="E13" s="88">
        <f>SUMIF(P20:P29,1,$K$20:$K$29)/SUM(P20:P29)</f>
        <v>0.67977491994553907</v>
      </c>
      <c r="F13" s="86" t="s">
        <v>362</v>
      </c>
    </row>
    <row r="14" spans="1:10" x14ac:dyDescent="0.25">
      <c r="B14" s="86" t="s">
        <v>363</v>
      </c>
      <c r="C14" s="86">
        <f>SUM(C10:C13)</f>
        <v>10</v>
      </c>
      <c r="D14" s="87">
        <f>SUM(D10:D13)</f>
        <v>45237242</v>
      </c>
      <c r="E14" s="90">
        <f>AVERAGE(E10:E13)</f>
        <v>0.70753143409375274</v>
      </c>
      <c r="F14" s="86"/>
    </row>
    <row r="16" spans="1:10" x14ac:dyDescent="0.25">
      <c r="I16" s="6" t="s">
        <v>364</v>
      </c>
      <c r="J16" s="6" t="s">
        <v>207</v>
      </c>
    </row>
    <row r="17" spans="2:17" x14ac:dyDescent="0.25">
      <c r="I17" s="7">
        <f>SUM(CEF_transport_ITS45[Maximum EU contribution (€)])</f>
        <v>45237242</v>
      </c>
      <c r="J17" s="7">
        <f>SUM(CEF_transport_ITS45[Estimated total cost (€)])</f>
        <v>65279638</v>
      </c>
    </row>
    <row r="19" spans="2:17" x14ac:dyDescent="0.25">
      <c r="B19" t="s">
        <v>13</v>
      </c>
      <c r="C19" t="s">
        <v>4</v>
      </c>
      <c r="D19" t="s">
        <v>5</v>
      </c>
      <c r="E19" t="s">
        <v>6</v>
      </c>
      <c r="F19" t="s">
        <v>7</v>
      </c>
      <c r="G19" t="s">
        <v>17</v>
      </c>
      <c r="H19" t="s">
        <v>18</v>
      </c>
      <c r="I19" t="s">
        <v>8</v>
      </c>
      <c r="J19" t="s">
        <v>9</v>
      </c>
      <c r="K19" t="s">
        <v>10</v>
      </c>
      <c r="L19" t="s">
        <v>11</v>
      </c>
      <c r="M19" t="s">
        <v>365</v>
      </c>
      <c r="N19" t="s">
        <v>366</v>
      </c>
      <c r="O19" t="s">
        <v>367</v>
      </c>
      <c r="P19" t="s">
        <v>368</v>
      </c>
      <c r="Q19" t="s">
        <v>19</v>
      </c>
    </row>
    <row r="20" spans="2:17" x14ac:dyDescent="0.25">
      <c r="B20">
        <v>233758</v>
      </c>
      <c r="C20" t="s">
        <v>369</v>
      </c>
      <c r="D20" t="s">
        <v>370</v>
      </c>
      <c r="E20">
        <v>2008</v>
      </c>
      <c r="F20" t="s">
        <v>371</v>
      </c>
      <c r="G20" s="28">
        <v>40179</v>
      </c>
      <c r="H20" s="28">
        <v>41426</v>
      </c>
      <c r="I20" s="4">
        <v>8389250</v>
      </c>
      <c r="J20" s="4">
        <v>12653255</v>
      </c>
      <c r="K20" s="27">
        <f>CEF_transport_ITS45[[#This Row],[Maximum EU contribution (€)]]/CEF_transport_ITS45[[#This Row],[Estimated total cost (€)]]</f>
        <v>0.66301121727176127</v>
      </c>
      <c r="L20" s="34" t="s">
        <v>372</v>
      </c>
      <c r="M20" s="34"/>
      <c r="N20" s="34">
        <v>1</v>
      </c>
      <c r="O20" s="34"/>
      <c r="P20" s="34"/>
      <c r="Q20" s="3" t="s">
        <v>373</v>
      </c>
    </row>
    <row r="21" spans="2:17" x14ac:dyDescent="0.25">
      <c r="B21">
        <v>234127</v>
      </c>
      <c r="C21" t="s">
        <v>374</v>
      </c>
      <c r="D21" t="s">
        <v>375</v>
      </c>
      <c r="E21">
        <v>2008</v>
      </c>
      <c r="F21" t="s">
        <v>371</v>
      </c>
      <c r="G21" s="28">
        <v>39934</v>
      </c>
      <c r="H21" s="28">
        <v>41365</v>
      </c>
      <c r="I21" s="4">
        <v>3599964</v>
      </c>
      <c r="J21" s="4">
        <v>5742834</v>
      </c>
      <c r="K21" s="27">
        <f>CEF_transport_ITS45[[#This Row],[Maximum EU contribution (€)]]/CEF_transport_ITS45[[#This Row],[Estimated total cost (€)]]</f>
        <v>0.62686192914508765</v>
      </c>
      <c r="L21" s="34" t="s">
        <v>376</v>
      </c>
      <c r="M21" s="34">
        <v>1</v>
      </c>
      <c r="N21" s="34"/>
      <c r="O21" s="34"/>
      <c r="P21" s="34"/>
      <c r="Q21" s="3" t="s">
        <v>377</v>
      </c>
    </row>
    <row r="22" spans="2:17" x14ac:dyDescent="0.25">
      <c r="B22">
        <v>234239</v>
      </c>
      <c r="C22" t="s">
        <v>378</v>
      </c>
      <c r="D22" t="s">
        <v>379</v>
      </c>
      <c r="E22">
        <v>2008</v>
      </c>
      <c r="F22" t="s">
        <v>30</v>
      </c>
      <c r="G22" s="28">
        <v>40210</v>
      </c>
      <c r="H22" s="28">
        <v>41456</v>
      </c>
      <c r="I22" s="4">
        <v>3539968</v>
      </c>
      <c r="J22" s="4">
        <v>4871568</v>
      </c>
      <c r="K22" s="27">
        <f>CEF_transport_ITS45[[#This Row],[Maximum EU contribution (€)]]/CEF_transport_ITS45[[#This Row],[Estimated total cost (€)]]</f>
        <v>0.72665884988159868</v>
      </c>
      <c r="L22" s="34" t="s">
        <v>380</v>
      </c>
      <c r="M22" s="34">
        <v>1</v>
      </c>
      <c r="N22" s="34"/>
      <c r="O22" s="34"/>
      <c r="P22" s="34"/>
      <c r="Q22" s="3" t="s">
        <v>381</v>
      </c>
    </row>
    <row r="23" spans="2:17" x14ac:dyDescent="0.25">
      <c r="B23">
        <v>218636</v>
      </c>
      <c r="C23" t="s">
        <v>382</v>
      </c>
      <c r="D23" t="s">
        <v>383</v>
      </c>
      <c r="E23">
        <v>2007</v>
      </c>
      <c r="F23" t="s">
        <v>30</v>
      </c>
      <c r="G23" s="28">
        <v>39934</v>
      </c>
      <c r="H23" s="28">
        <v>40695</v>
      </c>
      <c r="I23" s="4">
        <v>947915</v>
      </c>
      <c r="J23" s="4">
        <v>1018512</v>
      </c>
      <c r="K23" s="27">
        <f>CEF_transport_ITS45[[#This Row],[Maximum EU contribution (€)]]/CEF_transport_ITS45[[#This Row],[Estimated total cost (€)]]</f>
        <v>0.93068613820946633</v>
      </c>
      <c r="L23" t="s">
        <v>384</v>
      </c>
      <c r="M23" s="34">
        <v>1</v>
      </c>
      <c r="N23" s="34"/>
      <c r="O23" s="34"/>
      <c r="P23" s="34"/>
      <c r="Q23" s="3" t="s">
        <v>385</v>
      </c>
    </row>
    <row r="24" spans="2:17" x14ac:dyDescent="0.25">
      <c r="B24">
        <v>213233</v>
      </c>
      <c r="C24" t="s">
        <v>386</v>
      </c>
      <c r="D24" t="s">
        <v>387</v>
      </c>
      <c r="E24">
        <v>2007</v>
      </c>
      <c r="F24" t="s">
        <v>388</v>
      </c>
      <c r="G24" s="28">
        <v>39479</v>
      </c>
      <c r="H24" s="28">
        <v>40483</v>
      </c>
      <c r="I24" s="4">
        <v>1436216</v>
      </c>
      <c r="J24" s="4">
        <v>2128917</v>
      </c>
      <c r="K24" s="27">
        <f>CEF_transport_ITS45[[#This Row],[Maximum EU contribution (€)]]/CEF_transport_ITS45[[#This Row],[Estimated total cost (€)]]</f>
        <v>0.67462282465685608</v>
      </c>
      <c r="L24" t="s">
        <v>389</v>
      </c>
      <c r="M24" s="34">
        <v>1</v>
      </c>
      <c r="N24" s="34"/>
      <c r="O24" s="34"/>
      <c r="P24" s="34"/>
      <c r="Q24" s="3" t="s">
        <v>390</v>
      </c>
    </row>
    <row r="25" spans="2:17" x14ac:dyDescent="0.25">
      <c r="B25">
        <v>284722</v>
      </c>
      <c r="C25" t="s">
        <v>391</v>
      </c>
      <c r="D25" t="s">
        <v>387</v>
      </c>
      <c r="E25">
        <v>2011</v>
      </c>
      <c r="F25" t="s">
        <v>371</v>
      </c>
      <c r="G25" s="28">
        <v>40848</v>
      </c>
      <c r="H25" s="28">
        <v>41579</v>
      </c>
      <c r="I25" s="4">
        <v>1499945</v>
      </c>
      <c r="J25" s="4">
        <v>1940760</v>
      </c>
      <c r="K25" s="27">
        <f>CEF_transport_ITS45[[#This Row],[Maximum EU contribution (€)]]/CEF_transport_ITS45[[#This Row],[Estimated total cost (€)]]</f>
        <v>0.77286475401389143</v>
      </c>
      <c r="L25" s="34" t="s">
        <v>392</v>
      </c>
      <c r="M25" s="34">
        <v>1</v>
      </c>
      <c r="N25" s="34"/>
      <c r="O25" s="34"/>
      <c r="P25" s="34"/>
      <c r="Q25" s="3" t="s">
        <v>393</v>
      </c>
    </row>
    <row r="26" spans="2:17" x14ac:dyDescent="0.25">
      <c r="B26">
        <v>321586</v>
      </c>
      <c r="C26" t="s">
        <v>394</v>
      </c>
      <c r="D26" t="s">
        <v>370</v>
      </c>
      <c r="E26">
        <v>2012</v>
      </c>
      <c r="F26" t="s">
        <v>395</v>
      </c>
      <c r="G26" s="28">
        <v>41365</v>
      </c>
      <c r="H26" s="28">
        <v>42430</v>
      </c>
      <c r="I26" s="4">
        <v>2930947</v>
      </c>
      <c r="J26" s="4">
        <v>4143667</v>
      </c>
      <c r="K26" s="27">
        <f>CEF_transport_ITS45[[#This Row],[Maximum EU contribution (€)]]/CEF_transport_ITS45[[#This Row],[Estimated total cost (€)]]</f>
        <v>0.70733169436636678</v>
      </c>
      <c r="L26" s="34" t="s">
        <v>396</v>
      </c>
      <c r="M26" s="34">
        <v>1</v>
      </c>
      <c r="N26" s="34"/>
      <c r="O26" s="34"/>
      <c r="P26" s="34"/>
      <c r="Q26" s="3" t="s">
        <v>397</v>
      </c>
    </row>
    <row r="27" spans="2:17" x14ac:dyDescent="0.25">
      <c r="B27">
        <v>605727</v>
      </c>
      <c r="C27" t="s">
        <v>398</v>
      </c>
      <c r="D27" t="s">
        <v>370</v>
      </c>
      <c r="E27">
        <v>2013</v>
      </c>
      <c r="F27" t="s">
        <v>106</v>
      </c>
      <c r="G27" s="28">
        <v>41579</v>
      </c>
      <c r="H27" s="28">
        <v>42644</v>
      </c>
      <c r="I27" s="4">
        <v>8997972</v>
      </c>
      <c r="J27" s="4">
        <v>12862075</v>
      </c>
      <c r="K27" s="27">
        <f>CEF_transport_ITS45[[#This Row],[Maximum EU contribution (€)]]/CEF_transport_ITS45[[#This Row],[Estimated total cost (€)]]</f>
        <v>0.69957390234468386</v>
      </c>
      <c r="L27" s="34" t="s">
        <v>399</v>
      </c>
      <c r="M27" s="34"/>
      <c r="N27" s="34">
        <v>1</v>
      </c>
      <c r="O27" s="34"/>
      <c r="P27" s="34"/>
      <c r="Q27" s="3" t="s">
        <v>400</v>
      </c>
    </row>
    <row r="28" spans="2:17" x14ac:dyDescent="0.25">
      <c r="C28" t="s">
        <v>401</v>
      </c>
      <c r="D28" t="s">
        <v>383</v>
      </c>
      <c r="E28">
        <v>2011</v>
      </c>
      <c r="F28" s="34" t="s">
        <v>30</v>
      </c>
      <c r="G28" s="28">
        <v>40909</v>
      </c>
      <c r="H28" s="28">
        <v>41791</v>
      </c>
      <c r="I28" s="4">
        <v>1495065</v>
      </c>
      <c r="J28" s="4">
        <v>1676718</v>
      </c>
      <c r="K28" s="27">
        <f>CEF_transport_ITS45[[#This Row],[Maximum EU contribution (€)]]/CEF_transport_ITS45[[#This Row],[Estimated total cost (€)]]</f>
        <v>0.89166156741920821</v>
      </c>
      <c r="L28" s="34" t="s">
        <v>402</v>
      </c>
      <c r="M28" s="34">
        <v>1</v>
      </c>
      <c r="N28" s="34"/>
      <c r="O28" s="34"/>
      <c r="P28" s="34"/>
      <c r="Q28" s="3" t="s">
        <v>403</v>
      </c>
    </row>
    <row r="29" spans="2:17" x14ac:dyDescent="0.25">
      <c r="B29">
        <v>270410</v>
      </c>
      <c r="C29" t="s">
        <v>362</v>
      </c>
      <c r="D29" t="s">
        <v>370</v>
      </c>
      <c r="E29">
        <v>2009</v>
      </c>
      <c r="F29" t="s">
        <v>404</v>
      </c>
      <c r="G29" s="28">
        <v>40544</v>
      </c>
      <c r="H29" s="28">
        <v>41821</v>
      </c>
      <c r="I29" s="4">
        <v>12400000</v>
      </c>
      <c r="J29" s="4">
        <v>18241332</v>
      </c>
      <c r="K29" s="27">
        <f>CEF_transport_ITS45[[#This Row],[Maximum EU contribution (€)]]/CEF_transport_ITS45[[#This Row],[Estimated total cost (€)]]</f>
        <v>0.67977491994553907</v>
      </c>
      <c r="L29" s="34" t="s">
        <v>405</v>
      </c>
      <c r="M29" s="34"/>
      <c r="N29" s="34"/>
      <c r="O29" s="34"/>
      <c r="P29" s="34">
        <v>1</v>
      </c>
      <c r="Q29" s="3" t="s">
        <v>406</v>
      </c>
    </row>
  </sheetData>
  <hyperlinks>
    <hyperlink ref="Q26" r:id="rId1"/>
    <hyperlink ref="Q29" r:id="rId2"/>
  </hyperlinks>
  <pageMargins left="0.7" right="0.7" top="0.75" bottom="0.75" header="0.3" footer="0.3"/>
  <pageSetup paperSize="9" orientation="portrait" verticalDpi="0" r:id="rId3"/>
  <tableParts count="2">
    <tablePart r:id="rId4"/>
    <tablePart r:id="rId5"/>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topLeftCell="A7" zoomScale="80" zoomScaleNormal="80" workbookViewId="0">
      <selection activeCell="A4" sqref="A4"/>
    </sheetView>
  </sheetViews>
  <sheetFormatPr defaultRowHeight="15" x14ac:dyDescent="0.25"/>
  <cols>
    <col min="2" max="2" width="21.85546875" customWidth="1"/>
    <col min="3" max="3" width="20.28515625" customWidth="1"/>
    <col min="4" max="4" width="17.28515625" customWidth="1"/>
    <col min="5" max="5" width="14.85546875" customWidth="1"/>
    <col min="6" max="8" width="11" customWidth="1"/>
    <col min="9" max="10" width="17.7109375" customWidth="1"/>
    <col min="11" max="11" width="11" customWidth="1"/>
    <col min="12" max="12" width="45.5703125" customWidth="1"/>
    <col min="13" max="16" width="12.7109375" customWidth="1"/>
  </cols>
  <sheetData>
    <row r="1" spans="1:10" ht="23.25" x14ac:dyDescent="0.35">
      <c r="A1" s="1" t="s">
        <v>407</v>
      </c>
    </row>
    <row r="3" spans="1:10" x14ac:dyDescent="0.25">
      <c r="A3" s="2" t="s">
        <v>627</v>
      </c>
    </row>
    <row r="4" spans="1:10" x14ac:dyDescent="0.25">
      <c r="A4" s="3" t="s">
        <v>626</v>
      </c>
    </row>
    <row r="6" spans="1:10" ht="20.25" thickBot="1" x14ac:dyDescent="0.35">
      <c r="A6" s="5" t="s">
        <v>616</v>
      </c>
    </row>
    <row r="7" spans="1:10" ht="15.75" thickTop="1" x14ac:dyDescent="0.25"/>
    <row r="8" spans="1:10" x14ac:dyDescent="0.25">
      <c r="B8" s="86" t="s">
        <v>215</v>
      </c>
      <c r="C8" s="86" t="s">
        <v>315</v>
      </c>
      <c r="D8" s="86" t="s">
        <v>358</v>
      </c>
      <c r="E8" s="86" t="s">
        <v>359</v>
      </c>
      <c r="F8" s="86" t="s">
        <v>344</v>
      </c>
    </row>
    <row r="9" spans="1:10" x14ac:dyDescent="0.25">
      <c r="B9" s="86" t="s">
        <v>208</v>
      </c>
      <c r="C9" s="86">
        <f>SUM(M19:M37)</f>
        <v>10</v>
      </c>
      <c r="D9" s="87">
        <f>SUMIF(M19:M37,1,$I$19:$I$37)</f>
        <v>43185160</v>
      </c>
      <c r="E9" s="88">
        <f>SUMIF(M19:M37,1,$K$19:$K$37)/SUM(M19:M37)</f>
        <v>0.98233258548086122</v>
      </c>
      <c r="F9" s="86" t="s">
        <v>408</v>
      </c>
    </row>
    <row r="10" spans="1:10" x14ac:dyDescent="0.25">
      <c r="B10" s="86" t="s">
        <v>209</v>
      </c>
      <c r="C10" s="86">
        <f>SUM(N19:N37)</f>
        <v>2</v>
      </c>
      <c r="D10" s="87">
        <f>SUMIF(N19:N37,1,$I$19:$I$37)</f>
        <v>7905173</v>
      </c>
      <c r="E10" s="88">
        <f>SUMIF(N19:N37,1,$K$19:$K$37)/SUM(N19:N37)</f>
        <v>1</v>
      </c>
      <c r="F10" s="86" t="s">
        <v>409</v>
      </c>
    </row>
    <row r="11" spans="1:10" x14ac:dyDescent="0.25">
      <c r="B11" s="86" t="s">
        <v>210</v>
      </c>
      <c r="C11" s="86">
        <f>SUM(O19:O37)</f>
        <v>1</v>
      </c>
      <c r="D11" s="87">
        <f>SUMIF(O19:O37,1,$I$19:$I$37)</f>
        <v>6225246</v>
      </c>
      <c r="E11" s="88">
        <f>SUMIF(O19:O37,1,$K$19:$K$37)/SUM(O19:O37)</f>
        <v>1</v>
      </c>
      <c r="F11" s="86" t="s">
        <v>410</v>
      </c>
    </row>
    <row r="12" spans="1:10" x14ac:dyDescent="0.25">
      <c r="B12" s="86" t="s">
        <v>211</v>
      </c>
      <c r="C12" s="86">
        <f>SUM(P19:P37)</f>
        <v>7</v>
      </c>
      <c r="D12" s="87">
        <f>SUMIF(P19:P37,1,$I$19:$I$37)</f>
        <v>42440310</v>
      </c>
      <c r="E12" s="88">
        <f>SUMIF(P19:P37,1,$K$19:$K$37)/SUM(P19:P37)</f>
        <v>0.96735258786457867</v>
      </c>
      <c r="F12" s="86" t="s">
        <v>411</v>
      </c>
    </row>
    <row r="13" spans="1:10" x14ac:dyDescent="0.25">
      <c r="B13" s="86" t="s">
        <v>412</v>
      </c>
      <c r="C13" s="86">
        <v>1</v>
      </c>
      <c r="D13" s="89">
        <f>I26</f>
        <v>1337260</v>
      </c>
      <c r="E13" s="88">
        <f>SUMIF(O21:O37,1,$K$19:$K$37)/SUM(O21:O37)</f>
        <v>0.93644442594461841</v>
      </c>
      <c r="F13" s="86"/>
    </row>
    <row r="14" spans="1:10" x14ac:dyDescent="0.25">
      <c r="B14" s="86" t="s">
        <v>363</v>
      </c>
      <c r="C14" s="86">
        <f>SUM(C9:C13)</f>
        <v>21</v>
      </c>
      <c r="D14" s="87">
        <f>SUM(D9:D13)</f>
        <v>101093149</v>
      </c>
      <c r="E14" s="90">
        <f>AVERAGE(E9:E13)</f>
        <v>0.97722591985801155</v>
      </c>
      <c r="F14" s="86"/>
    </row>
    <row r="15" spans="1:10" x14ac:dyDescent="0.25">
      <c r="I15" s="6" t="s">
        <v>364</v>
      </c>
      <c r="J15" s="6" t="s">
        <v>207</v>
      </c>
    </row>
    <row r="16" spans="1:10" x14ac:dyDescent="0.25">
      <c r="I16" s="7">
        <f>SUM(CEF_transport_ITS4[Maximum EU contribution (€)])</f>
        <v>91376572</v>
      </c>
      <c r="J16" s="7">
        <f>SUM(CEF_transport_ITS4[Estimated total cost (€)])</f>
        <v>95340074</v>
      </c>
    </row>
    <row r="18" spans="2:17" x14ac:dyDescent="0.25">
      <c r="B18" t="s">
        <v>13</v>
      </c>
      <c r="C18" t="s">
        <v>4</v>
      </c>
      <c r="D18" t="s">
        <v>5</v>
      </c>
      <c r="E18" t="s">
        <v>6</v>
      </c>
      <c r="F18" t="s">
        <v>7</v>
      </c>
      <c r="G18" t="s">
        <v>17</v>
      </c>
      <c r="H18" t="s">
        <v>18</v>
      </c>
      <c r="I18" t="s">
        <v>8</v>
      </c>
      <c r="J18" t="s">
        <v>9</v>
      </c>
      <c r="K18" t="s">
        <v>10</v>
      </c>
      <c r="L18" t="s">
        <v>11</v>
      </c>
      <c r="M18" t="s">
        <v>365</v>
      </c>
      <c r="N18" t="s">
        <v>366</v>
      </c>
      <c r="O18" t="s">
        <v>367</v>
      </c>
      <c r="P18" t="s">
        <v>368</v>
      </c>
      <c r="Q18" t="s">
        <v>19</v>
      </c>
    </row>
    <row r="19" spans="2:17" x14ac:dyDescent="0.25">
      <c r="B19">
        <v>635867</v>
      </c>
      <c r="C19" t="s">
        <v>413</v>
      </c>
      <c r="D19" t="s">
        <v>414</v>
      </c>
      <c r="E19">
        <v>2014</v>
      </c>
      <c r="F19" t="s">
        <v>30</v>
      </c>
      <c r="G19" s="28">
        <v>42005</v>
      </c>
      <c r="H19" s="28">
        <v>43191</v>
      </c>
      <c r="I19" s="4">
        <v>4000000</v>
      </c>
      <c r="J19" s="4">
        <v>4000000</v>
      </c>
      <c r="K19" s="27">
        <f>CEF_transport_ITS4[[#This Row],[Maximum EU contribution (€)]]/CEF_transport_ITS4[[#This Row],[Estimated total cost (€)]]</f>
        <v>1</v>
      </c>
      <c r="L19" s="34" t="s">
        <v>415</v>
      </c>
      <c r="M19" s="34">
        <v>1</v>
      </c>
      <c r="N19" s="34"/>
      <c r="O19" s="34"/>
      <c r="P19" s="34"/>
      <c r="Q19" s="3" t="s">
        <v>416</v>
      </c>
    </row>
    <row r="20" spans="2:17" x14ac:dyDescent="0.25">
      <c r="B20">
        <v>723311</v>
      </c>
      <c r="C20" t="s">
        <v>417</v>
      </c>
      <c r="D20" t="s">
        <v>418</v>
      </c>
      <c r="E20">
        <v>2016</v>
      </c>
      <c r="F20" t="s">
        <v>419</v>
      </c>
      <c r="G20" s="28">
        <v>42887</v>
      </c>
      <c r="H20" s="28">
        <v>44136</v>
      </c>
      <c r="I20" s="4">
        <v>12575000</v>
      </c>
      <c r="J20" s="4">
        <v>15059453</v>
      </c>
      <c r="K20" s="27">
        <f>CEF_transport_ITS4[[#This Row],[Maximum EU contribution (€)]]/CEF_transport_ITS4[[#This Row],[Estimated total cost (€)]]</f>
        <v>0.83502368910743308</v>
      </c>
      <c r="L20" s="34" t="s">
        <v>420</v>
      </c>
      <c r="M20" s="34"/>
      <c r="N20" s="34"/>
      <c r="O20" s="34"/>
      <c r="P20" s="34">
        <v>1</v>
      </c>
      <c r="Q20" s="3" t="s">
        <v>421</v>
      </c>
    </row>
    <row r="21" spans="2:17" x14ac:dyDescent="0.25">
      <c r="B21">
        <v>653339</v>
      </c>
      <c r="C21" t="s">
        <v>422</v>
      </c>
      <c r="D21" t="s">
        <v>423</v>
      </c>
      <c r="E21">
        <v>2014</v>
      </c>
      <c r="F21" t="s">
        <v>125</v>
      </c>
      <c r="G21" s="28">
        <v>42125</v>
      </c>
      <c r="H21" s="28">
        <v>43191</v>
      </c>
      <c r="I21" s="4">
        <v>1584967</v>
      </c>
      <c r="J21" s="4">
        <v>1584967</v>
      </c>
      <c r="K21" s="27">
        <f>CEF_transport_ITS4[[#This Row],[Maximum EU contribution (€)]]/CEF_transport_ITS4[[#This Row],[Estimated total cost (€)]]</f>
        <v>1</v>
      </c>
      <c r="L21" s="34" t="s">
        <v>424</v>
      </c>
      <c r="M21" s="34"/>
      <c r="N21" s="34"/>
      <c r="O21" s="34"/>
      <c r="P21" s="34">
        <v>1</v>
      </c>
      <c r="Q21" s="3" t="s">
        <v>425</v>
      </c>
    </row>
    <row r="22" spans="2:17" x14ac:dyDescent="0.25">
      <c r="B22">
        <v>636126</v>
      </c>
      <c r="C22" t="s">
        <v>426</v>
      </c>
      <c r="D22" t="s">
        <v>414</v>
      </c>
      <c r="E22">
        <v>2014</v>
      </c>
      <c r="F22" t="s">
        <v>427</v>
      </c>
      <c r="G22" s="28">
        <v>45778</v>
      </c>
      <c r="H22" s="28">
        <v>43191</v>
      </c>
      <c r="I22" s="4">
        <v>4500000</v>
      </c>
      <c r="J22" s="4">
        <v>4500000</v>
      </c>
      <c r="K22" s="27">
        <f>CEF_transport_ITS4[[#This Row],[Maximum EU contribution (€)]]/CEF_transport_ITS4[[#This Row],[Estimated total cost (€)]]</f>
        <v>1</v>
      </c>
      <c r="L22" s="34" t="s">
        <v>428</v>
      </c>
      <c r="M22" s="34">
        <v>1</v>
      </c>
      <c r="N22" s="34"/>
      <c r="O22" s="34"/>
      <c r="P22" s="34"/>
      <c r="Q22" s="3" t="s">
        <v>429</v>
      </c>
    </row>
    <row r="23" spans="2:17" x14ac:dyDescent="0.25">
      <c r="B23">
        <v>636148</v>
      </c>
      <c r="C23" t="s">
        <v>430</v>
      </c>
      <c r="D23" t="s">
        <v>414</v>
      </c>
      <c r="E23">
        <v>2014</v>
      </c>
      <c r="F23" t="s">
        <v>431</v>
      </c>
      <c r="G23" s="28">
        <v>42125</v>
      </c>
      <c r="H23" s="28">
        <v>43009</v>
      </c>
      <c r="I23" s="4">
        <v>3873993</v>
      </c>
      <c r="J23" s="4">
        <v>3873993</v>
      </c>
      <c r="K23" s="27">
        <f>CEF_transport_ITS4[[#This Row],[Maximum EU contribution (€)]]/CEF_transport_ITS4[[#This Row],[Estimated total cost (€)]]</f>
        <v>1</v>
      </c>
      <c r="L23" s="34" t="s">
        <v>432</v>
      </c>
      <c r="M23" s="34">
        <v>1</v>
      </c>
      <c r="N23" s="34"/>
      <c r="O23" s="34"/>
      <c r="P23" s="34"/>
      <c r="Q23" s="3" t="s">
        <v>433</v>
      </c>
    </row>
    <row r="24" spans="2:17" x14ac:dyDescent="0.25">
      <c r="B24">
        <v>636537</v>
      </c>
      <c r="C24" t="s">
        <v>434</v>
      </c>
      <c r="D24" t="s">
        <v>414</v>
      </c>
      <c r="E24">
        <v>2014</v>
      </c>
      <c r="F24" t="s">
        <v>435</v>
      </c>
      <c r="G24" s="28">
        <v>42125</v>
      </c>
      <c r="H24" s="28">
        <v>43191</v>
      </c>
      <c r="I24" s="4">
        <v>5999616</v>
      </c>
      <c r="J24" s="4">
        <v>5999616</v>
      </c>
      <c r="K24" s="27">
        <f>CEF_transport_ITS4[[#This Row],[Maximum EU contribution (€)]]/CEF_transport_ITS4[[#This Row],[Estimated total cost (€)]]</f>
        <v>1</v>
      </c>
      <c r="L24" s="34" t="s">
        <v>436</v>
      </c>
      <c r="M24" s="34"/>
      <c r="N24" s="34"/>
      <c r="O24" s="34"/>
      <c r="P24" s="34">
        <v>1</v>
      </c>
      <c r="Q24" s="3" t="s">
        <v>437</v>
      </c>
    </row>
    <row r="25" spans="2:17" x14ac:dyDescent="0.25">
      <c r="B25">
        <v>723314</v>
      </c>
      <c r="C25" t="s">
        <v>438</v>
      </c>
      <c r="D25" t="s">
        <v>414</v>
      </c>
      <c r="E25">
        <v>2016</v>
      </c>
      <c r="F25" t="s">
        <v>439</v>
      </c>
      <c r="G25" s="28">
        <v>42887</v>
      </c>
      <c r="H25" s="28">
        <v>43770</v>
      </c>
      <c r="I25" s="4">
        <v>3393566</v>
      </c>
      <c r="J25" s="4">
        <v>3693428</v>
      </c>
      <c r="K25" s="27">
        <f>CEF_transport_ITS4[[#This Row],[Maximum EU contribution (€)]]/CEF_transport_ITS4[[#This Row],[Estimated total cost (€)]]</f>
        <v>0.9188120087896664</v>
      </c>
      <c r="L25" s="34" t="s">
        <v>440</v>
      </c>
      <c r="M25" s="34">
        <v>1</v>
      </c>
      <c r="N25" s="34"/>
      <c r="O25" s="34"/>
      <c r="P25" s="34"/>
      <c r="Q25" s="3" t="s">
        <v>441</v>
      </c>
    </row>
    <row r="26" spans="2:17" x14ac:dyDescent="0.25">
      <c r="B26">
        <v>653828</v>
      </c>
      <c r="C26" t="s">
        <v>442</v>
      </c>
      <c r="D26" t="s">
        <v>423</v>
      </c>
      <c r="E26">
        <v>2014</v>
      </c>
      <c r="F26" t="s">
        <v>443</v>
      </c>
      <c r="G26" s="28">
        <v>42125</v>
      </c>
      <c r="H26" s="28">
        <v>43009</v>
      </c>
      <c r="I26" s="4">
        <v>1337260</v>
      </c>
      <c r="J26" s="4">
        <v>1337260</v>
      </c>
      <c r="K26" s="27">
        <f>CEF_transport_ITS4[[#This Row],[Maximum EU contribution (€)]]/CEF_transport_ITS4[[#This Row],[Estimated total cost (€)]]</f>
        <v>1</v>
      </c>
      <c r="L26" s="34" t="s">
        <v>444</v>
      </c>
      <c r="M26" s="34"/>
      <c r="N26" s="34"/>
      <c r="O26" s="34"/>
      <c r="P26" s="34"/>
      <c r="Q26" s="3" t="s">
        <v>445</v>
      </c>
    </row>
    <row r="27" spans="2:17" x14ac:dyDescent="0.25">
      <c r="B27">
        <v>723176</v>
      </c>
      <c r="C27" t="s">
        <v>446</v>
      </c>
      <c r="D27" t="s">
        <v>414</v>
      </c>
      <c r="E27">
        <v>2016</v>
      </c>
      <c r="F27" s="34" t="s">
        <v>447</v>
      </c>
      <c r="G27" s="28">
        <v>42887</v>
      </c>
      <c r="H27" s="28">
        <v>43952</v>
      </c>
      <c r="I27" s="4">
        <v>3660256</v>
      </c>
      <c r="J27" s="4">
        <v>3660256</v>
      </c>
      <c r="K27" s="27">
        <f>CEF_transport_ITS4[[#This Row],[Maximum EU contribution (€)]]/CEF_transport_ITS4[[#This Row],[Estimated total cost (€)]]</f>
        <v>1</v>
      </c>
      <c r="L27" s="34" t="s">
        <v>448</v>
      </c>
      <c r="M27" s="34">
        <v>1</v>
      </c>
      <c r="N27" s="34"/>
      <c r="O27" s="34"/>
      <c r="P27" s="34"/>
      <c r="Q27" s="3" t="s">
        <v>449</v>
      </c>
    </row>
    <row r="28" spans="2:17" x14ac:dyDescent="0.25">
      <c r="B28">
        <v>636281</v>
      </c>
      <c r="C28" t="s">
        <v>450</v>
      </c>
      <c r="D28" t="s">
        <v>414</v>
      </c>
      <c r="E28">
        <v>2014</v>
      </c>
      <c r="G28" s="28">
        <v>42156</v>
      </c>
      <c r="H28" s="28">
        <v>43221</v>
      </c>
      <c r="I28" s="4">
        <v>3309969</v>
      </c>
      <c r="J28" s="4">
        <v>3309969</v>
      </c>
      <c r="K28" s="27">
        <f>CEF_transport_ITS4[[#This Row],[Maximum EU contribution (€)]]/CEF_transport_ITS4[[#This Row],[Estimated total cost (€)]]</f>
        <v>1</v>
      </c>
      <c r="L28" s="34" t="s">
        <v>451</v>
      </c>
      <c r="M28" s="34">
        <v>1</v>
      </c>
      <c r="N28" s="34"/>
      <c r="O28" s="34"/>
      <c r="P28" s="34"/>
      <c r="Q28" s="3" t="s">
        <v>452</v>
      </c>
    </row>
    <row r="29" spans="2:17" x14ac:dyDescent="0.25">
      <c r="B29">
        <v>723384</v>
      </c>
      <c r="C29" t="s">
        <v>453</v>
      </c>
      <c r="D29" t="s">
        <v>414</v>
      </c>
      <c r="E29">
        <v>2016</v>
      </c>
      <c r="F29" t="s">
        <v>454</v>
      </c>
      <c r="G29" s="28">
        <v>42887</v>
      </c>
      <c r="H29" s="28">
        <v>43952</v>
      </c>
      <c r="I29" s="4">
        <v>3491331</v>
      </c>
      <c r="J29" s="4">
        <v>3491331</v>
      </c>
      <c r="K29" s="27">
        <f>CEF_transport_ITS4[[#This Row],[Maximum EU contribution (€)]]/CEF_transport_ITS4[[#This Row],[Estimated total cost (€)]]</f>
        <v>1</v>
      </c>
      <c r="L29" s="34" t="s">
        <v>455</v>
      </c>
      <c r="M29" s="34">
        <v>1</v>
      </c>
      <c r="N29" s="34">
        <v>1</v>
      </c>
      <c r="O29" s="34"/>
      <c r="P29" s="34"/>
      <c r="Q29" s="3" t="s">
        <v>456</v>
      </c>
    </row>
    <row r="30" spans="2:17" x14ac:dyDescent="0.25">
      <c r="B30">
        <v>636160</v>
      </c>
      <c r="C30" t="s">
        <v>457</v>
      </c>
      <c r="D30" t="s">
        <v>414</v>
      </c>
      <c r="E30">
        <v>2014</v>
      </c>
      <c r="F30" t="s">
        <v>458</v>
      </c>
      <c r="G30" s="28">
        <v>42125</v>
      </c>
      <c r="H30" s="28">
        <v>43191</v>
      </c>
      <c r="I30" s="4">
        <v>5966186</v>
      </c>
      <c r="J30" s="4">
        <v>5966186</v>
      </c>
      <c r="K30" s="27">
        <f>CEF_transport_ITS4[[#This Row],[Maximum EU contribution (€)]]/CEF_transport_ITS4[[#This Row],[Estimated total cost (€)]]</f>
        <v>1</v>
      </c>
      <c r="L30" s="34" t="s">
        <v>459</v>
      </c>
      <c r="M30" s="34">
        <v>1</v>
      </c>
      <c r="N30" s="34"/>
      <c r="O30" s="34"/>
      <c r="P30" s="34"/>
      <c r="Q30" s="3" t="s">
        <v>460</v>
      </c>
    </row>
    <row r="31" spans="2:17" x14ac:dyDescent="0.25">
      <c r="B31">
        <v>636565</v>
      </c>
      <c r="C31" t="s">
        <v>461</v>
      </c>
      <c r="D31" t="s">
        <v>414</v>
      </c>
      <c r="E31">
        <v>2014</v>
      </c>
      <c r="F31" t="s">
        <v>462</v>
      </c>
      <c r="G31" s="28">
        <v>42125</v>
      </c>
      <c r="H31" s="28">
        <v>43191</v>
      </c>
      <c r="I31" s="4">
        <v>3906870</v>
      </c>
      <c r="J31" s="4">
        <v>3906870</v>
      </c>
      <c r="K31" s="27">
        <f>CEF_transport_ITS4[[#This Row],[Maximum EU contribution (€)]]/CEF_transport_ITS4[[#This Row],[Estimated total cost (€)]]</f>
        <v>1</v>
      </c>
      <c r="L31" s="34" t="s">
        <v>463</v>
      </c>
      <c r="M31" s="34"/>
      <c r="N31" s="34"/>
      <c r="O31" s="34"/>
      <c r="P31" s="34">
        <v>1</v>
      </c>
      <c r="Q31" s="3" t="s">
        <v>464</v>
      </c>
    </row>
    <row r="32" spans="2:17" x14ac:dyDescent="0.25">
      <c r="B32">
        <v>636427</v>
      </c>
      <c r="C32" t="s">
        <v>465</v>
      </c>
      <c r="D32" t="s">
        <v>414</v>
      </c>
      <c r="E32">
        <v>2014</v>
      </c>
      <c r="F32" t="s">
        <v>466</v>
      </c>
      <c r="G32" s="28">
        <v>42156</v>
      </c>
      <c r="H32" s="28">
        <v>43221</v>
      </c>
      <c r="I32" s="4">
        <v>5384646</v>
      </c>
      <c r="J32" s="4">
        <v>5953083</v>
      </c>
      <c r="K32" s="27">
        <f>CEF_transport_ITS4[[#This Row],[Maximum EU contribution (€)]]/CEF_transport_ITS4[[#This Row],[Estimated total cost (€)]]</f>
        <v>0.90451384601894513</v>
      </c>
      <c r="L32" s="34" t="s">
        <v>467</v>
      </c>
      <c r="M32" s="34">
        <v>1</v>
      </c>
      <c r="N32" s="34"/>
      <c r="O32" s="34"/>
      <c r="P32" s="34"/>
      <c r="Q32" s="3" t="s">
        <v>468</v>
      </c>
    </row>
    <row r="33" spans="2:17" x14ac:dyDescent="0.25">
      <c r="B33">
        <v>636220</v>
      </c>
      <c r="C33" t="s">
        <v>469</v>
      </c>
      <c r="D33" t="s">
        <v>414</v>
      </c>
      <c r="E33">
        <v>2014</v>
      </c>
      <c r="F33" t="s">
        <v>470</v>
      </c>
      <c r="G33" s="28">
        <v>42156</v>
      </c>
      <c r="H33" s="28">
        <v>43405</v>
      </c>
      <c r="I33" s="4">
        <v>5605213</v>
      </c>
      <c r="J33" s="4">
        <v>5605213</v>
      </c>
      <c r="K33" s="27">
        <f>CEF_transport_ITS4[[#This Row],[Maximum EU contribution (€)]]/CEF_transport_ITS4[[#This Row],[Estimated total cost (€)]]</f>
        <v>1</v>
      </c>
      <c r="L33" s="34" t="s">
        <v>471</v>
      </c>
      <c r="M33">
        <v>1</v>
      </c>
      <c r="Q33" s="3" t="s">
        <v>472</v>
      </c>
    </row>
    <row r="34" spans="2:17" x14ac:dyDescent="0.25">
      <c r="B34">
        <v>688900</v>
      </c>
      <c r="C34" t="s">
        <v>473</v>
      </c>
      <c r="D34" t="s">
        <v>414</v>
      </c>
      <c r="E34">
        <v>2015</v>
      </c>
      <c r="F34" t="s">
        <v>474</v>
      </c>
      <c r="G34" s="28">
        <v>42614</v>
      </c>
      <c r="H34" s="28">
        <v>43862</v>
      </c>
      <c r="I34" s="4">
        <v>8998950</v>
      </c>
      <c r="J34" s="4">
        <v>9609700</v>
      </c>
      <c r="K34" s="27">
        <f>CEF_transport_ITS4[[#This Row],[Maximum EU contribution (€)]]/CEF_transport_ITS4[[#This Row],[Estimated total cost (€)]]</f>
        <v>0.93644442594461841</v>
      </c>
      <c r="L34" s="34" t="s">
        <v>475</v>
      </c>
      <c r="M34" s="34"/>
      <c r="N34" s="34"/>
      <c r="O34" s="34"/>
      <c r="P34" s="34">
        <v>1</v>
      </c>
      <c r="Q34" s="3" t="s">
        <v>476</v>
      </c>
    </row>
    <row r="35" spans="2:17" x14ac:dyDescent="0.25">
      <c r="B35">
        <v>690727</v>
      </c>
      <c r="C35" t="s">
        <v>477</v>
      </c>
      <c r="D35" t="s">
        <v>414</v>
      </c>
      <c r="E35">
        <v>2015</v>
      </c>
      <c r="F35" t="s">
        <v>478</v>
      </c>
      <c r="G35" s="28">
        <v>42614</v>
      </c>
      <c r="H35" s="28">
        <v>43678</v>
      </c>
      <c r="I35" s="4">
        <v>3149661</v>
      </c>
      <c r="J35" s="4">
        <v>3149661</v>
      </c>
      <c r="K35" s="27">
        <f>CEF_transport_ITS4[[#This Row],[Maximum EU contribution (€)]]/CEF_transport_ITS4[[#This Row],[Estimated total cost (€)]]</f>
        <v>1</v>
      </c>
      <c r="L35" s="34" t="s">
        <v>479</v>
      </c>
      <c r="P35">
        <v>1</v>
      </c>
      <c r="Q35" s="3" t="s">
        <v>480</v>
      </c>
    </row>
    <row r="36" spans="2:17" x14ac:dyDescent="0.25">
      <c r="B36">
        <v>690772</v>
      </c>
      <c r="C36" t="s">
        <v>410</v>
      </c>
      <c r="D36" t="s">
        <v>414</v>
      </c>
      <c r="E36">
        <v>2015</v>
      </c>
      <c r="F36" t="s">
        <v>481</v>
      </c>
      <c r="G36" s="28">
        <v>42614</v>
      </c>
      <c r="H36" s="28">
        <v>43678</v>
      </c>
      <c r="I36" s="4">
        <v>6225246</v>
      </c>
      <c r="J36" s="4">
        <v>6225246</v>
      </c>
      <c r="K36" s="27">
        <f>CEF_transport_ITS4[[#This Row],[Maximum EU contribution (€)]]/CEF_transport_ITS4[[#This Row],[Estimated total cost (€)]]</f>
        <v>1</v>
      </c>
      <c r="L36" s="34" t="s">
        <v>482</v>
      </c>
      <c r="M36" s="34"/>
      <c r="N36" s="34"/>
      <c r="O36" s="34">
        <v>1</v>
      </c>
      <c r="P36" s="34">
        <v>1</v>
      </c>
      <c r="Q36" s="3" t="s">
        <v>483</v>
      </c>
    </row>
    <row r="37" spans="2:17" x14ac:dyDescent="0.25">
      <c r="B37">
        <v>636626</v>
      </c>
      <c r="C37" t="s">
        <v>484</v>
      </c>
      <c r="D37" t="s">
        <v>414</v>
      </c>
      <c r="E37">
        <v>2014</v>
      </c>
      <c r="F37" t="s">
        <v>485</v>
      </c>
      <c r="G37" s="28">
        <v>42156</v>
      </c>
      <c r="H37" s="28">
        <v>43221</v>
      </c>
      <c r="I37" s="4">
        <v>4413842</v>
      </c>
      <c r="J37" s="4">
        <v>4413842</v>
      </c>
      <c r="K37" s="27">
        <f>CEF_transport_ITS4[[#This Row],[Maximum EU contribution (€)]]/CEF_transport_ITS4[[#This Row],[Estimated total cost (€)]]</f>
        <v>1</v>
      </c>
      <c r="L37" s="34" t="s">
        <v>486</v>
      </c>
      <c r="M37" s="34"/>
      <c r="N37" s="34">
        <v>1</v>
      </c>
      <c r="O37" s="34"/>
      <c r="P37" s="34"/>
      <c r="Q37" s="3" t="s">
        <v>487</v>
      </c>
    </row>
  </sheetData>
  <hyperlinks>
    <hyperlink ref="Q27" r:id="rId1"/>
    <hyperlink ref="Q28" r:id="rId2"/>
    <hyperlink ref="Q30" r:id="rId3"/>
    <hyperlink ref="Q31" r:id="rId4"/>
    <hyperlink ref="Q36" r:id="rId5"/>
    <hyperlink ref="Q25" r:id="rId6"/>
    <hyperlink ref="A4" r:id="rId7"/>
  </hyperlinks>
  <pageMargins left="0.7" right="0.7" top="0.75" bottom="0.75" header="0.3" footer="0.3"/>
  <pageSetup paperSize="9" orientation="portrait" verticalDpi="0" r:id="rId8"/>
  <tableParts count="2">
    <tablePart r:id="rId9"/>
    <tablePart r:id="rId10"/>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6"/>
  <sheetViews>
    <sheetView zoomScale="80" zoomScaleNormal="80" workbookViewId="0"/>
  </sheetViews>
  <sheetFormatPr defaultRowHeight="15" x14ac:dyDescent="0.25"/>
  <cols>
    <col min="2" max="2" width="21.85546875" customWidth="1"/>
    <col min="3" max="3" width="18.28515625" customWidth="1"/>
    <col min="4" max="4" width="18" customWidth="1"/>
    <col min="5" max="5" width="22" customWidth="1"/>
    <col min="6" max="6" width="12" customWidth="1"/>
    <col min="7" max="8" width="11" customWidth="1"/>
    <col min="9" max="10" width="17.7109375" customWidth="1"/>
    <col min="11" max="11" width="11" customWidth="1"/>
    <col min="12" max="12" width="45.5703125" customWidth="1"/>
    <col min="13" max="16" width="12.7109375" customWidth="1"/>
  </cols>
  <sheetData>
    <row r="1" spans="1:17" ht="23.25" x14ac:dyDescent="0.35">
      <c r="A1" s="1" t="s">
        <v>488</v>
      </c>
    </row>
    <row r="3" spans="1:17" ht="20.25" thickBot="1" x14ac:dyDescent="0.35">
      <c r="A3" s="5" t="s">
        <v>615</v>
      </c>
    </row>
    <row r="4" spans="1:17" ht="15.75" thickTop="1" x14ac:dyDescent="0.25">
      <c r="I4" s="6" t="s">
        <v>614</v>
      </c>
      <c r="J4" s="6" t="s">
        <v>207</v>
      </c>
    </row>
    <row r="5" spans="1:17" x14ac:dyDescent="0.25">
      <c r="I5" s="7">
        <f>SUM(CEF_transport_ITS456[Maximum EU contribution (€)])</f>
        <v>23480840</v>
      </c>
      <c r="J5" s="7">
        <f>SUM(CEF_transport_ITS456[Estimated total cost (€)])</f>
        <v>35847697</v>
      </c>
      <c r="M5" s="7">
        <f>SUMIFS(CEF_transport_ITS456[Maximum EU contribution (€)],CEF_transport_ITS456[PA I],1)</f>
        <v>1800000</v>
      </c>
      <c r="N5" s="7">
        <f>SUMIFS(CEF_transport_ITS456[Maximum EU contribution (€)],CEF_transport_ITS456[PA II],1)</f>
        <v>5484840</v>
      </c>
      <c r="O5" s="7">
        <f>SUMIFS(CEF_transport_ITS456[Maximum EU contribution (€)],CEF_transport_ITS456[PA III],1)</f>
        <v>11684840</v>
      </c>
      <c r="P5" s="7">
        <f>SUMIFS(CEF_transport_ITS456[Maximum EU contribution (€)],CEF_transport_ITS456[PA IV],1)</f>
        <v>13680840</v>
      </c>
    </row>
    <row r="7" spans="1:17" x14ac:dyDescent="0.25">
      <c r="B7" t="s">
        <v>13</v>
      </c>
      <c r="C7" t="s">
        <v>4</v>
      </c>
      <c r="D7" t="s">
        <v>5</v>
      </c>
      <c r="E7" t="s">
        <v>6</v>
      </c>
      <c r="F7" t="s">
        <v>7</v>
      </c>
      <c r="G7" t="s">
        <v>17</v>
      </c>
      <c r="H7" t="s">
        <v>18</v>
      </c>
      <c r="I7" t="s">
        <v>8</v>
      </c>
      <c r="J7" t="s">
        <v>9</v>
      </c>
      <c r="K7" t="s">
        <v>10</v>
      </c>
      <c r="L7" t="s">
        <v>11</v>
      </c>
      <c r="M7" t="s">
        <v>365</v>
      </c>
      <c r="N7" t="s">
        <v>366</v>
      </c>
      <c r="O7" t="s">
        <v>367</v>
      </c>
      <c r="P7" t="s">
        <v>368</v>
      </c>
      <c r="Q7" t="s">
        <v>19</v>
      </c>
    </row>
    <row r="8" spans="1:17" x14ac:dyDescent="0.25">
      <c r="C8" t="s">
        <v>490</v>
      </c>
      <c r="D8" t="s">
        <v>491</v>
      </c>
      <c r="F8" t="s">
        <v>492</v>
      </c>
      <c r="G8" s="28">
        <v>41275</v>
      </c>
      <c r="H8" s="28">
        <v>42339</v>
      </c>
      <c r="I8" s="4">
        <v>9996000</v>
      </c>
      <c r="J8" s="4">
        <v>9996000</v>
      </c>
      <c r="K8" s="27">
        <v>1</v>
      </c>
      <c r="L8" s="34" t="s">
        <v>493</v>
      </c>
      <c r="M8" s="34"/>
      <c r="N8" s="34"/>
      <c r="O8" s="34"/>
      <c r="P8" s="34">
        <v>1</v>
      </c>
      <c r="Q8" s="3" t="s">
        <v>494</v>
      </c>
    </row>
    <row r="9" spans="1:17" x14ac:dyDescent="0.25">
      <c r="C9" t="s">
        <v>489</v>
      </c>
      <c r="D9" t="s">
        <v>491</v>
      </c>
      <c r="F9" t="s">
        <v>495</v>
      </c>
      <c r="G9" s="28">
        <v>41640</v>
      </c>
      <c r="H9" s="28">
        <v>42887</v>
      </c>
      <c r="I9" s="4">
        <v>3684840</v>
      </c>
      <c r="J9" s="4">
        <v>7369689</v>
      </c>
      <c r="K9" s="27">
        <v>0.49999938939078703</v>
      </c>
      <c r="L9" t="s">
        <v>496</v>
      </c>
      <c r="M9" s="34"/>
      <c r="N9" s="34">
        <v>1</v>
      </c>
      <c r="O9" s="34">
        <v>1</v>
      </c>
      <c r="P9" s="34">
        <v>1</v>
      </c>
      <c r="Q9" s="3" t="s">
        <v>497</v>
      </c>
    </row>
    <row r="10" spans="1:17" x14ac:dyDescent="0.25">
      <c r="C10" t="s">
        <v>498</v>
      </c>
      <c r="D10" t="s">
        <v>499</v>
      </c>
      <c r="G10" s="28">
        <v>43437</v>
      </c>
      <c r="H10" s="28">
        <v>41852</v>
      </c>
      <c r="I10" s="4"/>
      <c r="J10" s="4"/>
      <c r="K10" s="27"/>
      <c r="L10" s="34" t="s">
        <v>500</v>
      </c>
      <c r="M10" s="34"/>
      <c r="N10" s="34">
        <v>1</v>
      </c>
      <c r="O10" s="34"/>
      <c r="P10" s="34"/>
      <c r="Q10" s="3" t="s">
        <v>501</v>
      </c>
    </row>
    <row r="11" spans="1:17" x14ac:dyDescent="0.25">
      <c r="C11" t="s">
        <v>502</v>
      </c>
      <c r="D11" t="s">
        <v>503</v>
      </c>
      <c r="G11" s="28"/>
      <c r="H11" s="28"/>
      <c r="I11" s="4">
        <v>1800000</v>
      </c>
      <c r="J11" s="4">
        <v>1800000</v>
      </c>
      <c r="K11" s="27">
        <v>1</v>
      </c>
      <c r="L11" s="34" t="s">
        <v>504</v>
      </c>
      <c r="M11" s="34">
        <v>1</v>
      </c>
      <c r="N11" s="34">
        <v>1</v>
      </c>
      <c r="O11" s="34"/>
      <c r="P11" s="34"/>
      <c r="Q11" s="3" t="s">
        <v>505</v>
      </c>
    </row>
    <row r="12" spans="1:17" x14ac:dyDescent="0.25">
      <c r="C12" t="s">
        <v>639</v>
      </c>
      <c r="D12" t="s">
        <v>491</v>
      </c>
      <c r="G12" s="28">
        <v>40544</v>
      </c>
      <c r="H12" s="28">
        <v>41820</v>
      </c>
      <c r="I12" s="4">
        <v>5000000</v>
      </c>
      <c r="J12" s="4">
        <v>10596203</v>
      </c>
      <c r="K12" s="27">
        <v>0.47186713957820553</v>
      </c>
      <c r="L12" s="34" t="s">
        <v>641</v>
      </c>
      <c r="M12" s="34"/>
      <c r="N12" s="34"/>
      <c r="O12" s="34">
        <v>1</v>
      </c>
      <c r="P12" s="34"/>
      <c r="Q12" s="3" t="s">
        <v>640</v>
      </c>
    </row>
    <row r="13" spans="1:17" x14ac:dyDescent="0.25">
      <c r="C13" t="s">
        <v>635</v>
      </c>
      <c r="D13" t="s">
        <v>636</v>
      </c>
      <c r="G13" s="28">
        <v>41275</v>
      </c>
      <c r="H13" s="28">
        <v>42004</v>
      </c>
      <c r="I13" s="4">
        <v>3000000</v>
      </c>
      <c r="J13" s="4">
        <v>6085805</v>
      </c>
      <c r="K13" s="27">
        <v>0.49295039850931799</v>
      </c>
      <c r="L13" s="34" t="s">
        <v>637</v>
      </c>
      <c r="M13" s="34"/>
      <c r="N13" s="34"/>
      <c r="O13" s="34">
        <v>1</v>
      </c>
      <c r="P13" s="34"/>
      <c r="Q13" s="3" t="s">
        <v>638</v>
      </c>
    </row>
    <row r="15" spans="1:17" ht="20.25" thickBot="1" x14ac:dyDescent="0.35">
      <c r="A15" s="5" t="s">
        <v>611</v>
      </c>
    </row>
    <row r="16" spans="1:17" ht="15.75" thickTop="1" x14ac:dyDescent="0.25"/>
    <row r="17" spans="1:6" x14ac:dyDescent="0.25">
      <c r="A17" s="2" t="s">
        <v>612</v>
      </c>
      <c r="B17" s="3" t="s">
        <v>613</v>
      </c>
    </row>
    <row r="19" spans="1:6" x14ac:dyDescent="0.25">
      <c r="C19" s="104" t="s">
        <v>595</v>
      </c>
      <c r="D19" s="104"/>
      <c r="E19" s="104" t="s">
        <v>315</v>
      </c>
      <c r="F19" s="105"/>
    </row>
    <row r="20" spans="1:6" x14ac:dyDescent="0.25">
      <c r="B20" s="91" t="s">
        <v>594</v>
      </c>
      <c r="C20" s="92" t="s">
        <v>617</v>
      </c>
      <c r="D20" s="92" t="s">
        <v>618</v>
      </c>
      <c r="E20" s="92" t="s">
        <v>596</v>
      </c>
      <c r="F20" s="92" t="s">
        <v>597</v>
      </c>
    </row>
    <row r="21" spans="1:6" x14ac:dyDescent="0.25">
      <c r="B21" s="91" t="s">
        <v>598</v>
      </c>
      <c r="C21" s="93">
        <v>325551</v>
      </c>
      <c r="D21" s="92" t="s">
        <v>574</v>
      </c>
      <c r="E21" s="92">
        <v>1</v>
      </c>
      <c r="F21" s="92">
        <v>0</v>
      </c>
    </row>
    <row r="22" spans="1:6" x14ac:dyDescent="0.25">
      <c r="B22" s="91" t="s">
        <v>86</v>
      </c>
      <c r="C22" s="93">
        <v>831684</v>
      </c>
      <c r="D22" s="93">
        <v>9695595</v>
      </c>
      <c r="E22" s="92">
        <v>11</v>
      </c>
      <c r="F22" s="92">
        <v>2</v>
      </c>
    </row>
    <row r="23" spans="1:6" x14ac:dyDescent="0.25">
      <c r="B23" s="91" t="s">
        <v>599</v>
      </c>
      <c r="C23" s="93">
        <v>107409760</v>
      </c>
      <c r="D23" s="93">
        <v>76182385</v>
      </c>
      <c r="E23" s="92">
        <v>14</v>
      </c>
      <c r="F23" s="92">
        <v>2</v>
      </c>
    </row>
    <row r="24" spans="1:6" x14ac:dyDescent="0.25">
      <c r="B24" s="91" t="s">
        <v>41</v>
      </c>
      <c r="C24" s="92" t="s">
        <v>574</v>
      </c>
      <c r="D24" s="93">
        <v>20000000</v>
      </c>
      <c r="E24" s="92" t="s">
        <v>574</v>
      </c>
      <c r="F24" s="92">
        <v>1</v>
      </c>
    </row>
    <row r="25" spans="1:6" x14ac:dyDescent="0.25">
      <c r="B25" s="91" t="s">
        <v>82</v>
      </c>
      <c r="C25" s="93">
        <v>70152565</v>
      </c>
      <c r="D25" s="93">
        <v>171169533</v>
      </c>
      <c r="E25" s="92">
        <v>14</v>
      </c>
      <c r="F25" s="92">
        <v>2</v>
      </c>
    </row>
    <row r="26" spans="1:6" x14ac:dyDescent="0.25">
      <c r="B26" s="91" t="s">
        <v>395</v>
      </c>
      <c r="C26" s="93">
        <v>58864</v>
      </c>
      <c r="D26" s="93">
        <v>7879955</v>
      </c>
      <c r="E26" s="92">
        <v>1</v>
      </c>
      <c r="F26" s="92">
        <v>1</v>
      </c>
    </row>
    <row r="27" spans="1:6" x14ac:dyDescent="0.25">
      <c r="B27" s="91" t="s">
        <v>106</v>
      </c>
      <c r="C27" s="93">
        <v>7042778</v>
      </c>
      <c r="D27" s="93">
        <v>46922123</v>
      </c>
      <c r="E27" s="92">
        <v>33</v>
      </c>
      <c r="F27" s="92">
        <v>13</v>
      </c>
    </row>
    <row r="28" spans="1:6" x14ac:dyDescent="0.25">
      <c r="B28" s="91" t="s">
        <v>600</v>
      </c>
      <c r="C28" s="93">
        <v>86700</v>
      </c>
      <c r="D28" s="93">
        <v>51670000</v>
      </c>
      <c r="E28" s="92">
        <v>3</v>
      </c>
      <c r="F28" s="92">
        <v>4</v>
      </c>
    </row>
    <row r="29" spans="1:6" x14ac:dyDescent="0.25">
      <c r="B29" s="91" t="s">
        <v>388</v>
      </c>
      <c r="C29" s="92" t="s">
        <v>574</v>
      </c>
      <c r="D29" s="93">
        <v>12623435</v>
      </c>
      <c r="E29" s="92" t="s">
        <v>574</v>
      </c>
      <c r="F29" s="92">
        <v>7</v>
      </c>
    </row>
    <row r="30" spans="1:6" x14ac:dyDescent="0.25">
      <c r="B30" s="91" t="s">
        <v>34</v>
      </c>
      <c r="C30" s="92" t="s">
        <v>574</v>
      </c>
      <c r="D30" s="93">
        <v>361272521</v>
      </c>
      <c r="E30" s="92" t="s">
        <v>574</v>
      </c>
      <c r="F30" s="92">
        <v>6</v>
      </c>
    </row>
    <row r="31" spans="1:6" x14ac:dyDescent="0.25">
      <c r="B31" s="91" t="s">
        <v>30</v>
      </c>
      <c r="C31" s="93">
        <v>137228568</v>
      </c>
      <c r="D31" s="93">
        <v>261208217</v>
      </c>
      <c r="E31" s="92">
        <v>28</v>
      </c>
      <c r="F31" s="92">
        <v>22</v>
      </c>
    </row>
    <row r="32" spans="1:6" x14ac:dyDescent="0.25">
      <c r="B32" s="91" t="s">
        <v>601</v>
      </c>
      <c r="C32" s="92" t="s">
        <v>574</v>
      </c>
      <c r="D32" s="93">
        <v>1205759</v>
      </c>
      <c r="E32" s="92" t="s">
        <v>574</v>
      </c>
      <c r="F32" s="92">
        <v>1</v>
      </c>
    </row>
    <row r="33" spans="2:6" x14ac:dyDescent="0.25">
      <c r="B33" s="91" t="s">
        <v>602</v>
      </c>
      <c r="C33" s="92" t="s">
        <v>574</v>
      </c>
      <c r="D33" s="93">
        <v>57634383</v>
      </c>
      <c r="E33" s="92" t="s">
        <v>574</v>
      </c>
      <c r="F33" s="92">
        <v>3</v>
      </c>
    </row>
    <row r="34" spans="2:6" x14ac:dyDescent="0.25">
      <c r="B34" s="91" t="s">
        <v>603</v>
      </c>
      <c r="C34" s="92" t="s">
        <v>574</v>
      </c>
      <c r="D34" s="93">
        <v>674918</v>
      </c>
      <c r="E34" s="92" t="s">
        <v>574</v>
      </c>
      <c r="F34" s="92">
        <v>1</v>
      </c>
    </row>
    <row r="35" spans="2:6" x14ac:dyDescent="0.25">
      <c r="B35" s="91" t="s">
        <v>604</v>
      </c>
      <c r="C35" s="93">
        <v>5746222</v>
      </c>
      <c r="D35" s="93">
        <v>5230675</v>
      </c>
      <c r="E35" s="92">
        <v>2</v>
      </c>
      <c r="F35" s="92">
        <v>2</v>
      </c>
    </row>
    <row r="36" spans="2:6" x14ac:dyDescent="0.25">
      <c r="B36" s="91" t="s">
        <v>605</v>
      </c>
      <c r="C36" s="93">
        <v>2271079</v>
      </c>
      <c r="D36" s="92" t="s">
        <v>574</v>
      </c>
      <c r="E36" s="92">
        <v>2</v>
      </c>
      <c r="F36" s="92"/>
    </row>
    <row r="37" spans="2:6" x14ac:dyDescent="0.25">
      <c r="B37" s="91" t="s">
        <v>96</v>
      </c>
      <c r="C37" s="93">
        <v>128050533</v>
      </c>
      <c r="D37" s="93">
        <v>313947756</v>
      </c>
      <c r="E37" s="92">
        <v>25</v>
      </c>
      <c r="F37" s="92">
        <v>18</v>
      </c>
    </row>
    <row r="38" spans="2:6" x14ac:dyDescent="0.25">
      <c r="B38" s="91" t="s">
        <v>26</v>
      </c>
      <c r="C38" s="93">
        <v>1359289</v>
      </c>
      <c r="D38" s="93">
        <v>110581808</v>
      </c>
      <c r="E38" s="92">
        <v>2</v>
      </c>
      <c r="F38" s="92">
        <v>10</v>
      </c>
    </row>
    <row r="39" spans="2:6" x14ac:dyDescent="0.25">
      <c r="B39" s="91" t="s">
        <v>572</v>
      </c>
      <c r="C39" s="92" t="s">
        <v>606</v>
      </c>
      <c r="D39" s="93">
        <v>199701318</v>
      </c>
      <c r="E39" s="92"/>
      <c r="F39" s="92">
        <v>3</v>
      </c>
    </row>
    <row r="40" spans="2:6" x14ac:dyDescent="0.25">
      <c r="B40" s="91" t="s">
        <v>607</v>
      </c>
      <c r="C40" s="93">
        <v>304016</v>
      </c>
      <c r="D40" s="93">
        <v>72785530</v>
      </c>
      <c r="E40" s="92">
        <v>7</v>
      </c>
      <c r="F40" s="92">
        <v>10</v>
      </c>
    </row>
    <row r="41" spans="2:6" x14ac:dyDescent="0.25">
      <c r="B41" s="91" t="s">
        <v>608</v>
      </c>
      <c r="C41" s="93">
        <v>8826828</v>
      </c>
      <c r="D41" s="93">
        <v>7680407</v>
      </c>
      <c r="E41" s="92">
        <v>15</v>
      </c>
      <c r="F41" s="92">
        <v>2</v>
      </c>
    </row>
    <row r="42" spans="2:6" x14ac:dyDescent="0.25">
      <c r="B42" s="91" t="s">
        <v>16</v>
      </c>
      <c r="C42" s="93">
        <v>6314870</v>
      </c>
      <c r="D42" s="93">
        <v>2000000</v>
      </c>
      <c r="E42" s="92">
        <v>12</v>
      </c>
      <c r="F42" s="92">
        <v>1</v>
      </c>
    </row>
    <row r="43" spans="2:6" x14ac:dyDescent="0.25">
      <c r="B43" s="91" t="s">
        <v>609</v>
      </c>
      <c r="C43" s="93">
        <v>6692142</v>
      </c>
      <c r="D43" s="93">
        <v>49619000</v>
      </c>
      <c r="E43" s="92">
        <v>1</v>
      </c>
      <c r="F43" s="92">
        <v>4</v>
      </c>
    </row>
    <row r="44" spans="2:6" x14ac:dyDescent="0.25">
      <c r="B44" s="91" t="s">
        <v>371</v>
      </c>
      <c r="C44" s="92" t="s">
        <v>574</v>
      </c>
      <c r="D44" s="93">
        <v>87574749</v>
      </c>
      <c r="E44" s="92" t="s">
        <v>574</v>
      </c>
      <c r="F44" s="92">
        <v>6</v>
      </c>
    </row>
    <row r="45" spans="2:6" x14ac:dyDescent="0.25">
      <c r="B45" s="91" t="s">
        <v>610</v>
      </c>
      <c r="C45" s="93">
        <v>27701470</v>
      </c>
      <c r="D45" s="93">
        <v>166844818</v>
      </c>
      <c r="E45" s="92">
        <v>118</v>
      </c>
      <c r="F45" s="92">
        <v>31</v>
      </c>
    </row>
    <row r="46" spans="2:6" x14ac:dyDescent="0.25">
      <c r="B46" s="94" t="s">
        <v>343</v>
      </c>
      <c r="C46" s="95">
        <v>510402918</v>
      </c>
      <c r="D46" s="95">
        <v>2094104884</v>
      </c>
      <c r="E46" s="96">
        <v>289</v>
      </c>
      <c r="F46" s="96">
        <v>152</v>
      </c>
    </row>
  </sheetData>
  <mergeCells count="2">
    <mergeCell ref="C19:D19"/>
    <mergeCell ref="E19:F19"/>
  </mergeCells>
  <hyperlinks>
    <hyperlink ref="Q9" r:id="rId1"/>
    <hyperlink ref="Q11" r:id="rId2"/>
    <hyperlink ref="B17" r:id="rId3"/>
    <hyperlink ref="Q13" r:id="rId4"/>
    <hyperlink ref="Q12" r:id="rId5"/>
  </hyperlinks>
  <pageMargins left="0.7" right="0.7" top="0.75" bottom="0.75" header="0.3" footer="0.3"/>
  <pageSetup paperSize="9" orientation="portrait" verticalDpi="0" r:id="rId6"/>
  <tableParts count="2">
    <tablePart r:id="rId7"/>
    <tablePart r:id="rId8"/>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Info</vt:lpstr>
      <vt:lpstr>TEN-T</vt:lpstr>
      <vt:lpstr>CEF</vt:lpstr>
      <vt:lpstr>CEF PSAs</vt:lpstr>
      <vt:lpstr>FP7</vt:lpstr>
      <vt:lpstr>H2020</vt:lpstr>
      <vt:lpstr>Other</vt:lpstr>
      <vt:lpstr>Other!_Hlk514921187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Biedka, Marius</dc:creator>
  <cp:lastModifiedBy>Tsamis, Achilleas</cp:lastModifiedBy>
  <dcterms:created xsi:type="dcterms:W3CDTF">2018-03-28T14:40:39Z</dcterms:created>
  <dcterms:modified xsi:type="dcterms:W3CDTF">2018-07-13T21:16:21Z</dcterms:modified>
</cp:coreProperties>
</file>