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0" yWindow="60" windowWidth="19035" windowHeight="11685" tabRatio="882" firstSheet="8" activeTab="15"/>
  </bookViews>
  <sheets>
    <sheet name="T2.1" sheetId="1" r:id="rId1"/>
    <sheet name="overview" sheetId="2" r:id="rId2"/>
    <sheet name="growth_eu28" sheetId="3" r:id="rId3"/>
    <sheet name="limits" sheetId="4" r:id="rId4"/>
    <sheet name="weights" sheetId="5" r:id="rId5"/>
    <sheet name="empl" sheetId="6" r:id="rId6"/>
    <sheet name="entrpr" sheetId="7" r:id="rId7"/>
    <sheet name="turnov" sheetId="8" r:id="rId8"/>
    <sheet name="house_exp_type" sheetId="9" r:id="rId9"/>
    <sheet name="price_index" sheetId="10" r:id="rId10"/>
    <sheet name="trade_by_mode" sheetId="11" r:id="rId11"/>
    <sheet name="tax_fuel" sheetId="12" r:id="rId12"/>
    <sheet name="tax_otrans" sheetId="13" r:id="rId13"/>
    <sheet name="tax_ontot" sheetId="14" r:id="rId14"/>
    <sheet name="world_infr" sheetId="15" r:id="rId15"/>
    <sheet name="world_perf" sheetId="16" r:id="rId16"/>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'empl'!#REF!</definedName>
    <definedName name="_xlnm.Print_Area" localSheetId="6">'entrpr'!#REF!</definedName>
    <definedName name="_xlnm.Print_Area" localSheetId="2">'growth_eu28'!$P$1:$W$37</definedName>
    <definedName name="_xlnm.Print_Area" localSheetId="3">'limits'!$B$1:$G$51</definedName>
    <definedName name="_xlnm.Print_Area" localSheetId="1">'overview'!$B$1:$D$11</definedName>
    <definedName name="_xlnm.Print_Area" localSheetId="9">'price_index'!#REF!</definedName>
    <definedName name="_xlnm.Print_Area" localSheetId="0">'T2.1'!$A$1:$E$27</definedName>
    <definedName name="_xlnm.Print_Area" localSheetId="10">'trade_by_mode'!#REF!</definedName>
    <definedName name="_xlnm.Print_Area" localSheetId="7">'turnov'!$A$2:$L$36</definedName>
    <definedName name="_xlnm.Print_Area" localSheetId="4">'weights'!$B$1:$J$56</definedName>
    <definedName name="_xlnm.Print_Area" localSheetId="14">'world_infr'!#REF!</definedName>
    <definedName name="_xlnm.Print_Area" localSheetId="15">'world_perf'!#REF!</definedName>
    <definedName name="solver_adj" localSheetId="12" hidden="1">'tax_otrans'!#REF!</definedName>
    <definedName name="solver_cvg" localSheetId="12" hidden="1">0.0001</definedName>
    <definedName name="solver_drv" localSheetId="12" hidden="1">2</definedName>
    <definedName name="solver_eng" localSheetId="12" hidden="1">1</definedName>
    <definedName name="solver_est" localSheetId="12" hidden="1">1</definedName>
    <definedName name="solver_itr" localSheetId="12" hidden="1">2147483647</definedName>
    <definedName name="solver_lhs1" localSheetId="12" hidden="1">'tax_otrans'!#REF!</definedName>
    <definedName name="solver_lhs2" localSheetId="12" hidden="1">'tax_otrans'!#REF!</definedName>
    <definedName name="solver_lhs3" localSheetId="12" hidden="1">'tax_otrans'!#REF!</definedName>
    <definedName name="solver_mip" localSheetId="12" hidden="1">2147483647</definedName>
    <definedName name="solver_mni" localSheetId="12" hidden="1">30</definedName>
    <definedName name="solver_mrt" localSheetId="12" hidden="1">0.075</definedName>
    <definedName name="solver_msl" localSheetId="12" hidden="1">2</definedName>
    <definedName name="solver_neg" localSheetId="12" hidden="1">1</definedName>
    <definedName name="solver_nod" localSheetId="12" hidden="1">2147483647</definedName>
    <definedName name="solver_num" localSheetId="12" hidden="1">3</definedName>
    <definedName name="solver_nwt" localSheetId="12" hidden="1">1</definedName>
    <definedName name="solver_opt" localSheetId="12" hidden="1">'tax_otrans'!#REF!</definedName>
    <definedName name="solver_pre" localSheetId="12" hidden="1">0.000001</definedName>
    <definedName name="solver_rbv" localSheetId="12" hidden="1">2</definedName>
    <definedName name="solver_rel1" localSheetId="12" hidden="1">1</definedName>
    <definedName name="solver_rel2" localSheetId="12" hidden="1">3</definedName>
    <definedName name="solver_rel3" localSheetId="12" hidden="1">2</definedName>
    <definedName name="solver_rhs1" localSheetId="12" hidden="1">1</definedName>
    <definedName name="solver_rhs2" localSheetId="12" hidden="1">0</definedName>
    <definedName name="solver_rhs3" localSheetId="12" hidden="1">1</definedName>
    <definedName name="solver_rlx" localSheetId="12" hidden="1">2</definedName>
    <definedName name="solver_rsd" localSheetId="12" hidden="1">0</definedName>
    <definedName name="solver_scl" localSheetId="12" hidden="1">2</definedName>
    <definedName name="solver_sho" localSheetId="12" hidden="1">2</definedName>
    <definedName name="solver_ssz" localSheetId="12" hidden="1">100</definedName>
    <definedName name="solver_tim" localSheetId="12" hidden="1">2147483647</definedName>
    <definedName name="solver_tol" localSheetId="12" hidden="1">0.01</definedName>
    <definedName name="solver_typ" localSheetId="12" hidden="1">3</definedName>
    <definedName name="solver_val" localSheetId="12" hidden="1">0</definedName>
    <definedName name="solver_ver" localSheetId="12" hidden="1">3</definedName>
  </definedNames>
  <calcPr fullCalcOnLoad="1"/>
</workbook>
</file>

<file path=xl/sharedStrings.xml><?xml version="1.0" encoding="utf-8"?>
<sst xmlns="http://schemas.openxmlformats.org/spreadsheetml/2006/main" count="1219" uniqueCount="384">
  <si>
    <t>per million inhabitants</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</si>
  <si>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</si>
  <si>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</si>
  <si>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</si>
  <si>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</si>
  <si>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</si>
  <si>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</si>
  <si>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</si>
  <si>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</si>
  <si>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</si>
  <si>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</si>
  <si>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</si>
  <si>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</si>
  <si>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</si>
  <si>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</si>
  <si>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</si>
  <si>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</si>
  <si>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</si>
  <si>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</si>
  <si>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</si>
  <si>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</si>
  <si>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</si>
  <si>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</si>
  <si>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</si>
  <si>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</si>
  <si>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</si>
  <si>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</si>
  <si>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</si>
  <si>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</si>
  <si>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</si>
  <si>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</si>
  <si>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</si>
  <si>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t>
  </si>
  <si>
    <t>-</t>
  </si>
  <si>
    <t>pkm</t>
  </si>
  <si>
    <t>tkm</t>
  </si>
  <si>
    <t>Japan</t>
  </si>
  <si>
    <t>USA</t>
  </si>
  <si>
    <t>million</t>
  </si>
  <si>
    <t>Employment by Mode of Transport</t>
  </si>
  <si>
    <t>Number of Enterprises by Mode of Transport</t>
  </si>
  <si>
    <t>Speed limits:</t>
  </si>
  <si>
    <t>Russia</t>
  </si>
  <si>
    <t>China</t>
  </si>
  <si>
    <t>Turnover by Mode of Transport</t>
  </si>
  <si>
    <t>1000 km</t>
  </si>
  <si>
    <t>LI</t>
  </si>
  <si>
    <t>HR</t>
  </si>
  <si>
    <t xml:space="preserve">Notes : </t>
  </si>
  <si>
    <t>Speed Limits, Blood Alcohol Limits</t>
  </si>
  <si>
    <r>
      <t xml:space="preserve">Speed limit, cars </t>
    </r>
    <r>
      <rPr>
        <sz val="8"/>
        <rFont val="Arial"/>
        <family val="2"/>
      </rPr>
      <t>(in general), km/h:</t>
    </r>
    <r>
      <rPr>
        <b/>
        <sz val="8"/>
        <rFont val="Arial"/>
        <family val="2"/>
      </rPr>
      <t xml:space="preserve"> </t>
    </r>
  </si>
  <si>
    <t>Road train</t>
  </si>
  <si>
    <t>Articulated vehicles</t>
  </si>
  <si>
    <t>Lorries</t>
  </si>
  <si>
    <t>tonnes</t>
  </si>
  <si>
    <t>2 axles</t>
  </si>
  <si>
    <t>3 axles</t>
  </si>
  <si>
    <t>4 axles</t>
  </si>
  <si>
    <t>5 axles and more</t>
  </si>
  <si>
    <t>18</t>
  </si>
  <si>
    <t>26</t>
  </si>
  <si>
    <t>36</t>
  </si>
  <si>
    <t>40</t>
  </si>
  <si>
    <t>24</t>
  </si>
  <si>
    <t>44</t>
  </si>
  <si>
    <t>25</t>
  </si>
  <si>
    <t>19</t>
  </si>
  <si>
    <t>21.5</t>
  </si>
  <si>
    <t>50</t>
  </si>
  <si>
    <t>38</t>
  </si>
  <si>
    <t>Passenger transport</t>
  </si>
  <si>
    <t>Road transport</t>
  </si>
  <si>
    <t>Maximum Gross Vehicle Weight</t>
  </si>
  <si>
    <t>Built-up areas</t>
  </si>
  <si>
    <t>Outside built-up areas</t>
  </si>
  <si>
    <t>Motorways</t>
  </si>
  <si>
    <t>(130)</t>
  </si>
  <si>
    <t>80-90</t>
  </si>
  <si>
    <t>80-100</t>
  </si>
  <si>
    <t>90-100</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</si>
  <si>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</si>
  <si>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</si>
  <si>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</si>
  <si>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</si>
  <si>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</si>
  <si>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</si>
  <si>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</si>
  <si>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</si>
  <si>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</si>
  <si>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</si>
  <si>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</si>
  <si>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</si>
  <si>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</si>
  <si>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</si>
  <si>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</si>
  <si>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</si>
  <si>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Inland water transport</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</si>
  <si>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</si>
  <si>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</si>
  <si>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</si>
  <si>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</si>
  <si>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</si>
  <si>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</si>
  <si>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</si>
  <si>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</si>
  <si>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</si>
  <si>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</si>
  <si>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</si>
  <si>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</si>
  <si>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</si>
  <si>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</si>
  <si>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</si>
  <si>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</si>
  <si>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</si>
  <si>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</si>
  <si>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</si>
  <si>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</si>
  <si>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</si>
  <si>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</si>
  <si>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r>
      <t xml:space="preserve">Road network </t>
    </r>
    <r>
      <rPr>
        <sz val="8"/>
        <rFont val="Arial"/>
        <family val="2"/>
      </rPr>
      <t>(paved)</t>
    </r>
  </si>
  <si>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</si>
  <si>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</si>
  <si>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</si>
  <si>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</si>
  <si>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</si>
  <si>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</si>
  <si>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</si>
  <si>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</si>
  <si>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</si>
  <si>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</si>
  <si>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</si>
  <si>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</si>
  <si>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</si>
  <si>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 xml:space="preserve">Harmonised Index of Consumer Prices </t>
  </si>
  <si>
    <t>Motor cycles, bicycles and animal drawn vehicles</t>
  </si>
  <si>
    <t>Motor cars</t>
  </si>
  <si>
    <t>Expenditure per head on transport</t>
  </si>
  <si>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</si>
  <si>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</si>
  <si>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</si>
  <si>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</si>
  <si>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</si>
  <si>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</si>
  <si>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</si>
  <si>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</si>
  <si>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</si>
  <si>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</si>
  <si>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Transport safety</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</si>
  <si>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</si>
  <si>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</si>
  <si>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</si>
  <si>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</si>
  <si>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</si>
  <si>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</si>
  <si>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(1) : passenger cars, powered two-wheelers, buses &amp; coaches, tram &amp; metro, railways, intra-EU air, intra-EU sea</t>
  </si>
  <si>
    <t>(2) : road, rail, inland waterways, oil pipelines, intra-EU air, intra-EU sea</t>
  </si>
  <si>
    <t>Pipelines</t>
  </si>
  <si>
    <r>
      <t>Source</t>
    </r>
    <r>
      <rPr>
        <sz val="8"/>
        <rFont val="Arial"/>
        <family val="2"/>
      </rPr>
      <t>: Eurostat</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</si>
  <si>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</si>
  <si>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</si>
  <si>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</si>
  <si>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</si>
  <si>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</si>
  <si>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</si>
  <si>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</si>
  <si>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</si>
  <si>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</si>
  <si>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</si>
  <si>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</si>
  <si>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(6)</t>
  </si>
  <si>
    <t>90-110</t>
  </si>
  <si>
    <t>90-120</t>
  </si>
  <si>
    <t>96-112</t>
  </si>
  <si>
    <r>
      <t>DE</t>
    </r>
    <r>
      <rPr>
        <sz val="8"/>
        <rFont val="Arial"/>
        <family val="2"/>
      </rPr>
      <t xml:space="preserve">: Motorways: No general speed limit, recommended speed limit is 130 km/h (more than half the network has a speed limit of 120 km/h or less).    </t>
    </r>
  </si>
  <si>
    <t xml:space="preserve">Export + Import </t>
  </si>
  <si>
    <t>Inland waterway</t>
  </si>
  <si>
    <r>
      <t>Weight</t>
    </r>
    <r>
      <rPr>
        <sz val="8"/>
        <rFont val="Arial"/>
        <family val="2"/>
      </rPr>
      <t xml:space="preserve"> (million tonnes)</t>
    </r>
  </si>
  <si>
    <t>Other purchased transport services</t>
  </si>
  <si>
    <t>70-90</t>
  </si>
  <si>
    <t>Blood alcohol limits:</t>
  </si>
  <si>
    <t xml:space="preserve">In many countries, special (more restrictive) rules apply to novice (i.e. new, unexperienced) and professional drivers </t>
  </si>
  <si>
    <t>Weight per bearing axle</t>
  </si>
  <si>
    <t>Weight per drive axle</t>
  </si>
  <si>
    <t>42 - 48</t>
  </si>
  <si>
    <r>
      <t>Source</t>
    </r>
    <r>
      <rPr>
        <sz val="8"/>
        <rFont val="Arial"/>
        <family val="2"/>
      </rPr>
      <t>: Eurostat, estimates (</t>
    </r>
    <r>
      <rPr>
        <i/>
        <sz val="8"/>
        <rFont val="Arial"/>
        <family val="2"/>
      </rPr>
      <t>in italics</t>
    </r>
    <r>
      <rPr>
        <sz val="8"/>
        <rFont val="Arial"/>
        <family val="2"/>
      </rPr>
      <t>)</t>
    </r>
  </si>
  <si>
    <t>EUROPEAN UNION</t>
  </si>
  <si>
    <t>European Commission</t>
  </si>
  <si>
    <t>General</t>
  </si>
  <si>
    <t>Road Transport: Speed Limits, Blood Alcohol Limits</t>
  </si>
  <si>
    <t>Road: Maximum Gross Vehicle Weight</t>
  </si>
  <si>
    <r>
      <t xml:space="preserve">in co-operation with </t>
    </r>
    <r>
      <rPr>
        <b/>
        <sz val="10"/>
        <rFont val="Arial"/>
        <family val="2"/>
      </rPr>
      <t>Eurostat</t>
    </r>
  </si>
  <si>
    <t>Self propulsion</t>
  </si>
  <si>
    <t>Post</t>
  </si>
  <si>
    <t>Unknown</t>
  </si>
  <si>
    <t>GDP*</t>
  </si>
  <si>
    <t>42</t>
  </si>
  <si>
    <t>42 - 44</t>
  </si>
  <si>
    <t>2.1.8</t>
  </si>
  <si>
    <t>2.1.10</t>
  </si>
  <si>
    <t>Extracted on</t>
  </si>
  <si>
    <t>Directorate-General for Mobility and Transport</t>
  </si>
  <si>
    <t>TRANSPORT IN FIGURES</t>
  </si>
  <si>
    <t>Part 2 : TRANSPORT</t>
  </si>
  <si>
    <t>Chapter 2.1  :</t>
  </si>
  <si>
    <t>2.1.1</t>
  </si>
  <si>
    <t>2.1.2</t>
  </si>
  <si>
    <t>2.1.3</t>
  </si>
  <si>
    <t>2.1.4</t>
  </si>
  <si>
    <t>2.1.5</t>
  </si>
  <si>
    <t>2.1.6</t>
  </si>
  <si>
    <t>2.1.7</t>
  </si>
  <si>
    <t>2.1.9</t>
  </si>
  <si>
    <t>2.1.11</t>
  </si>
  <si>
    <t>2.1.12</t>
  </si>
  <si>
    <t>Last update</t>
  </si>
  <si>
    <t>Eurostat</t>
  </si>
  <si>
    <t>UNIT</t>
  </si>
  <si>
    <t>GEO/TIME</t>
  </si>
  <si>
    <t>Economic activity according to NACE Rev. 2 classification</t>
  </si>
  <si>
    <t xml:space="preserve">Railways </t>
  </si>
  <si>
    <t xml:space="preserve">freight transport </t>
  </si>
  <si>
    <r>
      <t>Source</t>
    </r>
    <r>
      <rPr>
        <sz val="8"/>
        <rFont val="Arial"/>
        <family val="2"/>
      </rPr>
      <t>:</t>
    </r>
    <r>
      <rPr>
        <sz val="8"/>
        <rFont val="Arial"/>
        <family val="2"/>
      </rPr>
      <t xml:space="preserve"> Eurostat, Japan Statistics Bureau, US Bureau of Transportation Statisitics, Goskom STAT (Russia), National Bureau of Statistics of China, International Transport Forum, estimates (</t>
    </r>
    <r>
      <rPr>
        <i/>
        <sz val="8"/>
        <rFont val="Arial"/>
        <family val="2"/>
      </rPr>
      <t>in italics</t>
    </r>
    <r>
      <rPr>
        <sz val="8"/>
        <rFont val="Arial"/>
        <family val="2"/>
      </rPr>
      <t>)</t>
    </r>
  </si>
  <si>
    <t xml:space="preserve">Gross Value Added </t>
  </si>
  <si>
    <t>Environmental taxes and transport</t>
  </si>
  <si>
    <r>
      <t xml:space="preserve">Notes: </t>
    </r>
    <r>
      <rPr>
        <sz val="8"/>
        <rFont val="Arial"/>
        <family val="2"/>
      </rPr>
      <t>EU totals are weighted averages</t>
    </r>
  </si>
  <si>
    <t>Postal and courier activities</t>
  </si>
  <si>
    <t>EU totals are weighted averages</t>
  </si>
  <si>
    <t xml:space="preserve">(*) Transport fuel taxes include those taxes which are levied on the transport use of fuels/energy products. </t>
  </si>
  <si>
    <t>(*) Transport taxes (excl. Fuel) mainly include taxes related to the ownership and use of motor vehicles</t>
  </si>
  <si>
    <t>* Including taxes on fuel and other transport taxes.</t>
  </si>
  <si>
    <t>Environmental taxes on transport (fuel and other taxes) as % of total taxation</t>
  </si>
  <si>
    <t>Energy taxes as % of GDP - Transport fuel taxes (*)</t>
  </si>
  <si>
    <t>Environmental taxes and transport: Energy taxes as % of GDP - Transport fuel taxes</t>
  </si>
  <si>
    <t>Environmental taxes and transport:  Environmental taxes as % of GDP - Transport (excl. fuel)</t>
  </si>
  <si>
    <t>2.1.13</t>
  </si>
  <si>
    <t>2.1.14</t>
  </si>
  <si>
    <t>2.1.15</t>
  </si>
  <si>
    <t>Employment by Mode of Transport (*) (in 1 000)</t>
  </si>
  <si>
    <t>(**) Including all urban and suburban land transport modes (motor bus, tramway, streetcar, trolley bus, underground and elevated railways)</t>
  </si>
  <si>
    <t>Number of Enterprises by Mode of Transport (*)</t>
  </si>
  <si>
    <t>passenger transport (**)</t>
  </si>
  <si>
    <t>Turnover by Mode of Transport (*)</t>
  </si>
  <si>
    <t>31</t>
  </si>
  <si>
    <t>11,5</t>
  </si>
  <si>
    <r>
      <t>Source</t>
    </r>
    <r>
      <rPr>
        <sz val="8"/>
        <rFont val="Arial"/>
        <family val="2"/>
      </rPr>
      <t>: International Transport Forum, national sources</t>
    </r>
  </si>
  <si>
    <t>130</t>
  </si>
  <si>
    <t>Warehousing and support activities</t>
  </si>
  <si>
    <t>:</t>
  </si>
  <si>
    <t>Italy</t>
  </si>
  <si>
    <t>not available</t>
  </si>
  <si>
    <t>Source of data</t>
  </si>
  <si>
    <t xml:space="preserve">The above figures refer to those companies whose main activity lies in the mode concerned.    </t>
  </si>
  <si>
    <t>(*) Data refer to transportation and storage activities (including postal and courier services, removal services). The values above in italics are not from ESTAT or other official source, but are merely indicative estimates made by DG MOVE.</t>
  </si>
  <si>
    <t xml:space="preserve"> Environmental taxes as % of GDP - Transport (excl. fuel) (*)</t>
  </si>
  <si>
    <t>Environmental taxes on transport (fuel and other taxes) as % of total taxation (*)</t>
  </si>
  <si>
    <t>Special value:</t>
  </si>
  <si>
    <t>(*) Data refer to transportation and storage activities (including postal and courier services, removal services). Data are based on Structural Business Statistics and therefore total transport employment differs from value on Overview 2.1.1. The values above in italics are not from ESTAT or other official source, but are merely indicative estimates made by DG MOVE.</t>
  </si>
  <si>
    <t>ME</t>
  </si>
  <si>
    <t>RS</t>
  </si>
  <si>
    <r>
      <t>Source</t>
    </r>
    <r>
      <rPr>
        <sz val="8"/>
        <rFont val="Arial"/>
        <family val="2"/>
      </rPr>
      <t>: National sources, International Transport Forum, EC Road Safety website, TIPSOL, World Health Organization</t>
    </r>
  </si>
  <si>
    <t>Croatia</t>
  </si>
  <si>
    <t>Partner: Extra EU-28</t>
  </si>
  <si>
    <r>
      <t xml:space="preserve">Air </t>
    </r>
    <r>
      <rPr>
        <sz val="8"/>
        <rFont val="Arial"/>
        <family val="2"/>
      </rPr>
      <t>(domestic / intra-EU-28)</t>
    </r>
  </si>
  <si>
    <r>
      <t xml:space="preserve">Sea </t>
    </r>
    <r>
      <rPr>
        <sz val="8"/>
        <rFont val="Arial"/>
        <family val="2"/>
      </rPr>
      <t>(domestic / intra-EU-28)</t>
    </r>
  </si>
  <si>
    <t>Transport Growth EU-28 (graph)</t>
  </si>
  <si>
    <t>EU-28: External Trade with Major Partners by Mode of Transport</t>
  </si>
  <si>
    <t>Comparison EU-28 - World: Infrastructure and Vehicles</t>
  </si>
  <si>
    <t>Comparison EU-28 - World: Passenger and Freight Transport</t>
  </si>
  <si>
    <t>EU-28</t>
  </si>
  <si>
    <t>Transport Growth EU-28</t>
  </si>
  <si>
    <t>Annual Growth Rates EU-28</t>
  </si>
  <si>
    <t xml:space="preserve"> EU-28 : Evolution of Consumer Prices for Passenger Transport</t>
  </si>
  <si>
    <t>EU-28 : External Trade by Mode of Transport</t>
  </si>
  <si>
    <t>Comparison EU-28 - World</t>
  </si>
  <si>
    <t>AL</t>
  </si>
  <si>
    <t>GDP: at constant year 2005 prices and exchange rates</t>
  </si>
  <si>
    <t>(2): China: including buses and coaches</t>
  </si>
  <si>
    <t>(3): Japan: included in railway pkm</t>
  </si>
  <si>
    <t>(8)</t>
  </si>
  <si>
    <t>(1): Divided highways with 4 or more lanes (rural or urban interstate, freeways, expressways, arterial and collector) with full access control by the authorities.</t>
  </si>
  <si>
    <t>(2): Japan: national expressways.</t>
  </si>
  <si>
    <t xml:space="preserve">(4): USA: a sum of partly overlapping networks. </t>
  </si>
  <si>
    <t>(5): China: both oil and gas pipelines</t>
  </si>
  <si>
    <t>(7): USA: light duty vehicles, short wheel and long wheel base.</t>
  </si>
  <si>
    <t>(7)</t>
  </si>
  <si>
    <t>(6): China: oil and gas pipelines.</t>
  </si>
  <si>
    <t>(5): USA: Class I rail</t>
  </si>
  <si>
    <t>(8): China: both coastwise and inland waterway transport.</t>
  </si>
  <si>
    <r>
      <t xml:space="preserve">GDP </t>
    </r>
    <r>
      <rPr>
        <sz val="8"/>
        <rFont val="Arial"/>
        <family val="2"/>
      </rPr>
      <t>at year 2005 prices and exchange rates</t>
    </r>
  </si>
  <si>
    <t>GDP (at constant year 2005 prices)</t>
  </si>
  <si>
    <t>AGE</t>
  </si>
  <si>
    <t>SEX</t>
  </si>
  <si>
    <t>(2) Figures on number of persons employed in transport, total workforce and shares per mode based on Eurostat Labour Force Survey (age 15-64 years).</t>
  </si>
  <si>
    <t>80-120</t>
  </si>
  <si>
    <t>100-130</t>
  </si>
  <si>
    <t xml:space="preserve">37 </t>
  </si>
  <si>
    <t>70-90-120</t>
  </si>
  <si>
    <t>90</t>
  </si>
  <si>
    <r>
      <t>BE</t>
    </r>
    <r>
      <rPr>
        <sz val="8"/>
        <rFont val="Arial"/>
        <family val="2"/>
      </rPr>
      <t>:70 km/h outside built-up areas in the Flemish Region.</t>
    </r>
  </si>
  <si>
    <r>
      <t xml:space="preserve">ES: </t>
    </r>
    <r>
      <rPr>
        <sz val="8"/>
        <rFont val="Arial"/>
        <family val="2"/>
      </rPr>
      <t xml:space="preserve">different speed limits apply on non-urban roads according to the presence of hard shoulders, or if the vehicle is equipped with a trailer or dangerous goods. </t>
    </r>
  </si>
  <si>
    <t>The reported speed limits refer to general circumstances. Different speed limits might apply in residential or pedestrian areas, on the basis of weather conditions,  the time of the day,  the vehicle driven,  the season, the visibility or unless otherwise stated by traffic signs. The higher figure shown in the "outside built-up areas" column generally refers to the speed limit on dual carriageways that are not motorways.</t>
  </si>
  <si>
    <t>80</t>
  </si>
  <si>
    <t>120-130</t>
  </si>
  <si>
    <t>120-140</t>
  </si>
  <si>
    <t>48</t>
  </si>
  <si>
    <t>100</t>
  </si>
  <si>
    <t xml:space="preserve">24 - 26 </t>
  </si>
  <si>
    <t>42 - 56</t>
  </si>
  <si>
    <t>40 - 44</t>
  </si>
  <si>
    <t xml:space="preserve">36 </t>
  </si>
  <si>
    <t xml:space="preserve">40 </t>
  </si>
  <si>
    <t>44 - 46</t>
  </si>
  <si>
    <t>33 - 38</t>
  </si>
  <si>
    <t>25 - 26</t>
  </si>
  <si>
    <t>32 - 36 - 38</t>
  </si>
  <si>
    <t>7 - 10</t>
  </si>
  <si>
    <t>12 - 13</t>
  </si>
  <si>
    <t xml:space="preserve">40 - 44 </t>
  </si>
  <si>
    <t>An articulated vehicle consists of a road tractor coupled to a semi-trailer. A road train is a goods road motor vehicle coupled to one or more trailers. 
Different limits apply in case the vehicle is equipped with specific tyres or road-friendly suspensions, performing combined transport operations, for national and international traffic, for specific axle configurations, in case of trailers, or for carrying specific types of goods or containers. For a more complete country overview please consult the International Transport Forum website.</t>
  </si>
  <si>
    <t>NL (2)</t>
  </si>
  <si>
    <t>NO (2)</t>
  </si>
  <si>
    <t>21.5 - 30.5</t>
  </si>
  <si>
    <t>10 - 12</t>
  </si>
  <si>
    <t>FI (3)</t>
  </si>
  <si>
    <t>40 - 44 - 60</t>
  </si>
  <si>
    <t>36 - 38</t>
  </si>
  <si>
    <t xml:space="preserve"> 40 - 44</t>
  </si>
  <si>
    <t xml:space="preserve">39 </t>
  </si>
  <si>
    <t>46 - 50</t>
  </si>
  <si>
    <t>Year 2015 = 100</t>
  </si>
  <si>
    <t>*Millions of euro, chain-linked volumes, reference year 2005 (at 2005 exchange rates)</t>
  </si>
  <si>
    <t xml:space="preserve">(8): Japan: ordinary, small and light four-wheeled vehicles. </t>
  </si>
  <si>
    <t>(9)</t>
  </si>
  <si>
    <t>million EUR</t>
  </si>
  <si>
    <t>EUR</t>
  </si>
  <si>
    <r>
      <t>Source :</t>
    </r>
    <r>
      <rPr>
        <sz val="8"/>
        <rFont val="Arial"/>
        <family val="2"/>
      </rPr>
      <t xml:space="preserve"> Eurostat, estimates (</t>
    </r>
    <r>
      <rPr>
        <i/>
        <sz val="8"/>
        <rFont val="Arial"/>
        <family val="2"/>
      </rPr>
      <t>in italics</t>
    </r>
    <r>
      <rPr>
        <sz val="8"/>
        <rFont val="Arial"/>
        <family val="2"/>
      </rPr>
      <t xml:space="preserve">). Final consumption data from the new ESA2010 National Accounts Methodology. </t>
    </r>
  </si>
  <si>
    <t>2017</t>
  </si>
  <si>
    <r>
      <t xml:space="preserve">Value </t>
    </r>
    <r>
      <rPr>
        <sz val="8"/>
        <rFont val="Arial"/>
        <family val="2"/>
      </rPr>
      <t>(billion EUR)</t>
    </r>
  </si>
  <si>
    <r>
      <t>Source:</t>
    </r>
    <r>
      <rPr>
        <sz val="8"/>
        <rFont val="Arial"/>
        <family val="2"/>
      </rPr>
      <t xml:space="preserve">  DG Taxation and Customs Union, based on Eurostat.</t>
    </r>
  </si>
  <si>
    <r>
      <t xml:space="preserve">Source: </t>
    </r>
    <r>
      <rPr>
        <sz val="8"/>
        <rFont val="Arial"/>
        <family val="2"/>
      </rPr>
      <t>DG Taxation and Customs Union, based on Eurostat.</t>
    </r>
  </si>
  <si>
    <t>(1) The transport share amounts of 4.5% of total GVA if postal and courier activities are not included. Calculations based on Eurostat National Accounts.</t>
  </si>
  <si>
    <r>
      <rPr>
        <b/>
        <sz val="8"/>
        <rFont val="Arial"/>
        <family val="2"/>
      </rPr>
      <t>Source:</t>
    </r>
    <r>
      <rPr>
        <sz val="8"/>
        <rFont val="Arial"/>
        <family val="2"/>
      </rPr>
      <t xml:space="preserve"> Eurostat, tables 2.2.2 and 2.3.2</t>
    </r>
  </si>
  <si>
    <r>
      <t>Source</t>
    </r>
    <r>
      <rPr>
        <sz val="8"/>
        <rFont val="Arial"/>
        <family val="2"/>
      </rPr>
      <t xml:space="preserve">: Eurostat, International Road Federation, International Transport Forum, Union Internationale des Chemins de Fer, national statistics, estimates </t>
    </r>
    <r>
      <rPr>
        <i/>
        <sz val="8"/>
        <rFont val="Arial"/>
        <family val="2"/>
      </rPr>
      <t>(in italics)</t>
    </r>
  </si>
  <si>
    <t>(9): Japan: including 8.7 million light motor vehicles.</t>
  </si>
  <si>
    <t>(6): Russia: only crude oil pipelines. 17 thousand km of oil products pipelines are not included.</t>
  </si>
  <si>
    <t>EU-28: Evolution of Consumer Prices for Passenger Transport 1999-2018</t>
  </si>
  <si>
    <t>European Union - 28 countries</t>
  </si>
  <si>
    <t>Population on 1 January by age and sex [demo_pjan]</t>
  </si>
  <si>
    <t>Number</t>
  </si>
  <si>
    <t>2018</t>
  </si>
  <si>
    <t>ranking in 2017</t>
  </si>
  <si>
    <t>(4): Japan: 2015 value</t>
  </si>
  <si>
    <t xml:space="preserve">(3): Russia: federal roads, 2016 figure </t>
  </si>
  <si>
    <t>(7): USA: refers to coastal shipping, 2015 data.</t>
  </si>
  <si>
    <t>2016 (million EUR)</t>
  </si>
  <si>
    <t>avg growth 95-17</t>
  </si>
  <si>
    <t>avg growth 00-17</t>
  </si>
  <si>
    <t>growth 16-17</t>
  </si>
  <si>
    <t>1995-2017 p.a.</t>
  </si>
  <si>
    <t>2000-2017 p.a.</t>
  </si>
  <si>
    <t>2016-2017</t>
  </si>
  <si>
    <t>In 2017, private households in the EU-28 spent EUR 1 089 billion or roughly 13% of their total consumption on transport-related items.</t>
  </si>
  <si>
    <t>Around 30 % of this sum (around EUR 313 billion) was used to purchase vehicles, around half (EUR 542 billion) was spent on the operation of personal transport equipment (e.g. to buy fuel for the car) and the rest (EUR 234 billion) was spent for transport services (e.g. bus, train, plane tickets).</t>
  </si>
  <si>
    <r>
      <t>Rail:</t>
    </r>
    <r>
      <rPr>
        <sz val="8"/>
        <rFont val="Arial"/>
        <family val="2"/>
      </rPr>
      <t xml:space="preserve"> 15 passengers lost their lives in 2017; this figure does not include casualties among railway employees or other people run over by trains.</t>
    </r>
  </si>
  <si>
    <t>(3) 4.5 % of total employment if postal and courier activities are not included.</t>
  </si>
  <si>
    <r>
      <t xml:space="preserve">FR, CY, EL,ES, NL, PT, RO: </t>
    </r>
    <r>
      <rPr>
        <sz val="8"/>
        <rFont val="Arial"/>
        <family val="2"/>
      </rPr>
      <t>provisional data</t>
    </r>
  </si>
  <si>
    <r>
      <t xml:space="preserve">Air: </t>
    </r>
    <r>
      <rPr>
        <sz val="8"/>
        <rFont val="Arial"/>
        <family val="2"/>
      </rPr>
      <t>one life was lost in 2018.</t>
    </r>
  </si>
  <si>
    <r>
      <t>Road:</t>
    </r>
    <r>
      <rPr>
        <sz val="8"/>
        <rFont val="Arial"/>
        <family val="2"/>
      </rPr>
      <t xml:space="preserve">  25 256 persons were killed in road accidents (fatalities within 30 days) in 2017, 1.5 % less than in 2016 (when 25 644 people lost their lives). In comparison with 2001, the number of road fatalities was lower by more than half (-54 %). </t>
    </r>
  </si>
  <si>
    <r>
      <t>With around EUR 675  billion in Gross Value Added (GVA) at current prices, the transport and storage services sector (including postal and courier activities) accounted for about 5% of total GVA in the EU-28 in 2017 (</t>
    </r>
    <r>
      <rPr>
        <vertAlign val="superscript"/>
        <sz val="8"/>
        <rFont val="Arial"/>
        <family val="2"/>
      </rPr>
      <t>1</t>
    </r>
    <r>
      <rPr>
        <sz val="8"/>
        <rFont val="Arial"/>
        <family val="2"/>
      </rPr>
      <t>). It should be noted, however, that this figure only includes the GVA of companies whose main activity is the provision of transport (and transport-related) services and that own account transport operations are not included.</t>
    </r>
  </si>
  <si>
    <r>
      <t>In 2017, the transport and storage services sector (including postal and courier activities) in the EU-28 employed around 11.7 million persons (</t>
    </r>
    <r>
      <rPr>
        <vertAlign val="superscript"/>
        <sz val="8"/>
        <rFont val="Arial"/>
        <family val="2"/>
      </rPr>
      <t>2</t>
    </r>
    <r>
      <rPr>
        <sz val="8"/>
        <rFont val="Arial"/>
        <family val="2"/>
      </rPr>
      <t>), some 5.3% of the total workforce (</t>
    </r>
    <r>
      <rPr>
        <vertAlign val="superscript"/>
        <sz val="8"/>
        <rFont val="Arial"/>
        <family val="2"/>
      </rPr>
      <t>3</t>
    </r>
    <r>
      <rPr>
        <sz val="8"/>
        <rFont val="Arial"/>
        <family val="2"/>
      </rPr>
      <t xml:space="preserve">). Around 52% of them worked in land transport (road, rail and pipelines), 3% in water transport (sea and inland waterways), 4% in air transport and 27% in warehousing and supporting and  transport activities (such as cargo handling, storage and warehousing) and the remaining 15% in postal and courier activities. </t>
    </r>
  </si>
  <si>
    <t>In 2017 total goods transport activities in the EU-28 are estimated to amount to 3 731 billion tkm. This figure includes intra-EU air and sea transport but not transport activities between the EU and the rest of the world. Road transport accounted for 50.1 % of this total, rail for 11.3 %, inland waterways for 3.9 % and oil pipelines for 3.1 %. Intra-EU maritime transport was the second most important mode with a share of 31.5 % while intra-EU air transport only accounted for 0.1% of the total.</t>
  </si>
  <si>
    <t>In 2017, total passenger transport activities in the EU-28 by any motorized means of transport are estimated to  amount to 6 913.3  billion pkm or on average around 13 505 km per person. This figure includes intra-EU air and sea transport but not transport activities between the EU and the rest of the world. Passenger cars accounted for 70.9 % of this total, powered two-wheelers for 1.8 %, buses &amp; coaches for 7.4 %, railways for 6.8% and tram and metro for 1.6%. Intra-EU air and intra-EU maritime transport contributed for 11.2% and 0.4% respectively.</t>
  </si>
  <si>
    <r>
      <t xml:space="preserve">26 </t>
    </r>
    <r>
      <rPr>
        <vertAlign val="superscript"/>
        <sz val="8"/>
        <rFont val="Arial"/>
        <family val="2"/>
      </rPr>
      <t>(1)</t>
    </r>
  </si>
  <si>
    <r>
      <t xml:space="preserve">42 - 48 </t>
    </r>
    <r>
      <rPr>
        <vertAlign val="superscript"/>
        <sz val="8"/>
        <rFont val="Arial"/>
        <family val="2"/>
      </rPr>
      <t>(1)</t>
    </r>
  </si>
  <si>
    <r>
      <t xml:space="preserve">42 - 56 </t>
    </r>
    <r>
      <rPr>
        <vertAlign val="superscript"/>
        <sz val="8"/>
        <rFont val="Arial"/>
        <family val="2"/>
      </rPr>
      <t>(2)</t>
    </r>
  </si>
  <si>
    <r>
      <t>26</t>
    </r>
    <r>
      <rPr>
        <vertAlign val="superscript"/>
        <sz val="8"/>
        <rFont val="Arial"/>
        <family val="2"/>
      </rPr>
      <t xml:space="preserve"> (1)</t>
    </r>
  </si>
  <si>
    <r>
      <t xml:space="preserve">44 - 76 </t>
    </r>
    <r>
      <rPr>
        <vertAlign val="superscript"/>
        <sz val="8"/>
        <rFont val="Arial"/>
        <family val="2"/>
      </rPr>
      <t>(4)</t>
    </r>
  </si>
  <si>
    <r>
      <t>48 - 64</t>
    </r>
    <r>
      <rPr>
        <vertAlign val="superscript"/>
        <sz val="8"/>
        <rFont val="Arial"/>
        <family val="2"/>
      </rPr>
      <t xml:space="preserve"> (5)</t>
    </r>
  </si>
  <si>
    <r>
      <t xml:space="preserve">46 - 64 </t>
    </r>
    <r>
      <rPr>
        <vertAlign val="superscript"/>
        <sz val="8"/>
        <rFont val="Arial"/>
        <family val="2"/>
      </rPr>
      <t>(5)</t>
    </r>
  </si>
  <si>
    <r>
      <rPr>
        <vertAlign val="superscript"/>
        <sz val="8"/>
        <rFont val="Arial"/>
        <family val="2"/>
      </rPr>
      <t>(1)</t>
    </r>
    <r>
      <rPr>
        <sz val="8"/>
        <rFont val="Arial"/>
        <family val="2"/>
      </rPr>
      <t xml:space="preserve"> Only for air suspension or similar, and ABS (Anti-lock Braking System)</t>
    </r>
  </si>
  <si>
    <r>
      <rPr>
        <vertAlign val="superscript"/>
        <sz val="8"/>
        <rFont val="Arial"/>
        <family val="2"/>
      </rPr>
      <t xml:space="preserve">(2) </t>
    </r>
    <r>
      <rPr>
        <sz val="8"/>
        <rFont val="Arial"/>
        <family val="2"/>
      </rPr>
      <t>Under specific conditions EMS (European Modular System) combinations may have a maximum length of 25.25m and maximum mass of 60t.</t>
    </r>
  </si>
  <si>
    <r>
      <rPr>
        <vertAlign val="superscript"/>
        <sz val="8"/>
        <rFont val="Arial"/>
        <family val="2"/>
      </rPr>
      <t xml:space="preserve">(3) </t>
    </r>
    <r>
      <rPr>
        <sz val="8"/>
        <rFont val="Arial"/>
        <family val="2"/>
      </rPr>
      <t>For vehicles registered in an EEA member country.</t>
    </r>
  </si>
  <si>
    <r>
      <rPr>
        <vertAlign val="superscript"/>
        <sz val="8"/>
        <rFont val="Arial"/>
        <family val="2"/>
      </rPr>
      <t xml:space="preserve">(4) </t>
    </r>
    <r>
      <rPr>
        <sz val="8"/>
        <rFont val="Arial"/>
        <family val="2"/>
      </rPr>
      <t>5 axles = 44t; 6 axles = 56t; 7 axles = 60t, 8 axels 64-68 t (restrictions for ADR), 69-76 t (not for ADR).</t>
    </r>
  </si>
  <si>
    <r>
      <rPr>
        <vertAlign val="superscript"/>
        <sz val="8"/>
        <rFont val="Arial"/>
        <family val="2"/>
      </rPr>
      <t>(5)</t>
    </r>
    <r>
      <rPr>
        <sz val="8"/>
        <rFont val="Arial"/>
        <family val="2"/>
      </rPr>
      <t xml:space="preserve"> 5 axles = 46t, 6 axles = 64t, 7 axles = 64t.</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</si>
</sst>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 numFmtId="165" formatCode="0.0"/>
    <numFmt numFmtId="166" formatCode="#,###,##0"/>
    <numFmt numFmtId="167" formatCode="0.0\ \ \ "/>
    <numFmt numFmtId="168" formatCode="0.00\ "/>
    <numFmt numFmtId="169" formatCode="0.0%"/>
    <numFmt numFmtId="170" formatCode="#\ ##0"/>
    <numFmt numFmtId="171" formatCode="#0.0"/>
    <numFmt numFmtId="172" formatCode="#,##0;\-#,##0;"/>
    <numFmt numFmtId="173" formatCode="0.0\ "/>
    <numFmt numFmtId="174" formatCode="dd\.mm\.yy"/>
    <numFmt numFmtId="175" formatCode="#\ ##0.0"/>
    <numFmt numFmtId="176" formatCode="#\ ###\ ##0"/>
    <numFmt numFmtId="177" formatCode="#\ ##0"/>
    <numFmt numFmtId="178" formatCode="0.0000"/>
    <numFmt numFmtId="179" formatCode="#.\ ###\ ##0"/>
    <numFmt numFmtId="180" formatCode="#,##0.0;\-#,##0.0;"/>
  </numFmts>
  <fonts count="60">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b/>
      <sz val="10"/>
      <name val="Arial"/>
      <family val="2"/>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6"/>
      <name val="Arial"/>
      <family val="2"/>
    </font>
    <font>
      <sz val="10"/>
      <name val="Times"/>
      <family val="1"/>
    </font>
    <font>
      <sz val="11"/>
      <name val="Arial"/>
      <family val="2"/>
    </font>
    <font>
      <sz val="8"/>
      <color indexed="10"/>
      <name val="Arial"/>
      <family val="2"/>
    </font>
    <font>
      <sz val="9"/>
      <name val="Arial"/>
      <family val="2"/>
    </font>
    <font>
      <sz val="12"/>
      <name val="Arial"/>
      <family val="2"/>
    </font>
    <font>
      <b/>
      <sz val="11"/>
      <name val="Arial"/>
      <family val="2"/>
    </font>
    <font>
      <i/>
      <sz val="8"/>
      <color indexed="8"/>
      <name val="Arial"/>
      <family val="2"/>
    </font>
    <font>
      <sz val="11"/>
      <name val="Times New Roman"/>
      <family val="1"/>
    </font>
    <font>
      <vertAlign val="superscript"/>
      <sz val="8"/>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75"/>
      <color indexed="8"/>
      <name val="Arial"/>
      <family val="0"/>
    </font>
    <font>
      <b/>
      <sz val="8"/>
      <color indexed="8"/>
      <name val="Arial"/>
      <family val="0"/>
    </font>
    <font>
      <b/>
      <sz val="8.75"/>
      <color indexed="8"/>
      <name val="Arial"/>
      <family val="0"/>
    </font>
    <font>
      <sz val="7.3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8"/>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rgb="FFCCFFCC"/>
        <bgColor indexed="64"/>
      </patternFill>
    </fill>
    <fill>
      <patternFill patternType="solid">
        <fgColor theme="3" tint="0.5999600291252136"/>
        <bgColor indexed="64"/>
      </patternFill>
    </fill>
    <fill>
      <patternFill patternType="solid">
        <fgColor theme="0"/>
        <bgColor indexed="64"/>
      </patternFill>
    </fill>
    <fill>
      <patternFill patternType="solid">
        <fgColor indexed="45"/>
        <bgColor indexed="64"/>
      </patternFill>
    </fill>
    <fill>
      <patternFill patternType="solid">
        <fgColor indexed="44"/>
        <bgColor indexed="64"/>
      </patternFill>
    </fill>
    <fill>
      <patternFill patternType="solid">
        <fgColor indexed="43"/>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top/>
      <bottom style="thin"/>
    </border>
    <border>
      <left/>
      <right style="thin"/>
      <top/>
      <bottom/>
    </border>
    <border>
      <left/>
      <right/>
      <top style="thin"/>
      <bottom/>
    </border>
    <border>
      <left/>
      <right style="thin"/>
      <top/>
      <bottom style="thin"/>
    </border>
    <border>
      <left style="thin"/>
      <right/>
      <top/>
      <bottom/>
    </border>
    <border>
      <left/>
      <right style="thin"/>
      <top style="thin"/>
      <bottom/>
    </border>
    <border>
      <left style="thin"/>
      <right/>
      <top/>
      <bottom style="thin"/>
    </border>
    <border>
      <left style="thin"/>
      <right/>
      <top/>
      <bottom style="hair"/>
    </border>
    <border>
      <left style="thin"/>
      <right/>
      <top style="thin"/>
      <bottom/>
    </border>
    <border>
      <left style="hair"/>
      <right style="hair"/>
      <top/>
      <bottom style="thin"/>
    </border>
    <border>
      <left style="thin"/>
      <right style="hair"/>
      <top/>
      <bottom style="thin"/>
    </border>
    <border>
      <left style="hair"/>
      <right style="thin"/>
      <top/>
      <bottom style="thin"/>
    </border>
    <border>
      <left/>
      <right style="thin"/>
      <top style="thin"/>
      <bottom style="thin"/>
    </border>
    <border>
      <left style="thin"/>
      <right/>
      <top style="thin"/>
      <bottom style="thin"/>
    </border>
    <border>
      <left/>
      <right/>
      <top style="thin"/>
      <bottom style="thin"/>
    </border>
    <border>
      <left style="thin"/>
      <right/>
      <top style="thin"/>
      <bottom style="hair"/>
    </border>
    <border>
      <left style="thin"/>
      <right/>
      <top style="hair"/>
      <bottom style="hair"/>
    </border>
    <border>
      <left style="thin"/>
      <right/>
      <top style="hair"/>
      <bottom style="thin"/>
    </border>
    <border>
      <left style="hair"/>
      <right style="hair"/>
      <top/>
      <bottom/>
    </border>
    <border>
      <left style="hair"/>
      <right style="thin"/>
      <top/>
      <bottom/>
    </border>
    <border>
      <left/>
      <right style="hair"/>
      <top/>
      <bottom/>
    </border>
    <border>
      <left style="thin"/>
      <right style="thin"/>
      <top style="thin"/>
      <bottom style="thin"/>
    </border>
    <border>
      <left/>
      <right style="hair"/>
      <top/>
      <bottom style="thin"/>
    </border>
    <border>
      <left/>
      <right/>
      <top style="thin"/>
      <bottom style="hair"/>
    </border>
    <border>
      <left style="thin"/>
      <right style="thin"/>
      <top style="thin"/>
      <bottom style="hair"/>
    </border>
    <border>
      <left/>
      <right style="thin"/>
      <top style="thin"/>
      <bottom style="hair"/>
    </border>
    <border>
      <left/>
      <right/>
      <top/>
      <bottom style="hair"/>
    </border>
    <border>
      <left style="thin"/>
      <right style="thin">
        <color indexed="8"/>
      </right>
      <top style="thin"/>
      <bottom/>
    </border>
    <border>
      <left style="thin"/>
      <right style="thin">
        <color indexed="8"/>
      </right>
      <top/>
      <bottom/>
    </border>
    <border>
      <left style="thin">
        <color indexed="8"/>
      </left>
      <right style="thin">
        <color indexed="8"/>
      </right>
      <top/>
      <bottom/>
    </border>
    <border>
      <left/>
      <right style="thin"/>
      <top/>
      <bottom style="hair"/>
    </border>
    <border>
      <left style="thin"/>
      <right style="hair"/>
      <top style="thin"/>
      <bottom/>
    </border>
    <border>
      <left style="thin"/>
      <right style="hair"/>
      <top/>
      <bottom/>
    </border>
    <border>
      <left style="thin"/>
      <right style="thin">
        <color indexed="8"/>
      </right>
      <top/>
      <bottom style="thin"/>
    </border>
    <border>
      <left style="thin">
        <color indexed="8"/>
      </left>
      <right style="thin">
        <color indexed="8"/>
      </right>
      <top/>
      <bottom style="thin"/>
    </border>
    <border>
      <left style="thin">
        <color indexed="8"/>
      </left>
      <right style="thin">
        <color indexed="8"/>
      </right>
      <top style="thin">
        <color indexed="8"/>
      </top>
      <bottom style="thin">
        <color indexed="8"/>
      </bottom>
    </border>
    <border>
      <left/>
      <right style="thin">
        <color indexed="8"/>
      </right>
      <top/>
      <bottom/>
    </border>
    <border>
      <left style="thin"/>
      <right style="thin"/>
      <top style="hair"/>
      <bottom/>
    </border>
    <border>
      <left style="thin"/>
      <right style="thin"/>
      <top/>
      <bottom style="hair"/>
    </border>
    <border>
      <left style="hair"/>
      <right style="hair"/>
      <top style="thin"/>
      <bottom/>
    </border>
    <border>
      <left style="hair"/>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0"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4" fillId="0" borderId="0">
      <alignment/>
      <protection/>
    </xf>
    <xf numFmtId="0" fontId="14"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3" fillId="0" borderId="0">
      <alignment/>
      <protection/>
    </xf>
    <xf numFmtId="0" fontId="56" fillId="0" borderId="0" applyNumberFormat="0" applyFill="0" applyBorder="0" applyAlignment="0" applyProtection="0"/>
    <xf numFmtId="0" fontId="9" fillId="33" borderId="0" applyNumberFormat="0" applyBorder="0">
      <alignment/>
      <protection locked="0"/>
    </xf>
    <xf numFmtId="0" fontId="57" fillId="0" borderId="9" applyNumberFormat="0" applyFill="0" applyAlignment="0" applyProtection="0"/>
    <xf numFmtId="0" fontId="10" fillId="34" borderId="0" applyNumberFormat="0" applyBorder="0">
      <alignment/>
      <protection locked="0"/>
    </xf>
    <xf numFmtId="0" fontId="58" fillId="0" borderId="0" applyNumberFormat="0" applyFill="0" applyBorder="0" applyAlignment="0" applyProtection="0"/>
  </cellStyleXfs>
  <cellXfs count="858">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3" fillId="0" borderId="0" xfId="0" applyFont="1" applyBorder="1" applyAlignment="1">
      <alignment/>
    </xf>
    <xf numFmtId="0" fontId="4" fillId="0" borderId="0" xfId="0" applyFont="1" applyBorder="1" applyAlignment="1">
      <alignment horizontal="left"/>
    </xf>
    <xf numFmtId="0" fontId="3" fillId="0" borderId="0" xfId="0" applyFont="1" applyAlignment="1">
      <alignment/>
    </xf>
    <xf numFmtId="0" fontId="0" fillId="0" borderId="0" xfId="0" applyFill="1" applyBorder="1" applyAlignment="1">
      <alignment/>
    </xf>
    <xf numFmtId="0" fontId="4" fillId="0" borderId="0" xfId="0" applyFont="1" applyAlignment="1">
      <alignment/>
    </xf>
    <xf numFmtId="0" fontId="3" fillId="0" borderId="0" xfId="0" applyFont="1" applyAlignment="1">
      <alignment horizont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0" xfId="0" applyFont="1" applyAlignment="1">
      <alignment/>
    </xf>
    <xf numFmtId="0" fontId="5" fillId="0" borderId="0" xfId="0" applyFont="1" applyAlignment="1" quotePrefix="1">
      <alignment horizontal="right" vertical="top"/>
    </xf>
    <xf numFmtId="0" fontId="4" fillId="0" borderId="0" xfId="0" applyFont="1" applyBorder="1" applyAlignment="1">
      <alignment horizontal="left" vertical="center" wrapText="1"/>
    </xf>
    <xf numFmtId="0" fontId="5" fillId="0" borderId="0" xfId="0" applyFont="1" applyBorder="1" applyAlignment="1" quotePrefix="1">
      <alignment horizontal="right" vertical="top"/>
    </xf>
    <xf numFmtId="0" fontId="3" fillId="0" borderId="0" xfId="0" applyFont="1" applyFill="1" applyBorder="1" applyAlignment="1">
      <alignment vertical="center"/>
    </xf>
    <xf numFmtId="0" fontId="5" fillId="0" borderId="0" xfId="0" applyFont="1" applyBorder="1" applyAlignment="1">
      <alignment horizontal="center" vertical="center" wrapText="1"/>
    </xf>
    <xf numFmtId="0" fontId="0" fillId="0" borderId="0" xfId="0"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left" vertical="top"/>
    </xf>
    <xf numFmtId="0" fontId="7" fillId="0" borderId="0" xfId="0" applyFont="1" applyBorder="1" applyAlignment="1">
      <alignment horizontal="left" vertical="top"/>
    </xf>
    <xf numFmtId="0" fontId="4" fillId="0" borderId="0" xfId="0" applyFont="1" applyBorder="1" applyAlignment="1">
      <alignment horizontal="left" vertical="top" wrapText="1"/>
    </xf>
    <xf numFmtId="0" fontId="2" fillId="0" borderId="0" xfId="0" applyFont="1" applyAlignment="1">
      <alignment horizontal="center"/>
    </xf>
    <xf numFmtId="0" fontId="2" fillId="0" borderId="0" xfId="0" applyFont="1" applyAlignment="1">
      <alignment horizontal="center" vertical="top"/>
    </xf>
    <xf numFmtId="0" fontId="3" fillId="0" borderId="0" xfId="0" applyFont="1" applyAlignment="1">
      <alignment horizontal="right" vertical="center"/>
    </xf>
    <xf numFmtId="0" fontId="0" fillId="0" borderId="0" xfId="0" applyFont="1" applyBorder="1" applyAlignment="1">
      <alignment/>
    </xf>
    <xf numFmtId="0" fontId="4" fillId="0" borderId="0" xfId="0" applyFont="1" applyBorder="1" applyAlignment="1">
      <alignment horizontal="center"/>
    </xf>
    <xf numFmtId="0" fontId="4" fillId="0" borderId="0" xfId="0" applyFont="1" applyAlignment="1">
      <alignment horizontal="center"/>
    </xf>
    <xf numFmtId="0" fontId="3" fillId="0" borderId="0" xfId="0" applyFont="1" applyAlignment="1">
      <alignment horizontal="right"/>
    </xf>
    <xf numFmtId="0" fontId="4" fillId="0" borderId="0" xfId="0" applyFont="1" applyAlignment="1">
      <alignment horizontal="left"/>
    </xf>
    <xf numFmtId="0" fontId="0" fillId="0" borderId="13" xfId="0" applyBorder="1" applyAlignment="1">
      <alignment/>
    </xf>
    <xf numFmtId="0" fontId="4" fillId="0" borderId="0" xfId="0" applyFont="1" applyBorder="1" applyAlignment="1">
      <alignment/>
    </xf>
    <xf numFmtId="0" fontId="6" fillId="0" borderId="0" xfId="0" applyFont="1" applyAlignment="1">
      <alignment horizontal="center" vertical="center" wrapText="1"/>
    </xf>
    <xf numFmtId="0" fontId="5" fillId="0" borderId="0" xfId="0" applyFont="1" applyAlignment="1" quotePrefix="1">
      <alignment horizontal="right" vertical="top"/>
    </xf>
    <xf numFmtId="0" fontId="3" fillId="0" borderId="14" xfId="0" applyFont="1" applyBorder="1" applyAlignment="1">
      <alignment/>
    </xf>
    <xf numFmtId="0" fontId="3" fillId="0" borderId="0" xfId="0" applyFont="1" applyFill="1" applyBorder="1" applyAlignment="1">
      <alignment/>
    </xf>
    <xf numFmtId="0" fontId="4" fillId="0" borderId="15" xfId="0" applyFont="1" applyFill="1" applyBorder="1" applyAlignment="1">
      <alignment horizontal="center" vertical="center"/>
    </xf>
    <xf numFmtId="0" fontId="3" fillId="0" borderId="0" xfId="0" applyFont="1" applyFill="1" applyAlignment="1">
      <alignment/>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14" xfId="0" applyFont="1" applyFill="1" applyBorder="1" applyAlignment="1">
      <alignment vertical="center"/>
    </xf>
    <xf numFmtId="0" fontId="3" fillId="0" borderId="16" xfId="0" applyFont="1" applyFill="1" applyBorder="1" applyAlignment="1">
      <alignment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Fill="1" applyBorder="1" applyAlignment="1">
      <alignment vertical="center"/>
    </xf>
    <xf numFmtId="0" fontId="4" fillId="0" borderId="0" xfId="0" applyFont="1" applyFill="1" applyBorder="1" applyAlignment="1">
      <alignment vertical="center"/>
    </xf>
    <xf numFmtId="0" fontId="4" fillId="0" borderId="15" xfId="0" applyFont="1" applyFill="1" applyBorder="1" applyAlignment="1">
      <alignment vertical="center"/>
    </xf>
    <xf numFmtId="0" fontId="3" fillId="0" borderId="15" xfId="0" applyFont="1" applyFill="1" applyBorder="1" applyAlignment="1" quotePrefix="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Fill="1" applyBorder="1" applyAlignment="1">
      <alignment horizontal="center" vertical="center" textRotation="90" wrapText="1"/>
    </xf>
    <xf numFmtId="0" fontId="3" fillId="0" borderId="0" xfId="0" applyFont="1" applyBorder="1" applyAlignment="1">
      <alignment horizontal="left" wrapText="1"/>
    </xf>
    <xf numFmtId="0" fontId="4" fillId="0" borderId="0" xfId="0" applyFont="1" applyBorder="1" applyAlignment="1" quotePrefix="1">
      <alignment horizontal="center" vertical="center"/>
    </xf>
    <xf numFmtId="49" fontId="3" fillId="0" borderId="17"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0" xfId="0" applyFont="1" applyBorder="1" applyAlignment="1">
      <alignment horizontal="right"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3" fillId="0" borderId="14" xfId="0" applyFont="1" applyFill="1" applyBorder="1" applyAlignment="1">
      <alignment horizontal="center" vertical="center"/>
    </xf>
    <xf numFmtId="0" fontId="2" fillId="0" borderId="0" xfId="0" applyFont="1" applyAlignment="1" quotePrefix="1">
      <alignment horizontal="left"/>
    </xf>
    <xf numFmtId="0" fontId="5" fillId="0" borderId="0" xfId="0" applyFont="1" applyAlignment="1">
      <alignment horizontal="center" vertical="center"/>
    </xf>
    <xf numFmtId="0" fontId="3" fillId="0" borderId="0" xfId="0" applyFont="1" applyAlignment="1" quotePrefix="1">
      <alignment horizontal="left" vertical="top" wrapText="1"/>
    </xf>
    <xf numFmtId="0" fontId="3" fillId="0" borderId="0" xfId="0" applyFont="1" applyBorder="1" applyAlignment="1">
      <alignment horizontal="left" vertical="center" wrapText="1"/>
    </xf>
    <xf numFmtId="165" fontId="3" fillId="0" borderId="0" xfId="0" applyNumberFormat="1" applyFont="1" applyAlignment="1">
      <alignment/>
    </xf>
    <xf numFmtId="166" fontId="3" fillId="0" borderId="0" xfId="0" applyNumberFormat="1" applyFont="1" applyAlignment="1">
      <alignment/>
    </xf>
    <xf numFmtId="0" fontId="12" fillId="35" borderId="20" xfId="0" applyFont="1" applyFill="1" applyBorder="1" applyAlignment="1">
      <alignment horizontal="left" vertical="top"/>
    </xf>
    <xf numFmtId="0" fontId="12" fillId="35" borderId="19" xfId="0" applyFont="1" applyFill="1" applyBorder="1" applyAlignment="1">
      <alignment horizontal="left" vertical="top"/>
    </xf>
    <xf numFmtId="0" fontId="4" fillId="35" borderId="17" xfId="0" applyFont="1" applyFill="1" applyBorder="1" applyAlignment="1">
      <alignment horizontal="left"/>
    </xf>
    <xf numFmtId="49" fontId="3" fillId="0" borderId="21"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1" fontId="3" fillId="35" borderId="16" xfId="0" applyNumberFormat="1" applyFont="1" applyFill="1" applyBorder="1" applyAlignment="1">
      <alignment horizontal="center" vertical="center" wrapText="1"/>
    </xf>
    <xf numFmtId="0" fontId="4" fillId="35" borderId="12" xfId="0" applyFont="1" applyFill="1" applyBorder="1" applyAlignment="1">
      <alignment horizontal="center"/>
    </xf>
    <xf numFmtId="0" fontId="3" fillId="36" borderId="15" xfId="0" applyFont="1" applyFill="1" applyBorder="1" applyAlignment="1">
      <alignment horizontal="left" wrapText="1"/>
    </xf>
    <xf numFmtId="0" fontId="11" fillId="36" borderId="15" xfId="0" applyFont="1" applyFill="1" applyBorder="1" applyAlignment="1">
      <alignment horizontal="center" vertical="center" wrapText="1"/>
    </xf>
    <xf numFmtId="0" fontId="4" fillId="36" borderId="11" xfId="0" applyFont="1" applyFill="1" applyBorder="1" applyAlignment="1">
      <alignment horizontal="center" vertical="center"/>
    </xf>
    <xf numFmtId="0" fontId="4" fillId="36" borderId="11" xfId="0" applyFont="1" applyFill="1" applyBorder="1" applyAlignment="1">
      <alignment horizontal="center" vertical="center"/>
    </xf>
    <xf numFmtId="0" fontId="4" fillId="36" borderId="12" xfId="0" applyFont="1" applyFill="1" applyBorder="1" applyAlignment="1">
      <alignment horizontal="center" vertical="center"/>
    </xf>
    <xf numFmtId="49" fontId="3" fillId="36" borderId="17" xfId="0" applyNumberFormat="1" applyFont="1" applyFill="1" applyBorder="1" applyAlignment="1">
      <alignment horizontal="center" vertical="center"/>
    </xf>
    <xf numFmtId="49" fontId="3" fillId="36" borderId="14" xfId="0" applyNumberFormat="1" applyFont="1" applyFill="1" applyBorder="1" applyAlignment="1">
      <alignment horizontal="center" vertical="center"/>
    </xf>
    <xf numFmtId="49" fontId="3" fillId="36" borderId="11" xfId="0" applyNumberFormat="1" applyFont="1" applyFill="1" applyBorder="1" applyAlignment="1">
      <alignment horizontal="center" vertical="center"/>
    </xf>
    <xf numFmtId="49" fontId="3" fillId="36" borderId="17" xfId="0" applyNumberFormat="1" applyFont="1" applyFill="1" applyBorder="1" applyAlignment="1" quotePrefix="1">
      <alignment horizontal="center" vertical="center"/>
    </xf>
    <xf numFmtId="49" fontId="3" fillId="36" borderId="14" xfId="0" applyNumberFormat="1" applyFont="1" applyFill="1" applyBorder="1" applyAlignment="1" quotePrefix="1">
      <alignment horizontal="center" vertical="center"/>
    </xf>
    <xf numFmtId="49" fontId="3" fillId="36" borderId="19" xfId="0" applyNumberFormat="1" applyFont="1" applyFill="1" applyBorder="1" applyAlignment="1">
      <alignment horizontal="center" vertical="center"/>
    </xf>
    <xf numFmtId="0" fontId="11" fillId="36" borderId="16" xfId="0" applyFont="1" applyFill="1" applyBorder="1" applyAlignment="1">
      <alignment horizontal="center" vertical="top" wrapText="1"/>
    </xf>
    <xf numFmtId="0" fontId="3" fillId="36" borderId="18" xfId="0" applyFont="1" applyFill="1" applyBorder="1" applyAlignment="1">
      <alignment horizontal="left" wrapText="1"/>
    </xf>
    <xf numFmtId="0" fontId="4" fillId="36" borderId="18" xfId="0" applyFont="1" applyFill="1" applyBorder="1" applyAlignment="1">
      <alignment horizontal="center" vertical="top" wrapText="1"/>
    </xf>
    <xf numFmtId="0" fontId="11" fillId="36" borderId="22" xfId="0" applyFont="1" applyFill="1" applyBorder="1" applyAlignment="1">
      <alignment horizontal="center" vertical="top" wrapText="1"/>
    </xf>
    <xf numFmtId="0" fontId="4" fillId="36" borderId="17" xfId="0" applyFont="1" applyFill="1" applyBorder="1" applyAlignment="1">
      <alignment vertical="center"/>
    </xf>
    <xf numFmtId="0" fontId="4" fillId="36" borderId="0" xfId="0" applyFont="1" applyFill="1" applyBorder="1" applyAlignment="1">
      <alignment vertical="center"/>
    </xf>
    <xf numFmtId="0" fontId="4" fillId="36" borderId="14" xfId="0" applyFont="1" applyFill="1" applyBorder="1" applyAlignment="1" quotePrefix="1">
      <alignment horizontal="center" vertical="center"/>
    </xf>
    <xf numFmtId="0" fontId="4" fillId="36" borderId="14" xfId="0" applyFont="1" applyFill="1" applyBorder="1" applyAlignment="1">
      <alignment vertical="center"/>
    </xf>
    <xf numFmtId="0" fontId="4" fillId="36" borderId="17" xfId="0" applyFont="1" applyFill="1" applyBorder="1" applyAlignment="1">
      <alignment/>
    </xf>
    <xf numFmtId="0" fontId="4" fillId="35" borderId="23" xfId="0" applyFont="1" applyFill="1" applyBorder="1" applyAlignment="1">
      <alignment horizontal="center" vertical="center" wrapText="1"/>
    </xf>
    <xf numFmtId="0" fontId="4" fillId="35" borderId="22" xfId="0" applyFont="1" applyFill="1" applyBorder="1" applyAlignment="1">
      <alignment horizontal="center" vertical="center" wrapText="1"/>
    </xf>
    <xf numFmtId="1" fontId="4" fillId="35" borderId="24" xfId="0" applyNumberFormat="1"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24" xfId="0" applyFont="1" applyFill="1" applyBorder="1" applyAlignment="1">
      <alignment horizontal="center" vertical="center" wrapText="1"/>
    </xf>
    <xf numFmtId="1" fontId="3" fillId="35" borderId="23" xfId="0" applyNumberFormat="1" applyFont="1" applyFill="1" applyBorder="1" applyAlignment="1">
      <alignment horizontal="center" vertical="center" wrapText="1"/>
    </xf>
    <xf numFmtId="1" fontId="3" fillId="35" borderId="24" xfId="0" applyNumberFormat="1" applyFont="1" applyFill="1" applyBorder="1" applyAlignment="1">
      <alignment horizontal="center" vertical="center" wrapText="1"/>
    </xf>
    <xf numFmtId="0" fontId="4" fillId="35" borderId="25" xfId="0" applyFont="1" applyFill="1" applyBorder="1" applyAlignment="1">
      <alignment horizontal="center" vertical="center"/>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3" fillId="0" borderId="18" xfId="0" applyFont="1" applyFill="1" applyBorder="1" applyAlignment="1">
      <alignment horizontal="center"/>
    </xf>
    <xf numFmtId="0" fontId="4" fillId="0" borderId="14" xfId="0" applyFont="1" applyFill="1" applyBorder="1" applyAlignment="1" quotePrefix="1">
      <alignment horizontal="center" vertical="center"/>
    </xf>
    <xf numFmtId="0" fontId="4" fillId="36" borderId="0" xfId="0" applyFont="1" applyFill="1" applyBorder="1" applyAlignment="1">
      <alignment/>
    </xf>
    <xf numFmtId="0" fontId="3" fillId="36" borderId="14" xfId="0" applyFont="1" applyFill="1" applyBorder="1" applyAlignment="1" quotePrefix="1">
      <alignment/>
    </xf>
    <xf numFmtId="0" fontId="4" fillId="0" borderId="17" xfId="0" applyFont="1" applyFill="1" applyBorder="1" applyAlignment="1">
      <alignment/>
    </xf>
    <xf numFmtId="0" fontId="4" fillId="0" borderId="0" xfId="0" applyFont="1" applyFill="1" applyBorder="1" applyAlignment="1">
      <alignment/>
    </xf>
    <xf numFmtId="0" fontId="3" fillId="0" borderId="14" xfId="0" applyFont="1" applyFill="1" applyBorder="1" applyAlignment="1" quotePrefix="1">
      <alignment/>
    </xf>
    <xf numFmtId="0" fontId="4" fillId="36" borderId="19" xfId="0" applyFont="1" applyFill="1" applyBorder="1" applyAlignment="1">
      <alignment horizontal="left" wrapText="1"/>
    </xf>
    <xf numFmtId="0" fontId="4" fillId="36" borderId="13" xfId="0" applyFont="1" applyFill="1" applyBorder="1" applyAlignment="1">
      <alignment horizontal="left" wrapText="1"/>
    </xf>
    <xf numFmtId="0" fontId="4" fillId="0" borderId="15" xfId="0" applyFont="1" applyFill="1" applyBorder="1" applyAlignment="1">
      <alignment/>
    </xf>
    <xf numFmtId="0" fontId="4" fillId="0" borderId="21" xfId="0" applyFont="1" applyFill="1" applyBorder="1" applyAlignment="1">
      <alignment/>
    </xf>
    <xf numFmtId="0" fontId="4" fillId="0" borderId="18" xfId="0" applyFont="1" applyFill="1" applyBorder="1" applyAlignment="1" quotePrefix="1">
      <alignment horizontal="center"/>
    </xf>
    <xf numFmtId="0" fontId="4" fillId="36" borderId="14" xfId="0" applyFont="1" applyFill="1" applyBorder="1" applyAlignment="1" quotePrefix="1">
      <alignment horizontal="center"/>
    </xf>
    <xf numFmtId="0" fontId="4" fillId="36" borderId="14" xfId="0" applyFont="1" applyFill="1" applyBorder="1" applyAlignment="1">
      <alignment/>
    </xf>
    <xf numFmtId="0" fontId="4" fillId="35" borderId="26" xfId="0" applyFont="1" applyFill="1" applyBorder="1" applyAlignment="1">
      <alignment horizontal="right" vertical="center"/>
    </xf>
    <xf numFmtId="0" fontId="4" fillId="35" borderId="27" xfId="0" applyFont="1" applyFill="1" applyBorder="1" applyAlignment="1">
      <alignment horizontal="right" vertical="center" wrapText="1"/>
    </xf>
    <xf numFmtId="0" fontId="4" fillId="35" borderId="25" xfId="0" applyFont="1" applyFill="1" applyBorder="1" applyAlignment="1">
      <alignment horizontal="right" vertical="center" wrapText="1"/>
    </xf>
    <xf numFmtId="0" fontId="4" fillId="35" borderId="19" xfId="0" applyFont="1" applyFill="1" applyBorder="1" applyAlignment="1">
      <alignment horizontal="right" vertical="center"/>
    </xf>
    <xf numFmtId="0" fontId="4" fillId="35" borderId="13" xfId="0" applyFont="1" applyFill="1" applyBorder="1" applyAlignment="1">
      <alignment horizontal="right" vertical="center"/>
    </xf>
    <xf numFmtId="0" fontId="3" fillId="35" borderId="16" xfId="0" applyFont="1" applyFill="1" applyBorder="1" applyAlignment="1">
      <alignment/>
    </xf>
    <xf numFmtId="0" fontId="4" fillId="35" borderId="27" xfId="0" applyFont="1" applyFill="1" applyBorder="1" applyAlignment="1">
      <alignment horizontal="right" vertical="center"/>
    </xf>
    <xf numFmtId="1" fontId="4" fillId="35" borderId="19" xfId="0" applyNumberFormat="1" applyFont="1" applyFill="1" applyBorder="1" applyAlignment="1">
      <alignment horizontal="right" vertical="center"/>
    </xf>
    <xf numFmtId="1" fontId="4" fillId="35" borderId="16" xfId="0" applyNumberFormat="1" applyFont="1" applyFill="1" applyBorder="1" applyAlignment="1">
      <alignment horizontal="right" vertical="center"/>
    </xf>
    <xf numFmtId="0" fontId="5" fillId="0" borderId="0" xfId="0" applyFont="1" applyAlignment="1" quotePrefix="1">
      <alignment horizontal="left" vertical="top"/>
    </xf>
    <xf numFmtId="0" fontId="6" fillId="35" borderId="1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169" fontId="3" fillId="0" borderId="0" xfId="0" applyNumberFormat="1" applyFont="1" applyAlignment="1">
      <alignment/>
    </xf>
    <xf numFmtId="1" fontId="4" fillId="35" borderId="13" xfId="0" applyNumberFormat="1" applyFont="1" applyFill="1" applyBorder="1" applyAlignment="1">
      <alignment horizontal="center" vertical="center"/>
    </xf>
    <xf numFmtId="0" fontId="3" fillId="0" borderId="0" xfId="0" applyFont="1" applyAlignment="1">
      <alignment wrapText="1"/>
    </xf>
    <xf numFmtId="0" fontId="4" fillId="35" borderId="12" xfId="0" applyFont="1" applyFill="1" applyBorder="1" applyAlignment="1">
      <alignment horizontal="center" vertical="center"/>
    </xf>
    <xf numFmtId="0" fontId="11" fillId="36" borderId="23" xfId="0" applyFont="1" applyFill="1" applyBorder="1" applyAlignment="1">
      <alignment horizontal="center" vertical="top" wrapText="1"/>
    </xf>
    <xf numFmtId="0" fontId="4" fillId="35" borderId="31"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33" xfId="0" applyFont="1" applyFill="1" applyBorder="1" applyAlignment="1">
      <alignment horizontal="center" vertical="top" wrapText="1"/>
    </xf>
    <xf numFmtId="0" fontId="4" fillId="35" borderId="16" xfId="0" applyFont="1" applyFill="1" applyBorder="1" applyAlignment="1">
      <alignment horizontal="right" vertical="center"/>
    </xf>
    <xf numFmtId="0" fontId="4" fillId="35" borderId="11" xfId="0" applyFont="1" applyFill="1" applyBorder="1" applyAlignment="1">
      <alignment horizontal="center" vertical="center"/>
    </xf>
    <xf numFmtId="165" fontId="5" fillId="0" borderId="0" xfId="0" applyNumberFormat="1" applyFont="1" applyAlignment="1" quotePrefix="1">
      <alignment horizontal="right" vertical="top"/>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3" fillId="0" borderId="0" xfId="0" applyFont="1" applyAlignment="1">
      <alignment vertical="center"/>
    </xf>
    <xf numFmtId="170" fontId="5" fillId="0" borderId="14" xfId="0" applyNumberFormat="1" applyFont="1" applyFill="1" applyBorder="1" applyAlignment="1">
      <alignment horizontal="center"/>
    </xf>
    <xf numFmtId="0" fontId="0" fillId="0" borderId="14" xfId="0" applyFill="1" applyBorder="1" applyAlignment="1">
      <alignment/>
    </xf>
    <xf numFmtId="0" fontId="6" fillId="0" borderId="0" xfId="0" applyFont="1" applyFill="1" applyBorder="1" applyAlignment="1">
      <alignment vertical="center"/>
    </xf>
    <xf numFmtId="164" fontId="4" fillId="0" borderId="0" xfId="0" applyNumberFormat="1" applyFont="1" applyFill="1" applyBorder="1" applyAlignment="1">
      <alignment vertical="center"/>
    </xf>
    <xf numFmtId="0" fontId="3" fillId="0" borderId="0" xfId="0" applyFont="1" applyAlignment="1">
      <alignment vertical="top"/>
    </xf>
    <xf numFmtId="169" fontId="3" fillId="0" borderId="14" xfId="0" applyNumberFormat="1" applyFont="1" applyFill="1" applyBorder="1" applyAlignment="1">
      <alignment vertical="center"/>
    </xf>
    <xf numFmtId="169" fontId="3" fillId="0" borderId="16" xfId="0" applyNumberFormat="1" applyFont="1" applyFill="1" applyBorder="1" applyAlignment="1">
      <alignment vertical="center"/>
    </xf>
    <xf numFmtId="0" fontId="4" fillId="36" borderId="11" xfId="0" applyFont="1" applyFill="1" applyBorder="1" applyAlignment="1">
      <alignment vertical="center"/>
    </xf>
    <xf numFmtId="169" fontId="3" fillId="36" borderId="14" xfId="0" applyNumberFormat="1" applyFont="1" applyFill="1" applyBorder="1" applyAlignment="1">
      <alignment vertical="center"/>
    </xf>
    <xf numFmtId="0" fontId="4" fillId="36" borderId="34" xfId="0" applyFont="1" applyFill="1" applyBorder="1" applyAlignment="1">
      <alignment vertical="center"/>
    </xf>
    <xf numFmtId="169" fontId="3" fillId="36" borderId="25" xfId="0" applyNumberFormat="1" applyFont="1" applyFill="1" applyBorder="1" applyAlignment="1">
      <alignment vertical="center"/>
    </xf>
    <xf numFmtId="0" fontId="0" fillId="0" borderId="14" xfId="0" applyFill="1" applyBorder="1" applyAlignment="1">
      <alignment vertical="center"/>
    </xf>
    <xf numFmtId="0" fontId="11" fillId="36" borderId="35" xfId="0" applyFont="1" applyFill="1" applyBorder="1" applyAlignment="1">
      <alignment horizontal="center" vertical="top" wrapText="1"/>
    </xf>
    <xf numFmtId="0" fontId="11" fillId="36" borderId="24" xfId="0" applyFont="1" applyFill="1" applyBorder="1" applyAlignment="1">
      <alignment horizontal="center" vertical="top" wrapText="1"/>
    </xf>
    <xf numFmtId="165" fontId="3" fillId="0" borderId="11" xfId="0" applyNumberFormat="1" applyFont="1" applyBorder="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xf>
    <xf numFmtId="1" fontId="3" fillId="0" borderId="0" xfId="0" applyNumberFormat="1" applyFont="1" applyAlignment="1">
      <alignment/>
    </xf>
    <xf numFmtId="1" fontId="3" fillId="0" borderId="0" xfId="0" applyNumberFormat="1" applyFont="1" applyAlignment="1">
      <alignment horizontal="center"/>
    </xf>
    <xf numFmtId="1" fontId="3" fillId="0" borderId="0" xfId="0" applyNumberFormat="1" applyFont="1" applyAlignment="1">
      <alignment horizontal="right"/>
    </xf>
    <xf numFmtId="2" fontId="0" fillId="0" borderId="0" xfId="0" applyNumberFormat="1" applyAlignment="1">
      <alignment/>
    </xf>
    <xf numFmtId="0" fontId="3" fillId="0" borderId="21" xfId="0" applyFont="1" applyFill="1" applyBorder="1" applyAlignment="1">
      <alignment horizontal="center" vertical="center"/>
    </xf>
    <xf numFmtId="0" fontId="3" fillId="36" borderId="1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36" borderId="19" xfId="0" applyFont="1" applyFill="1" applyBorder="1" applyAlignment="1">
      <alignment horizontal="center" vertical="center"/>
    </xf>
    <xf numFmtId="0" fontId="3" fillId="0" borderId="18" xfId="0" applyFont="1" applyBorder="1" applyAlignment="1">
      <alignment/>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13" fillId="0" borderId="0" xfId="0" applyFont="1" applyAlignment="1">
      <alignment/>
    </xf>
    <xf numFmtId="0" fontId="5" fillId="0" borderId="0" xfId="0" applyFont="1" applyBorder="1" applyAlignment="1">
      <alignment horizontal="center" wrapText="1"/>
    </xf>
    <xf numFmtId="0" fontId="0" fillId="0" borderId="0" xfId="0" applyFont="1" applyBorder="1" applyAlignment="1">
      <alignment horizontal="center" vertical="center"/>
    </xf>
    <xf numFmtId="0" fontId="13" fillId="0" borderId="0" xfId="0" applyFont="1" applyBorder="1" applyAlignment="1">
      <alignment vertical="center"/>
    </xf>
    <xf numFmtId="0" fontId="13" fillId="0" borderId="0" xfId="0" applyFont="1" applyAlignment="1">
      <alignment vertical="center"/>
    </xf>
    <xf numFmtId="17" fontId="2"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2" fillId="0" borderId="0" xfId="0" applyFont="1" applyAlignment="1">
      <alignment horizontal="center" vertical="center"/>
    </xf>
    <xf numFmtId="0" fontId="5" fillId="0" borderId="0" xfId="0" applyFont="1" applyAlignment="1">
      <alignment horizontal="center"/>
    </xf>
    <xf numFmtId="0" fontId="2" fillId="0" borderId="0" xfId="0" applyFont="1" applyAlignment="1">
      <alignment horizontal="center" vertical="center" wrapText="1"/>
    </xf>
    <xf numFmtId="0" fontId="13" fillId="0" borderId="0" xfId="0" applyFont="1" applyBorder="1" applyAlignment="1">
      <alignment/>
    </xf>
    <xf numFmtId="0" fontId="13" fillId="0" borderId="0" xfId="0" applyFont="1" applyBorder="1" applyAlignment="1">
      <alignment horizontal="center"/>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wrapText="1"/>
    </xf>
    <xf numFmtId="0" fontId="3" fillId="0" borderId="0" xfId="0" applyFont="1" applyAlignment="1">
      <alignment vertical="top"/>
    </xf>
    <xf numFmtId="169" fontId="3" fillId="0" borderId="36" xfId="0" applyNumberFormat="1" applyFont="1" applyFill="1" applyBorder="1" applyAlignment="1" quotePrefix="1">
      <alignment horizontal="center" vertical="center"/>
    </xf>
    <xf numFmtId="169" fontId="3" fillId="0" borderId="37" xfId="0" applyNumberFormat="1" applyFont="1" applyFill="1" applyBorder="1" applyAlignment="1" quotePrefix="1">
      <alignment horizontal="center" vertical="center"/>
    </xf>
    <xf numFmtId="0" fontId="4" fillId="35" borderId="38" xfId="0" applyFont="1" applyFill="1" applyBorder="1" applyAlignment="1">
      <alignment horizontal="left" vertical="center" wrapText="1"/>
    </xf>
    <xf numFmtId="0" fontId="3" fillId="0" borderId="0" xfId="0" applyFont="1" applyAlignment="1" quotePrefix="1">
      <alignment horizontal="left" vertical="center"/>
    </xf>
    <xf numFmtId="0" fontId="0" fillId="0" borderId="0" xfId="0" applyFont="1" applyAlignment="1">
      <alignment vertical="top"/>
    </xf>
    <xf numFmtId="0" fontId="3" fillId="35" borderId="0" xfId="0" applyFont="1" applyFill="1" applyBorder="1" applyAlignment="1">
      <alignment/>
    </xf>
    <xf numFmtId="0" fontId="3" fillId="35" borderId="39" xfId="0" applyFont="1" applyFill="1" applyBorder="1" applyAlignment="1">
      <alignment/>
    </xf>
    <xf numFmtId="0" fontId="3" fillId="35" borderId="13" xfId="0" applyFont="1" applyFill="1" applyBorder="1" applyAlignment="1">
      <alignment/>
    </xf>
    <xf numFmtId="0" fontId="0" fillId="0" borderId="0" xfId="0" applyAlignment="1">
      <alignment vertical="top"/>
    </xf>
    <xf numFmtId="0" fontId="4" fillId="0" borderId="0" xfId="0" applyFont="1" applyFill="1" applyBorder="1" applyAlignment="1">
      <alignment/>
    </xf>
    <xf numFmtId="0" fontId="0" fillId="0" borderId="0" xfId="0" applyNumberFormat="1" applyFont="1" applyFill="1" applyBorder="1" applyAlignment="1">
      <alignment/>
    </xf>
    <xf numFmtId="165" fontId="0" fillId="0" borderId="0" xfId="0" applyNumberFormat="1" applyAlignment="1">
      <alignment/>
    </xf>
    <xf numFmtId="165" fontId="3" fillId="0" borderId="11" xfId="0" applyNumberFormat="1" applyFont="1" applyBorder="1" applyAlignment="1">
      <alignment/>
    </xf>
    <xf numFmtId="171" fontId="3" fillId="0" borderId="0" xfId="0" applyNumberFormat="1" applyFont="1" applyAlignment="1">
      <alignment/>
    </xf>
    <xf numFmtId="165" fontId="3" fillId="36" borderId="0" xfId="0" applyNumberFormat="1" applyFont="1" applyFill="1" applyBorder="1" applyAlignment="1">
      <alignment horizontal="right" vertical="center"/>
    </xf>
    <xf numFmtId="1" fontId="3" fillId="0" borderId="0" xfId="0" applyNumberFormat="1" applyFont="1" applyAlignment="1">
      <alignment/>
    </xf>
    <xf numFmtId="0" fontId="0" fillId="0" borderId="0" xfId="0" applyAlignment="1">
      <alignment vertical="top" wrapText="1"/>
    </xf>
    <xf numFmtId="0" fontId="5" fillId="0" borderId="0" xfId="0" applyFont="1" applyFill="1" applyAlignment="1" quotePrefix="1">
      <alignment horizontal="right" vertical="top"/>
    </xf>
    <xf numFmtId="0" fontId="0" fillId="0" borderId="0" xfId="0" applyFill="1" applyAlignment="1">
      <alignment/>
    </xf>
    <xf numFmtId="165" fontId="3" fillId="0" borderId="0" xfId="0" applyNumberFormat="1" applyFont="1" applyFill="1" applyBorder="1" applyAlignment="1">
      <alignment horizontal="right" vertical="center"/>
    </xf>
    <xf numFmtId="164" fontId="3" fillId="0" borderId="0" xfId="0" applyNumberFormat="1" applyFont="1" applyAlignment="1">
      <alignment/>
    </xf>
    <xf numFmtId="164" fontId="15" fillId="0" borderId="0" xfId="0" applyNumberFormat="1" applyFont="1" applyAlignment="1">
      <alignment/>
    </xf>
    <xf numFmtId="0" fontId="3" fillId="0" borderId="0" xfId="0" applyFont="1" applyFill="1" applyAlignment="1">
      <alignment vertical="top"/>
    </xf>
    <xf numFmtId="0" fontId="17" fillId="0" borderId="0" xfId="0" applyFont="1" applyAlignment="1">
      <alignment vertical="top" wrapText="1"/>
    </xf>
    <xf numFmtId="0" fontId="5" fillId="0" borderId="0" xfId="42" applyFont="1" applyBorder="1" applyAlignment="1" quotePrefix="1">
      <alignment horizontal="right" vertical="top"/>
    </xf>
    <xf numFmtId="0" fontId="3" fillId="0" borderId="13" xfId="0" applyFont="1" applyBorder="1" applyAlignment="1">
      <alignment horizontal="right" vertical="top"/>
    </xf>
    <xf numFmtId="1" fontId="4" fillId="35" borderId="15" xfId="0" applyNumberFormat="1" applyFont="1" applyFill="1" applyBorder="1" applyAlignment="1">
      <alignment horizontal="center"/>
    </xf>
    <xf numFmtId="1" fontId="4" fillId="35" borderId="18" xfId="0" applyNumberFormat="1" applyFont="1" applyFill="1" applyBorder="1" applyAlignment="1">
      <alignment horizontal="center"/>
    </xf>
    <xf numFmtId="0" fontId="11" fillId="35" borderId="18" xfId="0" applyFont="1" applyFill="1" applyBorder="1" applyAlignment="1">
      <alignment horizontal="center" wrapText="1"/>
    </xf>
    <xf numFmtId="0" fontId="4" fillId="0" borderId="0" xfId="42" applyFont="1" applyFill="1" applyBorder="1" applyAlignment="1">
      <alignment horizontal="center" vertical="center"/>
    </xf>
    <xf numFmtId="0" fontId="0" fillId="0" borderId="16" xfId="0" applyFill="1" applyBorder="1" applyAlignment="1">
      <alignment/>
    </xf>
    <xf numFmtId="164" fontId="4" fillId="35" borderId="0" xfId="0" applyNumberFormat="1" applyFont="1" applyFill="1" applyBorder="1" applyAlignment="1">
      <alignment horizontal="center" vertical="center"/>
    </xf>
    <xf numFmtId="164" fontId="4" fillId="35" borderId="13" xfId="0" applyNumberFormat="1" applyFont="1" applyFill="1" applyBorder="1" applyAlignment="1">
      <alignment horizontal="center" vertical="center"/>
    </xf>
    <xf numFmtId="164" fontId="4" fillId="35" borderId="16" xfId="0" applyNumberFormat="1" applyFont="1" applyFill="1" applyBorder="1" applyAlignment="1">
      <alignment horizontal="center" vertical="center"/>
    </xf>
    <xf numFmtId="0" fontId="4" fillId="35" borderId="16" xfId="0" applyFont="1" applyFill="1" applyBorder="1" applyAlignment="1">
      <alignment horizontal="center" vertical="top"/>
    </xf>
    <xf numFmtId="0" fontId="4" fillId="36" borderId="11" xfId="42" applyFont="1" applyFill="1" applyBorder="1" applyAlignment="1">
      <alignment horizontal="center" vertical="center"/>
    </xf>
    <xf numFmtId="0" fontId="4" fillId="36" borderId="12" xfId="42" applyFont="1" applyFill="1" applyBorder="1" applyAlignment="1">
      <alignment horizontal="center" vertical="center"/>
    </xf>
    <xf numFmtId="0" fontId="4" fillId="0" borderId="11" xfId="42" applyFont="1" applyFill="1" applyBorder="1" applyAlignment="1">
      <alignment horizontal="center" vertical="center"/>
    </xf>
    <xf numFmtId="165" fontId="3" fillId="0" borderId="14" xfId="0" applyNumberFormat="1" applyFont="1" applyFill="1" applyBorder="1" applyAlignment="1">
      <alignment vertical="center"/>
    </xf>
    <xf numFmtId="165" fontId="3" fillId="0" borderId="16" xfId="0" applyNumberFormat="1" applyFont="1" applyFill="1" applyBorder="1" applyAlignment="1">
      <alignment vertical="center"/>
    </xf>
    <xf numFmtId="164" fontId="3" fillId="0" borderId="0" xfId="0" applyNumberFormat="1" applyFont="1" applyFill="1" applyBorder="1" applyAlignment="1">
      <alignment vertical="center"/>
    </xf>
    <xf numFmtId="164" fontId="3" fillId="0" borderId="14" xfId="0" applyNumberFormat="1" applyFont="1" applyFill="1" applyBorder="1" applyAlignment="1">
      <alignment vertical="center"/>
    </xf>
    <xf numFmtId="164" fontId="3" fillId="36" borderId="0" xfId="0" applyNumberFormat="1" applyFont="1" applyFill="1" applyBorder="1" applyAlignment="1">
      <alignment vertical="center"/>
    </xf>
    <xf numFmtId="164" fontId="3" fillId="36" borderId="14" xfId="0" applyNumberFormat="1" applyFont="1" applyFill="1" applyBorder="1" applyAlignment="1">
      <alignment vertical="center"/>
    </xf>
    <xf numFmtId="1" fontId="3" fillId="0" borderId="14" xfId="0" applyNumberFormat="1" applyFont="1" applyFill="1" applyBorder="1" applyAlignment="1">
      <alignment vertical="center"/>
    </xf>
    <xf numFmtId="1" fontId="3" fillId="36" borderId="14" xfId="0" applyNumberFormat="1" applyFont="1" applyFill="1" applyBorder="1" applyAlignment="1">
      <alignment vertical="center"/>
    </xf>
    <xf numFmtId="1" fontId="3" fillId="36" borderId="14" xfId="0" applyNumberFormat="1" applyFont="1" applyFill="1" applyBorder="1" applyAlignment="1">
      <alignment vertical="center"/>
    </xf>
    <xf numFmtId="4" fontId="3" fillId="0" borderId="0" xfId="0" applyNumberFormat="1" applyFont="1" applyFill="1" applyBorder="1" applyAlignment="1">
      <alignment vertical="center"/>
    </xf>
    <xf numFmtId="4" fontId="3" fillId="0" borderId="14" xfId="0" applyNumberFormat="1" applyFont="1" applyFill="1" applyBorder="1" applyAlignment="1">
      <alignment vertical="center"/>
    </xf>
    <xf numFmtId="165" fontId="3" fillId="0" borderId="17"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36" borderId="0" xfId="0" applyNumberFormat="1" applyFont="1" applyFill="1" applyBorder="1" applyAlignment="1">
      <alignment vertical="center"/>
    </xf>
    <xf numFmtId="165" fontId="3" fillId="0" borderId="0" xfId="0" applyNumberFormat="1" applyFont="1" applyFill="1" applyBorder="1" applyAlignment="1">
      <alignment vertical="center"/>
    </xf>
    <xf numFmtId="0" fontId="3" fillId="0" borderId="13" xfId="0" applyFont="1" applyFill="1" applyBorder="1" applyAlignment="1">
      <alignment horizontal="center" vertical="center"/>
    </xf>
    <xf numFmtId="4" fontId="3" fillId="0" borderId="13" xfId="0" applyNumberFormat="1" applyFont="1" applyFill="1" applyBorder="1" applyAlignment="1">
      <alignment vertical="center"/>
    </xf>
    <xf numFmtId="164" fontId="0" fillId="0" borderId="0" xfId="0" applyNumberFormat="1" applyAlignment="1">
      <alignment/>
    </xf>
    <xf numFmtId="0" fontId="0" fillId="0" borderId="0" xfId="0" applyNumberFormat="1" applyFont="1" applyFill="1" applyBorder="1" applyAlignment="1">
      <alignment/>
    </xf>
    <xf numFmtId="0" fontId="4" fillId="37" borderId="10" xfId="0" applyFont="1" applyFill="1" applyBorder="1" applyAlignment="1">
      <alignment horizontal="center" vertical="center"/>
    </xf>
    <xf numFmtId="0" fontId="4" fillId="37" borderId="11" xfId="0" applyFont="1" applyFill="1" applyBorder="1" applyAlignment="1">
      <alignment horizontal="center" vertical="center"/>
    </xf>
    <xf numFmtId="0" fontId="4" fillId="37" borderId="12" xfId="0" applyFont="1" applyFill="1" applyBorder="1" applyAlignment="1">
      <alignment horizontal="center" vertical="center"/>
    </xf>
    <xf numFmtId="174" fontId="0" fillId="0" borderId="0" xfId="0" applyNumberFormat="1" applyFont="1" applyFill="1" applyBorder="1" applyAlignment="1">
      <alignment/>
    </xf>
    <xf numFmtId="0" fontId="0" fillId="37" borderId="15" xfId="0" applyFill="1" applyBorder="1" applyAlignment="1">
      <alignment/>
    </xf>
    <xf numFmtId="0" fontId="0" fillId="37" borderId="18" xfId="0" applyFill="1" applyBorder="1" applyAlignment="1">
      <alignment/>
    </xf>
    <xf numFmtId="164" fontId="3" fillId="0" borderId="11" xfId="0" applyNumberFormat="1" applyFont="1" applyFill="1" applyBorder="1" applyAlignment="1">
      <alignment/>
    </xf>
    <xf numFmtId="164" fontId="3" fillId="0" borderId="40" xfId="0" applyNumberFormat="1" applyFont="1" applyFill="1" applyBorder="1" applyAlignment="1">
      <alignment/>
    </xf>
    <xf numFmtId="164" fontId="3" fillId="0" borderId="41" xfId="0" applyNumberFormat="1" applyFont="1" applyFill="1" applyBorder="1" applyAlignment="1">
      <alignment/>
    </xf>
    <xf numFmtId="164" fontId="3" fillId="0" borderId="42" xfId="0" applyNumberFormat="1" applyFont="1" applyFill="1" applyBorder="1" applyAlignment="1">
      <alignment/>
    </xf>
    <xf numFmtId="0" fontId="4" fillId="0" borderId="0" xfId="0" applyFont="1" applyAlignment="1">
      <alignment/>
    </xf>
    <xf numFmtId="0" fontId="0" fillId="0" borderId="0" xfId="0" applyFont="1" applyAlignment="1">
      <alignment/>
    </xf>
    <xf numFmtId="0" fontId="3" fillId="0" borderId="25" xfId="0" applyNumberFormat="1" applyFont="1" applyFill="1" applyBorder="1" applyAlignment="1">
      <alignment vertical="center" wrapText="1"/>
    </xf>
    <xf numFmtId="0" fontId="3" fillId="0" borderId="14" xfId="0" applyFont="1" applyFill="1" applyBorder="1" applyAlignment="1">
      <alignment vertical="center" wrapText="1"/>
    </xf>
    <xf numFmtId="0" fontId="3" fillId="0" borderId="16" xfId="0" applyNumberFormat="1" applyFont="1" applyFill="1" applyBorder="1" applyAlignment="1">
      <alignment vertical="center" wrapText="1"/>
    </xf>
    <xf numFmtId="0" fontId="3" fillId="0" borderId="16" xfId="0" applyFont="1" applyFill="1" applyBorder="1" applyAlignment="1">
      <alignment vertical="center" wrapText="1"/>
    </xf>
    <xf numFmtId="0" fontId="4" fillId="0" borderId="38" xfId="0" applyFont="1" applyFill="1" applyBorder="1" applyAlignment="1">
      <alignment vertical="center" wrapText="1"/>
    </xf>
    <xf numFmtId="0" fontId="4" fillId="0" borderId="43" xfId="0" applyFont="1" applyFill="1" applyBorder="1" applyAlignment="1">
      <alignment vertical="center" wrapText="1"/>
    </xf>
    <xf numFmtId="0" fontId="4" fillId="0" borderId="16" xfId="0" applyFont="1" applyFill="1" applyBorder="1" applyAlignment="1">
      <alignment vertical="center" wrapText="1"/>
    </xf>
    <xf numFmtId="0" fontId="4" fillId="36" borderId="37" xfId="0" applyFont="1" applyFill="1" applyBorder="1" applyAlignment="1">
      <alignment horizontal="center" vertical="center" wrapText="1"/>
    </xf>
    <xf numFmtId="0" fontId="4" fillId="36" borderId="37" xfId="0" applyFont="1" applyFill="1" applyBorder="1" applyAlignment="1" quotePrefix="1">
      <alignment horizontal="center" vertical="center" wrapText="1"/>
    </xf>
    <xf numFmtId="1" fontId="4" fillId="38" borderId="13"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49" fontId="0" fillId="0" borderId="0" xfId="0" applyNumberFormat="1" applyFont="1" applyAlignment="1">
      <alignment horizontal="left" vertical="center"/>
    </xf>
    <xf numFmtId="0" fontId="4" fillId="39" borderId="0" xfId="0" applyFont="1" applyFill="1" applyBorder="1" applyAlignment="1">
      <alignment horizontal="left"/>
    </xf>
    <xf numFmtId="0" fontId="0" fillId="39" borderId="0" xfId="0" applyFill="1" applyBorder="1" applyAlignment="1">
      <alignment/>
    </xf>
    <xf numFmtId="165" fontId="0" fillId="39" borderId="0" xfId="0" applyNumberFormat="1" applyFill="1" applyAlignment="1">
      <alignment/>
    </xf>
    <xf numFmtId="0" fontId="4" fillId="39" borderId="0" xfId="0" applyFont="1" applyFill="1" applyBorder="1" applyAlignment="1">
      <alignment/>
    </xf>
    <xf numFmtId="0" fontId="0" fillId="39" borderId="0" xfId="0" applyFill="1" applyAlignment="1">
      <alignment/>
    </xf>
    <xf numFmtId="0" fontId="16" fillId="39" borderId="0" xfId="0" applyFont="1" applyFill="1" applyAlignment="1">
      <alignment horizontal="left" wrapText="1"/>
    </xf>
    <xf numFmtId="0" fontId="3" fillId="39" borderId="0" xfId="0" applyFont="1" applyFill="1" applyBorder="1" applyAlignment="1">
      <alignment vertical="top"/>
    </xf>
    <xf numFmtId="0" fontId="3" fillId="39" borderId="0" xfId="0" applyFont="1" applyFill="1" applyAlignment="1">
      <alignment vertical="top"/>
    </xf>
    <xf numFmtId="0" fontId="3" fillId="39" borderId="0" xfId="0" applyFont="1" applyFill="1" applyAlignment="1">
      <alignment horizontal="left" vertical="center"/>
    </xf>
    <xf numFmtId="0" fontId="3" fillId="39" borderId="0" xfId="0" applyFont="1" applyFill="1" applyAlignment="1">
      <alignment/>
    </xf>
    <xf numFmtId="165" fontId="4" fillId="39" borderId="0" xfId="0" applyNumberFormat="1" applyFont="1" applyFill="1" applyBorder="1" applyAlignment="1">
      <alignment horizontal="left"/>
    </xf>
    <xf numFmtId="0" fontId="4" fillId="35" borderId="44" xfId="0" applyFont="1" applyFill="1" applyBorder="1" applyAlignment="1">
      <alignment horizontal="center" vertical="top" wrapText="1"/>
    </xf>
    <xf numFmtId="0" fontId="4" fillId="0" borderId="0" xfId="0" applyFont="1" applyBorder="1" applyAlignment="1">
      <alignment horizontal="left"/>
    </xf>
    <xf numFmtId="164" fontId="3" fillId="39" borderId="18" xfId="0" applyNumberFormat="1" applyFont="1" applyFill="1" applyBorder="1" applyAlignment="1">
      <alignment horizontal="right"/>
    </xf>
    <xf numFmtId="164" fontId="3" fillId="39" borderId="15" xfId="0" applyNumberFormat="1" applyFont="1" applyFill="1" applyBorder="1" applyAlignment="1">
      <alignment horizontal="right"/>
    </xf>
    <xf numFmtId="0" fontId="3" fillId="39" borderId="14" xfId="0" applyFont="1" applyFill="1" applyBorder="1" applyAlignment="1">
      <alignment/>
    </xf>
    <xf numFmtId="164" fontId="7" fillId="39" borderId="17" xfId="0" applyNumberFormat="1" applyFont="1" applyFill="1" applyBorder="1" applyAlignment="1">
      <alignment horizontal="right" vertical="center"/>
    </xf>
    <xf numFmtId="164" fontId="3" fillId="39" borderId="14" xfId="0" applyNumberFormat="1" applyFont="1" applyFill="1" applyBorder="1" applyAlignment="1">
      <alignment horizontal="right" vertical="center"/>
    </xf>
    <xf numFmtId="164" fontId="3" fillId="39" borderId="0" xfId="0" applyNumberFormat="1" applyFont="1" applyFill="1" applyBorder="1" applyAlignment="1">
      <alignment horizontal="right" vertical="center"/>
    </xf>
    <xf numFmtId="164" fontId="3" fillId="39" borderId="14" xfId="0" applyNumberFormat="1" applyFont="1" applyFill="1" applyBorder="1" applyAlignment="1" quotePrefix="1">
      <alignment horizontal="left" vertical="center"/>
    </xf>
    <xf numFmtId="164" fontId="3" fillId="39" borderId="0" xfId="0" applyNumberFormat="1" applyFont="1" applyFill="1" applyBorder="1" applyAlignment="1" quotePrefix="1">
      <alignment horizontal="left" vertical="center"/>
    </xf>
    <xf numFmtId="164" fontId="7" fillId="39" borderId="17" xfId="0" applyNumberFormat="1" applyFont="1" applyFill="1" applyBorder="1" applyAlignment="1">
      <alignment horizontal="right"/>
    </xf>
    <xf numFmtId="164" fontId="3" fillId="39" borderId="14" xfId="0" applyNumberFormat="1" applyFont="1" applyFill="1" applyBorder="1" applyAlignment="1">
      <alignment horizontal="right"/>
    </xf>
    <xf numFmtId="164" fontId="3" fillId="39" borderId="0" xfId="0" applyNumberFormat="1" applyFont="1" applyFill="1" applyBorder="1" applyAlignment="1">
      <alignment horizontal="right"/>
    </xf>
    <xf numFmtId="164" fontId="3" fillId="39" borderId="0" xfId="0" applyNumberFormat="1" applyFont="1" applyFill="1" applyBorder="1" applyAlignment="1" quotePrefix="1">
      <alignment horizontal="right"/>
    </xf>
    <xf numFmtId="164" fontId="3" fillId="39" borderId="14" xfId="0" applyNumberFormat="1" applyFont="1" applyFill="1" applyBorder="1" applyAlignment="1" quotePrefix="1">
      <alignment horizontal="right"/>
    </xf>
    <xf numFmtId="164" fontId="3" fillId="39" borderId="17" xfId="0" applyNumberFormat="1" applyFont="1" applyFill="1" applyBorder="1" applyAlignment="1">
      <alignment horizontal="right" vertical="center"/>
    </xf>
    <xf numFmtId="164" fontId="3" fillId="39" borderId="0" xfId="0" applyNumberFormat="1" applyFont="1" applyFill="1" applyBorder="1" applyAlignment="1" quotePrefix="1">
      <alignment horizontal="right" vertical="center"/>
    </xf>
    <xf numFmtId="164" fontId="3" fillId="39" borderId="14" xfId="0" applyNumberFormat="1" applyFont="1" applyFill="1" applyBorder="1" applyAlignment="1" quotePrefix="1">
      <alignment horizontal="right" vertical="center"/>
    </xf>
    <xf numFmtId="164" fontId="3" fillId="39" borderId="17" xfId="0" applyNumberFormat="1" applyFont="1" applyFill="1" applyBorder="1" applyAlignment="1">
      <alignment horizontal="right"/>
    </xf>
    <xf numFmtId="164" fontId="3" fillId="39" borderId="14" xfId="0" applyNumberFormat="1" applyFont="1" applyFill="1" applyBorder="1" applyAlignment="1">
      <alignment horizontal="right"/>
    </xf>
    <xf numFmtId="164" fontId="3" fillId="39" borderId="14" xfId="0" applyNumberFormat="1" applyFont="1" applyFill="1" applyBorder="1" applyAlignment="1" quotePrefix="1">
      <alignment horizontal="left" vertical="center"/>
    </xf>
    <xf numFmtId="164" fontId="7" fillId="39" borderId="0" xfId="0" applyNumberFormat="1" applyFont="1" applyFill="1" applyBorder="1" applyAlignment="1">
      <alignment horizontal="right"/>
    </xf>
    <xf numFmtId="164" fontId="7" fillId="39" borderId="14" xfId="0" applyNumberFormat="1" applyFont="1" applyFill="1" applyBorder="1" applyAlignment="1">
      <alignment horizontal="right"/>
    </xf>
    <xf numFmtId="164" fontId="3" fillId="39" borderId="16" xfId="0" applyNumberFormat="1" applyFont="1" applyFill="1" applyBorder="1" applyAlignment="1" quotePrefix="1">
      <alignment horizontal="right" vertical="center"/>
    </xf>
    <xf numFmtId="164" fontId="3" fillId="39" borderId="13" xfId="0" applyNumberFormat="1" applyFont="1" applyFill="1" applyBorder="1" applyAlignment="1">
      <alignment horizontal="right" vertical="center"/>
    </xf>
    <xf numFmtId="164" fontId="3" fillId="39" borderId="16" xfId="0" applyNumberFormat="1" applyFont="1" applyFill="1" applyBorder="1" applyAlignment="1">
      <alignment horizontal="right" vertical="center"/>
    </xf>
    <xf numFmtId="0" fontId="3" fillId="39" borderId="16" xfId="0" applyFont="1" applyFill="1" applyBorder="1" applyAlignment="1">
      <alignment/>
    </xf>
    <xf numFmtId="0" fontId="3" fillId="39" borderId="27" xfId="0" applyFont="1" applyFill="1" applyBorder="1" applyAlignment="1">
      <alignment horizontal="right" vertical="center"/>
    </xf>
    <xf numFmtId="0" fontId="3" fillId="39" borderId="27" xfId="0" applyFont="1" applyFill="1" applyBorder="1" applyAlignment="1" quotePrefix="1">
      <alignment horizontal="right" vertical="center"/>
    </xf>
    <xf numFmtId="164" fontId="7" fillId="39" borderId="18" xfId="0" applyNumberFormat="1" applyFont="1" applyFill="1" applyBorder="1" applyAlignment="1">
      <alignment horizontal="right"/>
    </xf>
    <xf numFmtId="164" fontId="7" fillId="39" borderId="14" xfId="0" applyNumberFormat="1" applyFont="1" applyFill="1" applyBorder="1" applyAlignment="1">
      <alignment horizontal="right" vertical="center"/>
    </xf>
    <xf numFmtId="164" fontId="3" fillId="39" borderId="14" xfId="0" applyNumberFormat="1" applyFont="1" applyFill="1" applyBorder="1" applyAlignment="1">
      <alignment horizontal="right" vertical="center"/>
    </xf>
    <xf numFmtId="164" fontId="3" fillId="39" borderId="17" xfId="0" applyNumberFormat="1" applyFont="1" applyFill="1" applyBorder="1" applyAlignment="1">
      <alignment horizontal="right" vertical="center"/>
    </xf>
    <xf numFmtId="164" fontId="3" fillId="39" borderId="14" xfId="0" applyNumberFormat="1" applyFont="1" applyFill="1" applyBorder="1" applyAlignment="1">
      <alignment horizontal="right" wrapText="1"/>
    </xf>
    <xf numFmtId="164" fontId="7" fillId="39" borderId="16" xfId="0" applyNumberFormat="1" applyFont="1" applyFill="1" applyBorder="1" applyAlignment="1">
      <alignment horizontal="right" vertical="center"/>
    </xf>
    <xf numFmtId="164" fontId="3" fillId="39" borderId="13" xfId="0" applyNumberFormat="1" applyFont="1" applyFill="1" applyBorder="1" applyAlignment="1">
      <alignment horizontal="right" vertical="center"/>
    </xf>
    <xf numFmtId="3" fontId="7" fillId="39" borderId="18" xfId="0" applyNumberFormat="1" applyFont="1" applyFill="1" applyBorder="1" applyAlignment="1">
      <alignment horizontal="right" vertical="center"/>
    </xf>
    <xf numFmtId="3" fontId="3" fillId="39" borderId="18" xfId="0" applyNumberFormat="1" applyFont="1" applyFill="1" applyBorder="1" applyAlignment="1">
      <alignment horizontal="right" vertical="center"/>
    </xf>
    <xf numFmtId="3" fontId="3" fillId="39" borderId="15" xfId="0" applyNumberFormat="1" applyFont="1" applyFill="1" applyBorder="1" applyAlignment="1">
      <alignment horizontal="right" vertical="center"/>
    </xf>
    <xf numFmtId="0" fontId="3" fillId="39" borderId="18" xfId="0" applyFont="1" applyFill="1" applyBorder="1" applyAlignment="1">
      <alignment/>
    </xf>
    <xf numFmtId="165" fontId="7" fillId="39" borderId="0" xfId="0" applyNumberFormat="1" applyFont="1" applyFill="1" applyBorder="1" applyAlignment="1">
      <alignment horizontal="right" vertical="center"/>
    </xf>
    <xf numFmtId="0" fontId="3" fillId="39" borderId="0" xfId="0" applyFont="1" applyFill="1" applyBorder="1" applyAlignment="1">
      <alignment horizontal="right" vertical="center"/>
    </xf>
    <xf numFmtId="0" fontId="3" fillId="39" borderId="13" xfId="0" applyFont="1" applyFill="1" applyBorder="1" applyAlignment="1">
      <alignment/>
    </xf>
    <xf numFmtId="1" fontId="4" fillId="39" borderId="16" xfId="0" applyNumberFormat="1" applyFont="1" applyFill="1" applyBorder="1" applyAlignment="1">
      <alignment horizontal="right" vertical="center"/>
    </xf>
    <xf numFmtId="1" fontId="4" fillId="39" borderId="13" xfId="0" applyNumberFormat="1" applyFont="1" applyFill="1" applyBorder="1" applyAlignment="1">
      <alignment horizontal="right" vertical="center"/>
    </xf>
    <xf numFmtId="164" fontId="3" fillId="39" borderId="18" xfId="0" applyNumberFormat="1" applyFont="1" applyFill="1" applyBorder="1" applyAlignment="1">
      <alignment horizontal="right" vertical="center"/>
    </xf>
    <xf numFmtId="164" fontId="3" fillId="39" borderId="14" xfId="0" applyNumberFormat="1" applyFont="1" applyFill="1" applyBorder="1" applyAlignment="1">
      <alignment vertical="center"/>
    </xf>
    <xf numFmtId="0" fontId="7" fillId="39" borderId="17" xfId="0" applyFont="1" applyFill="1" applyBorder="1" applyAlignment="1">
      <alignment horizontal="right" vertical="center"/>
    </xf>
    <xf numFmtId="0" fontId="3" fillId="39" borderId="14" xfId="0" applyFont="1" applyFill="1" applyBorder="1" applyAlignment="1">
      <alignment horizontal="right" vertical="center"/>
    </xf>
    <xf numFmtId="0" fontId="3" fillId="39" borderId="0" xfId="0" applyFont="1" applyFill="1" applyBorder="1" applyAlignment="1" quotePrefix="1">
      <alignment horizontal="right" vertical="center"/>
    </xf>
    <xf numFmtId="4" fontId="3" fillId="39" borderId="14" xfId="0" applyNumberFormat="1" applyFont="1" applyFill="1" applyBorder="1" applyAlignment="1">
      <alignment horizontal="right" vertical="center"/>
    </xf>
    <xf numFmtId="4" fontId="3" fillId="39" borderId="0" xfId="0" applyNumberFormat="1" applyFont="1" applyFill="1" applyBorder="1" applyAlignment="1">
      <alignment horizontal="right" vertical="center"/>
    </xf>
    <xf numFmtId="0" fontId="3" fillId="39" borderId="19" xfId="0" applyFont="1" applyFill="1" applyBorder="1" applyAlignment="1">
      <alignment horizontal="right" vertical="center"/>
    </xf>
    <xf numFmtId="0" fontId="3" fillId="39" borderId="16" xfId="0" applyFont="1" applyFill="1" applyBorder="1" applyAlignment="1">
      <alignment horizontal="right" vertical="center"/>
    </xf>
    <xf numFmtId="0" fontId="3" fillId="39" borderId="13" xfId="0" applyFont="1" applyFill="1" applyBorder="1" applyAlignment="1">
      <alignment horizontal="right" vertical="center"/>
    </xf>
    <xf numFmtId="0" fontId="7" fillId="39" borderId="13" xfId="0" applyFont="1" applyFill="1" applyBorder="1" applyAlignment="1">
      <alignment horizontal="right" vertical="center"/>
    </xf>
    <xf numFmtId="0" fontId="7" fillId="39" borderId="0" xfId="0" applyFont="1" applyFill="1" applyBorder="1" applyAlignment="1">
      <alignment horizontal="right" vertical="center"/>
    </xf>
    <xf numFmtId="0" fontId="3" fillId="39" borderId="27" xfId="0" applyFont="1" applyFill="1" applyBorder="1" applyAlignment="1">
      <alignment/>
    </xf>
    <xf numFmtId="0" fontId="4" fillId="39" borderId="19" xfId="0" applyFont="1" applyFill="1" applyBorder="1" applyAlignment="1">
      <alignment horizontal="right" vertical="center"/>
    </xf>
    <xf numFmtId="0" fontId="4" fillId="39" borderId="13" xfId="0" applyFont="1" applyFill="1" applyBorder="1" applyAlignment="1">
      <alignment horizontal="right" vertical="center"/>
    </xf>
    <xf numFmtId="0" fontId="4" fillId="39" borderId="16" xfId="0" applyFont="1" applyFill="1" applyBorder="1" applyAlignment="1">
      <alignment horizontal="center" vertical="center"/>
    </xf>
    <xf numFmtId="0" fontId="3" fillId="0" borderId="0" xfId="0" applyFont="1" applyFill="1" applyAlignment="1" quotePrefix="1">
      <alignment horizontal="left" vertical="center"/>
    </xf>
    <xf numFmtId="0" fontId="3" fillId="0" borderId="0" xfId="0" applyFont="1" applyFill="1" applyAlignment="1" quotePrefix="1">
      <alignment horizontal="left" vertical="top"/>
    </xf>
    <xf numFmtId="0" fontId="3" fillId="0" borderId="0" xfId="0" applyFont="1" applyFill="1" applyAlignment="1">
      <alignment/>
    </xf>
    <xf numFmtId="0" fontId="3" fillId="37" borderId="14" xfId="0" applyFont="1" applyFill="1" applyBorder="1" applyAlignment="1">
      <alignment horizontal="center" vertical="center" wrapText="1"/>
    </xf>
    <xf numFmtId="164" fontId="3" fillId="37" borderId="14" xfId="0" applyNumberFormat="1" applyFont="1" applyFill="1" applyBorder="1" applyAlignment="1">
      <alignment horizontal="right" vertical="center"/>
    </xf>
    <xf numFmtId="165" fontId="3" fillId="37" borderId="0" xfId="0" applyNumberFormat="1" applyFont="1" applyFill="1" applyBorder="1" applyAlignment="1">
      <alignment horizontal="right" vertical="center"/>
    </xf>
    <xf numFmtId="164" fontId="3" fillId="37" borderId="14"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0" fontId="3" fillId="37" borderId="14" xfId="0" applyFont="1" applyFill="1" applyBorder="1" applyAlignment="1">
      <alignment/>
    </xf>
    <xf numFmtId="164" fontId="7" fillId="37" borderId="17" xfId="0" applyNumberFormat="1" applyFont="1" applyFill="1" applyBorder="1" applyAlignment="1">
      <alignment horizontal="right" vertical="center"/>
    </xf>
    <xf numFmtId="164" fontId="3" fillId="37" borderId="0" xfId="0" applyNumberFormat="1" applyFont="1" applyFill="1" applyBorder="1" applyAlignment="1" quotePrefix="1">
      <alignment horizontal="right" vertical="center"/>
    </xf>
    <xf numFmtId="164" fontId="3" fillId="37" borderId="14" xfId="0" applyNumberFormat="1" applyFont="1" applyFill="1" applyBorder="1" applyAlignment="1" quotePrefix="1">
      <alignment horizontal="right" vertical="center"/>
    </xf>
    <xf numFmtId="165" fontId="3" fillId="37" borderId="0" xfId="0" applyNumberFormat="1" applyFont="1" applyFill="1" applyBorder="1" applyAlignment="1">
      <alignment horizontal="right" vertical="center"/>
    </xf>
    <xf numFmtId="0" fontId="4" fillId="37" borderId="19" xfId="0" applyFont="1" applyFill="1" applyBorder="1" applyAlignment="1">
      <alignment horizontal="left" vertical="center" wrapText="1"/>
    </xf>
    <xf numFmtId="0" fontId="4" fillId="37" borderId="13" xfId="0" applyFont="1" applyFill="1" applyBorder="1" applyAlignment="1">
      <alignment horizontal="left" vertical="center" wrapText="1"/>
    </xf>
    <xf numFmtId="0" fontId="3" fillId="37" borderId="16" xfId="0" applyFont="1" applyFill="1" applyBorder="1" applyAlignment="1">
      <alignment horizontal="center" vertical="center" wrapText="1"/>
    </xf>
    <xf numFmtId="164" fontId="3" fillId="37" borderId="16" xfId="0" applyNumberFormat="1" applyFont="1" applyFill="1" applyBorder="1" applyAlignment="1" quotePrefix="1">
      <alignment horizontal="right" vertical="center"/>
    </xf>
    <xf numFmtId="0" fontId="3" fillId="37" borderId="13" xfId="0" applyFont="1" applyFill="1" applyBorder="1" applyAlignment="1" quotePrefix="1">
      <alignment horizontal="right" vertical="center"/>
    </xf>
    <xf numFmtId="0" fontId="4" fillId="37" borderId="17" xfId="0" applyFont="1" applyFill="1" applyBorder="1" applyAlignment="1">
      <alignment/>
    </xf>
    <xf numFmtId="3" fontId="3" fillId="37" borderId="14" xfId="0" applyNumberFormat="1" applyFont="1" applyFill="1" applyBorder="1" applyAlignment="1">
      <alignment horizontal="right" vertical="center"/>
    </xf>
    <xf numFmtId="0" fontId="3" fillId="37" borderId="17" xfId="0" applyFont="1" applyFill="1" applyBorder="1" applyAlignment="1">
      <alignment horizontal="right" vertical="top" wrapText="1"/>
    </xf>
    <xf numFmtId="0" fontId="3" fillId="37" borderId="0" xfId="0" applyFont="1" applyFill="1" applyBorder="1" applyAlignment="1">
      <alignment horizontal="right" vertical="top" wrapText="1"/>
    </xf>
    <xf numFmtId="0" fontId="3" fillId="37" borderId="14" xfId="0" applyFont="1" applyFill="1" applyBorder="1" applyAlignment="1">
      <alignment horizontal="right" vertical="top" wrapText="1"/>
    </xf>
    <xf numFmtId="0" fontId="4" fillId="37" borderId="21" xfId="0" applyFont="1" applyFill="1" applyBorder="1" applyAlignment="1">
      <alignment horizontal="left" wrapText="1"/>
    </xf>
    <xf numFmtId="0" fontId="4" fillId="37" borderId="15" xfId="0" applyFont="1" applyFill="1" applyBorder="1" applyAlignment="1">
      <alignment horizontal="left" wrapText="1"/>
    </xf>
    <xf numFmtId="0" fontId="3" fillId="37" borderId="18" xfId="0" applyFont="1" applyFill="1" applyBorder="1" applyAlignment="1">
      <alignment horizontal="right" wrapText="1"/>
    </xf>
    <xf numFmtId="3" fontId="3" fillId="37" borderId="18" xfId="0" applyNumberFormat="1" applyFont="1" applyFill="1" applyBorder="1" applyAlignment="1">
      <alignment horizontal="right"/>
    </xf>
    <xf numFmtId="0" fontId="3" fillId="37" borderId="18" xfId="0" applyFont="1" applyFill="1" applyBorder="1" applyAlignment="1">
      <alignment/>
    </xf>
    <xf numFmtId="0" fontId="3" fillId="37" borderId="16" xfId="0" applyFont="1" applyFill="1" applyBorder="1" applyAlignment="1">
      <alignment/>
    </xf>
    <xf numFmtId="0" fontId="3" fillId="39" borderId="0" xfId="0" applyFont="1" applyFill="1" applyBorder="1" applyAlignment="1">
      <alignment vertical="top"/>
    </xf>
    <xf numFmtId="0" fontId="3" fillId="0" borderId="0" xfId="0" applyFont="1" applyAlignment="1">
      <alignment horizontal="left" vertical="top" wrapText="1"/>
    </xf>
    <xf numFmtId="0" fontId="4" fillId="38" borderId="13" xfId="0" applyFont="1" applyFill="1" applyBorder="1" applyAlignment="1">
      <alignment horizontal="center" vertical="center"/>
    </xf>
    <xf numFmtId="1" fontId="4" fillId="35" borderId="13" xfId="0" applyNumberFormat="1" applyFont="1" applyFill="1" applyBorder="1" applyAlignment="1">
      <alignment horizontal="center"/>
    </xf>
    <xf numFmtId="0" fontId="4" fillId="40" borderId="13" xfId="0" applyFont="1" applyFill="1" applyBorder="1" applyAlignment="1">
      <alignment horizontal="center" vertical="top" wrapText="1"/>
    </xf>
    <xf numFmtId="0" fontId="3" fillId="36" borderId="14" xfId="0" applyFont="1" applyFill="1" applyBorder="1" applyAlignment="1">
      <alignment horizontal="center" vertical="center"/>
    </xf>
    <xf numFmtId="49" fontId="3" fillId="36" borderId="17" xfId="0" applyNumberFormat="1" applyFont="1" applyFill="1" applyBorder="1" applyAlignment="1" quotePrefix="1">
      <alignment horizontal="center" vertical="center"/>
    </xf>
    <xf numFmtId="49" fontId="3" fillId="36" borderId="11" xfId="0" applyNumberFormat="1" applyFont="1" applyFill="1" applyBorder="1" applyAlignment="1">
      <alignment horizontal="center" vertical="center"/>
    </xf>
    <xf numFmtId="49" fontId="3" fillId="36" borderId="14"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3" fillId="36" borderId="17" xfId="0" applyFont="1" applyFill="1" applyBorder="1" applyAlignment="1">
      <alignment horizontal="center" vertical="center"/>
    </xf>
    <xf numFmtId="49" fontId="3" fillId="36" borderId="17" xfId="0" applyNumberFormat="1" applyFont="1" applyFill="1" applyBorder="1" applyAlignment="1">
      <alignment horizontal="center" vertical="center"/>
    </xf>
    <xf numFmtId="0" fontId="3" fillId="36" borderId="14" xfId="0" applyNumberFormat="1" applyFont="1" applyFill="1" applyBorder="1" applyAlignment="1" quotePrefix="1">
      <alignment horizontal="center" vertical="center"/>
    </xf>
    <xf numFmtId="165" fontId="3" fillId="36" borderId="14"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36" borderId="0" xfId="0" applyNumberFormat="1" applyFont="1" applyFill="1" applyBorder="1" applyAlignment="1">
      <alignment horizontal="center" vertical="center"/>
    </xf>
    <xf numFmtId="0" fontId="3" fillId="36" borderId="17" xfId="0" applyNumberFormat="1" applyFont="1" applyFill="1" applyBorder="1" applyAlignment="1">
      <alignment horizontal="center" vertical="center"/>
    </xf>
    <xf numFmtId="0" fontId="3" fillId="36" borderId="14" xfId="0" applyNumberFormat="1" applyFont="1" applyFill="1" applyBorder="1" applyAlignment="1">
      <alignment horizontal="center" vertical="center"/>
    </xf>
    <xf numFmtId="0" fontId="3" fillId="0" borderId="16" xfId="0" applyNumberFormat="1" applyFont="1" applyFill="1" applyBorder="1" applyAlignment="1">
      <alignment horizontal="center" vertical="center"/>
    </xf>
    <xf numFmtId="0" fontId="3" fillId="0" borderId="21" xfId="0" applyNumberFormat="1" applyFont="1" applyFill="1" applyBorder="1" applyAlignment="1" quotePrefix="1">
      <alignment horizontal="center" vertical="center"/>
    </xf>
    <xf numFmtId="0" fontId="3" fillId="0" borderId="18" xfId="0" applyNumberFormat="1" applyFont="1" applyFill="1" applyBorder="1" applyAlignment="1">
      <alignment horizontal="center" vertical="center"/>
    </xf>
    <xf numFmtId="0" fontId="3" fillId="0" borderId="18" xfId="0" applyFont="1" applyFill="1" applyBorder="1" applyAlignment="1">
      <alignment horizontal="center" vertical="center"/>
    </xf>
    <xf numFmtId="0" fontId="3" fillId="0" borderId="17" xfId="0" applyNumberFormat="1" applyFont="1" applyFill="1" applyBorder="1" applyAlignment="1">
      <alignment horizontal="center" vertical="center"/>
    </xf>
    <xf numFmtId="165" fontId="3" fillId="0" borderId="14" xfId="0" applyNumberFormat="1" applyFont="1" applyFill="1" applyBorder="1" applyAlignment="1">
      <alignment horizontal="center" vertical="center"/>
    </xf>
    <xf numFmtId="0" fontId="3" fillId="0" borderId="17" xfId="0" applyNumberFormat="1" applyFont="1" applyFill="1" applyBorder="1" applyAlignment="1" quotePrefix="1">
      <alignment horizontal="center" vertical="center"/>
    </xf>
    <xf numFmtId="0" fontId="3" fillId="0" borderId="14" xfId="0" applyNumberFormat="1" applyFont="1" applyFill="1" applyBorder="1" applyAlignment="1" quotePrefix="1">
      <alignment horizontal="center" vertical="center"/>
    </xf>
    <xf numFmtId="0" fontId="3" fillId="36" borderId="0" xfId="0" applyNumberFormat="1" applyFont="1" applyFill="1" applyBorder="1" applyAlignment="1" quotePrefix="1">
      <alignment horizontal="center" vertical="center"/>
    </xf>
    <xf numFmtId="0" fontId="3" fillId="36" borderId="17" xfId="0" applyNumberFormat="1" applyFont="1" applyFill="1" applyBorder="1" applyAlignment="1" quotePrefix="1">
      <alignment horizontal="center" vertical="center"/>
    </xf>
    <xf numFmtId="0" fontId="3" fillId="0" borderId="19" xfId="0" applyNumberFormat="1" applyFont="1" applyFill="1" applyBorder="1" applyAlignment="1" quotePrefix="1">
      <alignment horizontal="center" vertical="center"/>
    </xf>
    <xf numFmtId="0" fontId="3" fillId="0" borderId="16" xfId="0" applyFont="1" applyFill="1" applyBorder="1" applyAlignment="1">
      <alignment horizontal="center" vertical="center"/>
    </xf>
    <xf numFmtId="3" fontId="3" fillId="0" borderId="0" xfId="0" applyNumberFormat="1" applyFont="1" applyFill="1" applyBorder="1" applyAlignment="1">
      <alignment vertical="top" wrapText="1"/>
    </xf>
    <xf numFmtId="165" fontId="3" fillId="0" borderId="0" xfId="0" applyNumberFormat="1" applyFont="1" applyAlignment="1">
      <alignment horizontal="center"/>
    </xf>
    <xf numFmtId="0" fontId="4" fillId="0" borderId="0" xfId="0" applyFont="1" applyAlignment="1">
      <alignment vertical="top" wrapText="1"/>
    </xf>
    <xf numFmtId="0" fontId="3" fillId="0" borderId="0" xfId="0" applyFont="1" applyAlignment="1">
      <alignment vertical="top" wrapText="1"/>
    </xf>
    <xf numFmtId="164" fontId="4" fillId="35" borderId="13" xfId="0" applyNumberFormat="1" applyFont="1" applyFill="1" applyBorder="1" applyAlignment="1">
      <alignment horizontal="center" vertical="center"/>
    </xf>
    <xf numFmtId="0" fontId="3" fillId="0" borderId="13" xfId="0" applyFont="1" applyBorder="1" applyAlignment="1">
      <alignment horizontal="right" vertical="top"/>
    </xf>
    <xf numFmtId="0" fontId="4" fillId="0" borderId="0" xfId="0" applyFont="1" applyBorder="1" applyAlignment="1">
      <alignment/>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4" fillId="37" borderId="17"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vertical="center"/>
    </xf>
    <xf numFmtId="0" fontId="4" fillId="0" borderId="17" xfId="0" applyFont="1" applyFill="1" applyBorder="1" applyAlignment="1">
      <alignment horizontal="left" wrapText="1"/>
    </xf>
    <xf numFmtId="0" fontId="4" fillId="0" borderId="14" xfId="0" applyFont="1" applyFill="1" applyBorder="1" applyAlignment="1">
      <alignment horizontal="left" wrapText="1"/>
    </xf>
    <xf numFmtId="0" fontId="0" fillId="0" borderId="0" xfId="0" applyFont="1" applyAlignment="1">
      <alignment horizontal="left" vertical="center" wrapText="1"/>
    </xf>
    <xf numFmtId="0" fontId="0" fillId="0" borderId="0" xfId="0" applyFont="1" applyAlignment="1">
      <alignment horizontal="left" vertical="center"/>
    </xf>
    <xf numFmtId="165" fontId="3" fillId="0" borderId="0" xfId="0" applyNumberFormat="1" applyFont="1" applyFill="1" applyAlignment="1">
      <alignment horizontal="center"/>
    </xf>
    <xf numFmtId="165" fontId="3" fillId="37" borderId="12" xfId="0" applyNumberFormat="1" applyFont="1" applyFill="1" applyBorder="1" applyAlignment="1">
      <alignment horizontal="center" vertical="center"/>
    </xf>
    <xf numFmtId="0" fontId="3" fillId="0" borderId="21" xfId="0" applyNumberFormat="1" applyFont="1" applyFill="1" applyBorder="1" applyAlignment="1">
      <alignment horizontal="center" vertical="center"/>
    </xf>
    <xf numFmtId="0" fontId="3" fillId="37" borderId="17" xfId="0" applyNumberFormat="1" applyFont="1" applyFill="1" applyBorder="1" applyAlignment="1" quotePrefix="1">
      <alignment horizontal="center" vertical="center"/>
    </xf>
    <xf numFmtId="0" fontId="3" fillId="37" borderId="0" xfId="0" applyNumberFormat="1" applyFont="1" applyFill="1" applyBorder="1" applyAlignment="1">
      <alignment horizontal="center" vertical="center"/>
    </xf>
    <xf numFmtId="0" fontId="3" fillId="37" borderId="14" xfId="0" applyNumberFormat="1" applyFont="1" applyFill="1" applyBorder="1" applyAlignment="1">
      <alignment horizontal="center" vertical="center"/>
    </xf>
    <xf numFmtId="165" fontId="3" fillId="37" borderId="1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4" fillId="39" borderId="11" xfId="0" applyFont="1" applyFill="1" applyBorder="1" applyAlignment="1">
      <alignment horizontal="center" vertical="center"/>
    </xf>
    <xf numFmtId="0" fontId="3" fillId="0" borderId="0" xfId="0" applyFont="1" applyBorder="1" applyAlignment="1">
      <alignment horizontal="right" vertical="top"/>
    </xf>
    <xf numFmtId="164" fontId="3" fillId="36" borderId="13" xfId="0" applyNumberFormat="1" applyFont="1" applyFill="1" applyBorder="1" applyAlignment="1">
      <alignment vertical="center"/>
    </xf>
    <xf numFmtId="164" fontId="3" fillId="36" borderId="16" xfId="0" applyNumberFormat="1" applyFont="1" applyFill="1" applyBorder="1" applyAlignment="1">
      <alignment vertical="center"/>
    </xf>
    <xf numFmtId="1" fontId="3" fillId="36" borderId="16" xfId="0" applyNumberFormat="1" applyFont="1" applyFill="1" applyBorder="1" applyAlignment="1">
      <alignment vertical="center"/>
    </xf>
    <xf numFmtId="4" fontId="3" fillId="37" borderId="0" xfId="0" applyNumberFormat="1" applyFont="1" applyFill="1" applyBorder="1" applyAlignment="1">
      <alignment vertical="center"/>
    </xf>
    <xf numFmtId="4" fontId="3" fillId="37" borderId="14" xfId="0" applyNumberFormat="1" applyFont="1" applyFill="1" applyBorder="1" applyAlignment="1">
      <alignment vertical="center"/>
    </xf>
    <xf numFmtId="165" fontId="3" fillId="37" borderId="14" xfId="0" applyNumberFormat="1" applyFont="1" applyFill="1" applyBorder="1" applyAlignment="1">
      <alignment vertical="center"/>
    </xf>
    <xf numFmtId="4" fontId="3" fillId="0" borderId="13" xfId="0" applyNumberFormat="1" applyFont="1" applyFill="1" applyBorder="1" applyAlignment="1">
      <alignment vertical="center"/>
    </xf>
    <xf numFmtId="165" fontId="3" fillId="37" borderId="13" xfId="0" applyNumberFormat="1" applyFont="1" applyFill="1" applyBorder="1" applyAlignment="1">
      <alignment vertical="center"/>
    </xf>
    <xf numFmtId="165" fontId="3" fillId="37" borderId="13" xfId="0" applyNumberFormat="1" applyFont="1" applyFill="1" applyBorder="1" applyAlignment="1">
      <alignment vertical="center"/>
    </xf>
    <xf numFmtId="0" fontId="4" fillId="37" borderId="12" xfId="42" applyFont="1" applyFill="1" applyBorder="1" applyAlignment="1">
      <alignment horizontal="center" vertical="center"/>
    </xf>
    <xf numFmtId="1" fontId="3" fillId="36" borderId="17" xfId="0" applyNumberFormat="1" applyFont="1" applyFill="1" applyBorder="1" applyAlignment="1">
      <alignment horizontal="right" vertical="center"/>
    </xf>
    <xf numFmtId="1" fontId="3" fillId="0" borderId="17" xfId="0" applyNumberFormat="1" applyFont="1" applyFill="1" applyBorder="1" applyAlignment="1">
      <alignment horizontal="right" vertical="center"/>
    </xf>
    <xf numFmtId="1" fontId="3" fillId="37" borderId="19" xfId="0" applyNumberFormat="1" applyFont="1" applyFill="1" applyBorder="1" applyAlignment="1">
      <alignment horizontal="right" vertical="center"/>
    </xf>
    <xf numFmtId="165" fontId="3" fillId="36" borderId="17" xfId="0" applyNumberFormat="1" applyFont="1" applyFill="1" applyBorder="1" applyAlignment="1">
      <alignment horizontal="right" vertical="center"/>
    </xf>
    <xf numFmtId="165" fontId="3" fillId="0" borderId="17" xfId="0" applyNumberFormat="1" applyFont="1" applyFill="1" applyBorder="1" applyAlignment="1">
      <alignment horizontal="right" vertical="center"/>
    </xf>
    <xf numFmtId="165" fontId="3" fillId="37" borderId="19" xfId="0" applyNumberFormat="1" applyFont="1" applyFill="1" applyBorder="1" applyAlignment="1">
      <alignment horizontal="right" vertical="center"/>
    </xf>
    <xf numFmtId="165" fontId="3" fillId="37" borderId="13" xfId="0" applyNumberFormat="1" applyFont="1" applyFill="1" applyBorder="1" applyAlignment="1">
      <alignment horizontal="right" vertical="center"/>
    </xf>
    <xf numFmtId="1" fontId="3" fillId="0" borderId="10" xfId="0" applyNumberFormat="1" applyFont="1" applyFill="1" applyBorder="1" applyAlignment="1">
      <alignment vertical="center"/>
    </xf>
    <xf numFmtId="1" fontId="3" fillId="36" borderId="11" xfId="0" applyNumberFormat="1" applyFont="1" applyFill="1" applyBorder="1" applyAlignment="1">
      <alignment vertical="center"/>
    </xf>
    <xf numFmtId="1" fontId="3" fillId="0" borderId="11" xfId="0" applyNumberFormat="1" applyFont="1" applyFill="1" applyBorder="1" applyAlignment="1">
      <alignment vertical="center"/>
    </xf>
    <xf numFmtId="1" fontId="3" fillId="37" borderId="12" xfId="0" applyNumberFormat="1" applyFont="1" applyFill="1" applyBorder="1" applyAlignment="1">
      <alignment vertical="center"/>
    </xf>
    <xf numFmtId="164" fontId="3" fillId="0" borderId="14" xfId="0" applyNumberFormat="1" applyFont="1" applyFill="1" applyBorder="1" applyAlignment="1">
      <alignment vertical="center"/>
    </xf>
    <xf numFmtId="1" fontId="3" fillId="0" borderId="14" xfId="0" applyNumberFormat="1" applyFont="1" applyFill="1" applyBorder="1" applyAlignment="1">
      <alignment vertical="center"/>
    </xf>
    <xf numFmtId="165" fontId="3" fillId="0" borderId="0" xfId="0" applyNumberFormat="1" applyFont="1" applyFill="1" applyBorder="1" applyAlignment="1">
      <alignment vertical="center"/>
    </xf>
    <xf numFmtId="1" fontId="3" fillId="0" borderId="11" xfId="0" applyNumberFormat="1" applyFont="1" applyFill="1" applyBorder="1" applyAlignment="1">
      <alignment vertical="center"/>
    </xf>
    <xf numFmtId="0" fontId="7" fillId="0" borderId="0" xfId="0" applyFont="1" applyAlignment="1">
      <alignment/>
    </xf>
    <xf numFmtId="3" fontId="3" fillId="37" borderId="17" xfId="0" applyNumberFormat="1" applyFont="1" applyFill="1" applyBorder="1" applyAlignment="1">
      <alignment vertical="center"/>
    </xf>
    <xf numFmtId="0" fontId="3" fillId="37" borderId="14" xfId="0" applyFont="1" applyFill="1" applyBorder="1" applyAlignment="1" quotePrefix="1">
      <alignment/>
    </xf>
    <xf numFmtId="176" fontId="4" fillId="0" borderId="17" xfId="0" applyNumberFormat="1" applyFont="1" applyFill="1" applyBorder="1" applyAlignment="1">
      <alignment/>
    </xf>
    <xf numFmtId="176" fontId="3" fillId="0" borderId="0" xfId="0" applyNumberFormat="1" applyFont="1" applyFill="1" applyBorder="1" applyAlignment="1">
      <alignment/>
    </xf>
    <xf numFmtId="176" fontId="7" fillId="0" borderId="0" xfId="0" applyNumberFormat="1" applyFont="1" applyFill="1" applyBorder="1" applyAlignment="1">
      <alignment/>
    </xf>
    <xf numFmtId="176" fontId="4" fillId="37" borderId="17" xfId="0" applyNumberFormat="1" applyFont="1" applyFill="1" applyBorder="1" applyAlignment="1">
      <alignment/>
    </xf>
    <xf numFmtId="176" fontId="3" fillId="36" borderId="0" xfId="0" applyNumberFormat="1" applyFont="1" applyFill="1" applyBorder="1" applyAlignment="1">
      <alignment/>
    </xf>
    <xf numFmtId="176" fontId="7" fillId="36" borderId="0" xfId="0" applyNumberFormat="1" applyFont="1" applyFill="1" applyBorder="1" applyAlignment="1">
      <alignment/>
    </xf>
    <xf numFmtId="176" fontId="4" fillId="39" borderId="17" xfId="0" applyNumberFormat="1" applyFont="1" applyFill="1" applyBorder="1" applyAlignment="1">
      <alignment/>
    </xf>
    <xf numFmtId="176" fontId="3" fillId="39" borderId="0" xfId="0" applyNumberFormat="1" applyFont="1" applyFill="1" applyBorder="1" applyAlignment="1">
      <alignment/>
    </xf>
    <xf numFmtId="176" fontId="4" fillId="37" borderId="19" xfId="0" applyNumberFormat="1" applyFont="1" applyFill="1" applyBorder="1" applyAlignment="1">
      <alignment/>
    </xf>
    <xf numFmtId="176" fontId="3" fillId="37" borderId="13" xfId="0" applyNumberFormat="1" applyFont="1" applyFill="1" applyBorder="1" applyAlignment="1">
      <alignment/>
    </xf>
    <xf numFmtId="176" fontId="3" fillId="0" borderId="0" xfId="0" applyNumberFormat="1" applyFont="1" applyFill="1" applyAlignment="1">
      <alignment vertical="center"/>
    </xf>
    <xf numFmtId="176" fontId="3" fillId="0" borderId="11" xfId="0" applyNumberFormat="1" applyFont="1" applyFill="1" applyBorder="1" applyAlignment="1">
      <alignment horizontal="center" vertical="center"/>
    </xf>
    <xf numFmtId="176" fontId="3" fillId="0" borderId="45" xfId="0" applyNumberFormat="1" applyFont="1" applyFill="1" applyBorder="1" applyAlignment="1">
      <alignment vertical="center"/>
    </xf>
    <xf numFmtId="176" fontId="3" fillId="0" borderId="14" xfId="0" applyNumberFormat="1" applyFont="1" applyFill="1" applyBorder="1" applyAlignment="1">
      <alignment vertical="center"/>
    </xf>
    <xf numFmtId="176" fontId="3" fillId="36" borderId="45" xfId="0" applyNumberFormat="1" applyFont="1" applyFill="1" applyBorder="1" applyAlignment="1">
      <alignment vertical="center"/>
    </xf>
    <xf numFmtId="176" fontId="3" fillId="36" borderId="0" xfId="0" applyNumberFormat="1" applyFont="1" applyFill="1" applyAlignment="1">
      <alignment vertical="center"/>
    </xf>
    <xf numFmtId="176" fontId="3" fillId="36" borderId="14" xfId="0" applyNumberFormat="1" applyFont="1" applyFill="1" applyBorder="1" applyAlignment="1">
      <alignment vertical="center"/>
    </xf>
    <xf numFmtId="176" fontId="3" fillId="36" borderId="11" xfId="0" applyNumberFormat="1" applyFont="1" applyFill="1" applyBorder="1" applyAlignment="1">
      <alignment horizontal="center" vertical="center"/>
    </xf>
    <xf numFmtId="176" fontId="3" fillId="0" borderId="11" xfId="0" applyNumberFormat="1" applyFont="1" applyBorder="1" applyAlignment="1">
      <alignment horizontal="center"/>
    </xf>
    <xf numFmtId="176" fontId="7" fillId="0" borderId="11" xfId="0" applyNumberFormat="1" applyFont="1" applyFill="1" applyBorder="1" applyAlignment="1">
      <alignment horizontal="center"/>
    </xf>
    <xf numFmtId="176" fontId="3" fillId="0" borderId="45" xfId="0" applyNumberFormat="1" applyFont="1" applyFill="1" applyBorder="1" applyAlignment="1">
      <alignment horizontal="right"/>
    </xf>
    <xf numFmtId="176" fontId="3" fillId="0" borderId="0" xfId="0" applyNumberFormat="1" applyFont="1" applyFill="1" applyAlignment="1">
      <alignment/>
    </xf>
    <xf numFmtId="176" fontId="3" fillId="0" borderId="14" xfId="0" applyNumberFormat="1" applyFont="1" applyFill="1" applyBorder="1" applyAlignment="1">
      <alignment/>
    </xf>
    <xf numFmtId="176" fontId="3" fillId="0" borderId="11" xfId="0" applyNumberFormat="1" applyFont="1" applyFill="1" applyBorder="1" applyAlignment="1">
      <alignment horizontal="center"/>
    </xf>
    <xf numFmtId="176" fontId="3" fillId="37" borderId="23" xfId="0" applyNumberFormat="1" applyFont="1" applyFill="1" applyBorder="1" applyAlignment="1">
      <alignment vertical="center"/>
    </xf>
    <xf numFmtId="176" fontId="3" fillId="37" borderId="13" xfId="0" applyNumberFormat="1" applyFont="1" applyFill="1" applyBorder="1" applyAlignment="1">
      <alignment vertical="center"/>
    </xf>
    <xf numFmtId="176" fontId="3" fillId="37" borderId="16" xfId="0" applyNumberFormat="1" applyFont="1" applyFill="1" applyBorder="1" applyAlignment="1">
      <alignment vertical="center"/>
    </xf>
    <xf numFmtId="176" fontId="3" fillId="37" borderId="12" xfId="0" applyNumberFormat="1" applyFont="1" applyFill="1" applyBorder="1" applyAlignment="1">
      <alignment horizontal="center" vertical="center"/>
    </xf>
    <xf numFmtId="175" fontId="3" fillId="0" borderId="0" xfId="0" applyNumberFormat="1" applyFont="1" applyFill="1" applyAlignment="1">
      <alignment vertical="center"/>
    </xf>
    <xf numFmtId="175" fontId="3" fillId="36" borderId="0" xfId="0" applyNumberFormat="1" applyFont="1" applyFill="1" applyAlignment="1">
      <alignment vertical="center"/>
    </xf>
    <xf numFmtId="175" fontId="3" fillId="0" borderId="13" xfId="0" applyNumberFormat="1" applyFont="1" applyFill="1" applyBorder="1" applyAlignment="1">
      <alignment vertical="center"/>
    </xf>
    <xf numFmtId="175" fontId="4" fillId="36" borderId="27" xfId="0" applyNumberFormat="1" applyFont="1" applyFill="1" applyBorder="1" applyAlignment="1">
      <alignment vertical="center"/>
    </xf>
    <xf numFmtId="177" fontId="3" fillId="39" borderId="0" xfId="0" applyNumberFormat="1" applyFont="1" applyFill="1" applyAlignment="1">
      <alignment vertical="center"/>
    </xf>
    <xf numFmtId="175" fontId="7" fillId="0" borderId="21" xfId="0" applyNumberFormat="1" applyFont="1" applyBorder="1" applyAlignment="1">
      <alignment/>
    </xf>
    <xf numFmtId="175" fontId="3" fillId="39" borderId="15" xfId="0" applyNumberFormat="1" applyFont="1" applyFill="1" applyBorder="1" applyAlignment="1">
      <alignment horizontal="right"/>
    </xf>
    <xf numFmtId="175" fontId="3" fillId="39" borderId="0" xfId="0" applyNumberFormat="1" applyFont="1" applyFill="1" applyBorder="1" applyAlignment="1">
      <alignment horizontal="right"/>
    </xf>
    <xf numFmtId="175" fontId="7" fillId="39" borderId="19" xfId="0" applyNumberFormat="1" applyFont="1" applyFill="1" applyBorder="1" applyAlignment="1">
      <alignment horizontal="right" vertical="center"/>
    </xf>
    <xf numFmtId="0" fontId="4" fillId="0" borderId="11" xfId="0" applyFont="1" applyFill="1" applyBorder="1" applyAlignment="1">
      <alignment horizontal="center" vertical="center"/>
    </xf>
    <xf numFmtId="165" fontId="3" fillId="0" borderId="18" xfId="0" applyNumberFormat="1" applyFont="1" applyFill="1" applyBorder="1" applyAlignment="1">
      <alignment horizontal="center" vertical="center"/>
    </xf>
    <xf numFmtId="0" fontId="3" fillId="37" borderId="17" xfId="0" applyNumberFormat="1" applyFont="1" applyFill="1" applyBorder="1" applyAlignment="1">
      <alignment horizontal="center" vertical="center"/>
    </xf>
    <xf numFmtId="0" fontId="3" fillId="37" borderId="14" xfId="0" applyFont="1" applyFill="1" applyBorder="1" applyAlignment="1">
      <alignment horizontal="center" vertical="center"/>
    </xf>
    <xf numFmtId="0" fontId="3" fillId="37" borderId="14" xfId="0" applyNumberFormat="1" applyFont="1" applyFill="1" applyBorder="1" applyAlignment="1" quotePrefix="1">
      <alignment horizontal="center" vertical="center"/>
    </xf>
    <xf numFmtId="0" fontId="3" fillId="0" borderId="17" xfId="0"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3" fillId="0" borderId="12" xfId="0" applyFont="1" applyFill="1" applyBorder="1" applyAlignment="1">
      <alignment horizontal="center" vertical="center"/>
    </xf>
    <xf numFmtId="49" fontId="3" fillId="0" borderId="13" xfId="0" applyNumberFormat="1" applyFont="1" applyFill="1" applyBorder="1" applyAlignment="1">
      <alignment horizontal="center" vertical="center"/>
    </xf>
    <xf numFmtId="0" fontId="3" fillId="37" borderId="17" xfId="0" applyFont="1" applyFill="1" applyBorder="1" applyAlignment="1">
      <alignment horizontal="center" vertical="center"/>
    </xf>
    <xf numFmtId="49" fontId="3" fillId="37" borderId="17" xfId="0" applyNumberFormat="1" applyFont="1" applyFill="1" applyBorder="1" applyAlignment="1">
      <alignment horizontal="center" vertical="center"/>
    </xf>
    <xf numFmtId="49" fontId="3" fillId="37" borderId="14" xfId="0" applyNumberFormat="1" applyFont="1" applyFill="1" applyBorder="1" applyAlignment="1">
      <alignment horizontal="center" vertical="center"/>
    </xf>
    <xf numFmtId="49" fontId="3" fillId="37" borderId="11" xfId="0" applyNumberFormat="1" applyFont="1" applyFill="1" applyBorder="1" applyAlignment="1">
      <alignment horizontal="center" vertical="center"/>
    </xf>
    <xf numFmtId="49" fontId="3" fillId="37" borderId="17" xfId="0" applyNumberFormat="1" applyFont="1" applyFill="1" applyBorder="1" applyAlignment="1">
      <alignment horizontal="center" vertical="center"/>
    </xf>
    <xf numFmtId="49" fontId="3" fillId="37" borderId="14" xfId="0" applyNumberFormat="1" applyFont="1" applyFill="1" applyBorder="1" applyAlignment="1">
      <alignment horizontal="center" vertical="center"/>
    </xf>
    <xf numFmtId="49" fontId="3" fillId="37" borderId="11" xfId="0" applyNumberFormat="1" applyFont="1" applyFill="1" applyBorder="1" applyAlignment="1">
      <alignment horizontal="center" vertical="center"/>
    </xf>
    <xf numFmtId="178" fontId="3" fillId="0" borderId="0" xfId="0" applyNumberFormat="1" applyFont="1" applyAlignment="1">
      <alignment/>
    </xf>
    <xf numFmtId="175" fontId="3" fillId="39" borderId="17" xfId="0" applyNumberFormat="1" applyFont="1" applyFill="1" applyBorder="1" applyAlignment="1">
      <alignment horizontal="right"/>
    </xf>
    <xf numFmtId="4" fontId="3" fillId="0" borderId="16" xfId="0" applyNumberFormat="1" applyFont="1" applyFill="1" applyBorder="1" applyAlignment="1">
      <alignment vertical="center"/>
    </xf>
    <xf numFmtId="4" fontId="3" fillId="37" borderId="15" xfId="0" applyNumberFormat="1" applyFont="1" applyFill="1" applyBorder="1" applyAlignment="1">
      <alignment vertical="center"/>
    </xf>
    <xf numFmtId="4" fontId="3" fillId="37" borderId="18" xfId="0" applyNumberFormat="1" applyFont="1" applyFill="1" applyBorder="1" applyAlignment="1">
      <alignment vertical="center"/>
    </xf>
    <xf numFmtId="165" fontId="3" fillId="37" borderId="18" xfId="0" applyNumberFormat="1" applyFont="1" applyFill="1" applyBorder="1" applyAlignment="1">
      <alignment vertical="center"/>
    </xf>
    <xf numFmtId="0" fontId="4" fillId="37" borderId="10" xfId="42" applyFont="1" applyFill="1" applyBorder="1" applyAlignment="1">
      <alignment horizontal="center" vertical="center"/>
    </xf>
    <xf numFmtId="4" fontId="3" fillId="37" borderId="13" xfId="0" applyNumberFormat="1" applyFont="1" applyFill="1" applyBorder="1" applyAlignment="1">
      <alignment vertical="center"/>
    </xf>
    <xf numFmtId="4" fontId="3" fillId="37" borderId="13" xfId="0" applyNumberFormat="1" applyFont="1" applyFill="1" applyBorder="1" applyAlignment="1">
      <alignment vertical="center"/>
    </xf>
    <xf numFmtId="4" fontId="3" fillId="37" borderId="16" xfId="0" applyNumberFormat="1" applyFont="1" applyFill="1" applyBorder="1" applyAlignment="1">
      <alignment vertical="center"/>
    </xf>
    <xf numFmtId="165" fontId="3" fillId="37" borderId="16" xfId="0" applyNumberFormat="1" applyFont="1" applyFill="1" applyBorder="1" applyAlignment="1">
      <alignment vertical="center"/>
    </xf>
    <xf numFmtId="165" fontId="3" fillId="37" borderId="0" xfId="0" applyNumberFormat="1" applyFont="1" applyFill="1" applyBorder="1" applyAlignment="1">
      <alignment vertical="center"/>
    </xf>
    <xf numFmtId="165" fontId="3" fillId="0" borderId="19" xfId="0" applyNumberFormat="1" applyFont="1" applyFill="1" applyBorder="1" applyAlignment="1">
      <alignment horizontal="center" vertical="center"/>
    </xf>
    <xf numFmtId="165" fontId="3" fillId="0" borderId="13" xfId="0" applyNumberFormat="1" applyFont="1" applyFill="1" applyBorder="1" applyAlignment="1">
      <alignment horizontal="center" vertical="center"/>
    </xf>
    <xf numFmtId="165" fontId="3" fillId="0" borderId="13" xfId="0" applyNumberFormat="1" applyFont="1" applyFill="1" applyBorder="1" applyAlignment="1">
      <alignment vertical="center"/>
    </xf>
    <xf numFmtId="165" fontId="3" fillId="0" borderId="13" xfId="0" applyNumberFormat="1" applyFont="1" applyFill="1" applyBorder="1" applyAlignment="1">
      <alignment vertical="center"/>
    </xf>
    <xf numFmtId="165" fontId="3" fillId="37" borderId="17" xfId="0" applyNumberFormat="1" applyFont="1" applyFill="1" applyBorder="1" applyAlignment="1">
      <alignment horizontal="center" vertical="center"/>
    </xf>
    <xf numFmtId="165" fontId="3" fillId="37" borderId="0" xfId="0" applyNumberFormat="1" applyFont="1" applyFill="1" applyBorder="1" applyAlignment="1">
      <alignment horizontal="center" vertical="center"/>
    </xf>
    <xf numFmtId="0" fontId="3" fillId="37" borderId="19" xfId="0" applyFont="1" applyFill="1" applyBorder="1" applyAlignment="1">
      <alignment horizontal="center" vertical="center"/>
    </xf>
    <xf numFmtId="0" fontId="3" fillId="37" borderId="13" xfId="0" applyFont="1" applyFill="1" applyBorder="1" applyAlignment="1">
      <alignment horizontal="center" vertical="center"/>
    </xf>
    <xf numFmtId="4" fontId="3" fillId="37" borderId="13" xfId="0" applyNumberFormat="1" applyFont="1" applyFill="1" applyBorder="1" applyAlignment="1">
      <alignment vertical="center"/>
    </xf>
    <xf numFmtId="4" fontId="3" fillId="37" borderId="13" xfId="0" applyNumberFormat="1" applyFont="1" applyFill="1" applyBorder="1" applyAlignment="1">
      <alignment vertical="center"/>
    </xf>
    <xf numFmtId="165" fontId="3" fillId="37" borderId="15" xfId="0" applyNumberFormat="1" applyFont="1" applyFill="1" applyBorder="1" applyAlignment="1">
      <alignment vertical="center"/>
    </xf>
    <xf numFmtId="1" fontId="3" fillId="0" borderId="10" xfId="0" applyNumberFormat="1" applyFont="1" applyFill="1" applyBorder="1" applyAlignment="1">
      <alignment horizontal="right" vertical="center"/>
    </xf>
    <xf numFmtId="1" fontId="3" fillId="37" borderId="11" xfId="0" applyNumberFormat="1" applyFont="1" applyFill="1" applyBorder="1" applyAlignment="1">
      <alignment horizontal="center" vertical="center"/>
    </xf>
    <xf numFmtId="165" fontId="3" fillId="0" borderId="11" xfId="0" applyNumberFormat="1" applyFont="1" applyFill="1" applyBorder="1" applyAlignment="1">
      <alignment vertical="center"/>
    </xf>
    <xf numFmtId="165" fontId="3" fillId="37" borderId="11" xfId="0" applyNumberFormat="1" applyFont="1" applyFill="1" applyBorder="1" applyAlignment="1">
      <alignment vertical="center"/>
    </xf>
    <xf numFmtId="165" fontId="3" fillId="0" borderId="12" xfId="0" applyNumberFormat="1" applyFont="1" applyFill="1" applyBorder="1" applyAlignment="1">
      <alignment vertical="center"/>
    </xf>
    <xf numFmtId="165" fontId="3" fillId="37" borderId="10" xfId="0" applyNumberFormat="1" applyFont="1" applyFill="1" applyBorder="1" applyAlignment="1">
      <alignment vertical="center"/>
    </xf>
    <xf numFmtId="165" fontId="3" fillId="37" borderId="12" xfId="0" applyNumberFormat="1" applyFont="1" applyFill="1" applyBorder="1" applyAlignment="1">
      <alignment vertical="center"/>
    </xf>
    <xf numFmtId="164" fontId="3" fillId="39" borderId="13" xfId="0" applyNumberFormat="1" applyFont="1" applyFill="1" applyBorder="1" applyAlignment="1" quotePrefix="1">
      <alignment horizontal="right" vertical="center" wrapText="1"/>
    </xf>
    <xf numFmtId="164" fontId="3" fillId="39" borderId="16" xfId="0" applyNumberFormat="1" applyFont="1" applyFill="1" applyBorder="1" applyAlignment="1" quotePrefix="1">
      <alignment horizontal="right" vertical="center" wrapText="1"/>
    </xf>
    <xf numFmtId="0" fontId="3" fillId="0" borderId="0" xfId="0" applyFont="1" applyAlignment="1" quotePrefix="1">
      <alignment/>
    </xf>
    <xf numFmtId="0" fontId="4" fillId="35" borderId="28" xfId="0" applyFont="1" applyFill="1" applyBorder="1" applyAlignment="1">
      <alignment horizontal="left" vertical="center" wrapText="1"/>
    </xf>
    <xf numFmtId="164" fontId="3" fillId="0" borderId="0" xfId="0" applyNumberFormat="1" applyFont="1" applyFill="1" applyBorder="1" applyAlignment="1">
      <alignment vertical="center"/>
    </xf>
    <xf numFmtId="0" fontId="3" fillId="0" borderId="0" xfId="0" applyNumberFormat="1" applyFont="1" applyFill="1" applyBorder="1" applyAlignment="1" quotePrefix="1">
      <alignment horizontal="center" vertical="center"/>
    </xf>
    <xf numFmtId="0" fontId="3" fillId="0" borderId="15" xfId="0" applyNumberFormat="1" applyFont="1" applyFill="1" applyBorder="1" applyAlignment="1" quotePrefix="1">
      <alignment horizontal="center" vertical="center"/>
    </xf>
    <xf numFmtId="0" fontId="3" fillId="37" borderId="0" xfId="0" applyNumberFormat="1" applyFont="1" applyFill="1" applyBorder="1" applyAlignment="1" quotePrefix="1">
      <alignment horizontal="center" vertical="center"/>
    </xf>
    <xf numFmtId="0" fontId="3" fillId="0" borderId="13" xfId="0" applyNumberFormat="1" applyFont="1" applyFill="1" applyBorder="1" applyAlignment="1" quotePrefix="1">
      <alignment horizontal="center" vertical="center"/>
    </xf>
    <xf numFmtId="0" fontId="0" fillId="0" borderId="0" xfId="0" applyFont="1" applyFill="1" applyBorder="1" applyAlignment="1">
      <alignment/>
    </xf>
    <xf numFmtId="2" fontId="3" fillId="36" borderId="14" xfId="0" applyNumberFormat="1" applyFont="1" applyFill="1" applyBorder="1" applyAlignment="1">
      <alignment horizontal="center" vertical="center"/>
    </xf>
    <xf numFmtId="49" fontId="3" fillId="36" borderId="16" xfId="0" applyNumberFormat="1" applyFont="1" applyFill="1" applyBorder="1" applyAlignment="1">
      <alignment horizontal="center" vertical="center"/>
    </xf>
    <xf numFmtId="49" fontId="3" fillId="36" borderId="12"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4" fillId="0" borderId="0" xfId="0" applyFont="1" applyBorder="1" applyAlignment="1">
      <alignment horizontal="left" vertical="top" wrapText="1"/>
    </xf>
    <xf numFmtId="49" fontId="3" fillId="0" borderId="10" xfId="0" applyNumberFormat="1" applyFont="1" applyFill="1" applyBorder="1" applyAlignment="1">
      <alignment horizontal="center" vertical="center"/>
    </xf>
    <xf numFmtId="16" fontId="3" fillId="36" borderId="17" xfId="0" applyNumberFormat="1" applyFont="1" applyFill="1" applyBorder="1" applyAlignment="1" quotePrefix="1">
      <alignment horizontal="center" vertical="center"/>
    </xf>
    <xf numFmtId="17" fontId="3" fillId="36" borderId="17" xfId="0" applyNumberFormat="1" applyFont="1" applyFill="1" applyBorder="1" applyAlignment="1" quotePrefix="1">
      <alignment horizontal="center" vertical="center"/>
    </xf>
    <xf numFmtId="0" fontId="3" fillId="0" borderId="0" xfId="0" applyFont="1" applyAlignment="1" quotePrefix="1">
      <alignment vertical="top"/>
    </xf>
    <xf numFmtId="49" fontId="3" fillId="0" borderId="12" xfId="0" applyNumberFormat="1" applyFont="1" applyFill="1" applyBorder="1" applyAlignment="1">
      <alignment horizontal="center" vertical="center"/>
    </xf>
    <xf numFmtId="164" fontId="3" fillId="0" borderId="12" xfId="0" applyNumberFormat="1" applyFont="1" applyFill="1" applyBorder="1" applyAlignment="1">
      <alignment/>
    </xf>
    <xf numFmtId="165" fontId="3" fillId="0" borderId="12" xfId="0" applyNumberFormat="1" applyFont="1" applyBorder="1" applyAlignment="1">
      <alignment/>
    </xf>
    <xf numFmtId="0" fontId="4" fillId="35" borderId="12" xfId="0" applyFont="1" applyFill="1" applyBorder="1" applyAlignment="1">
      <alignment horizontal="center"/>
    </xf>
    <xf numFmtId="164" fontId="3" fillId="0" borderId="46" xfId="0" applyNumberFormat="1" applyFont="1" applyFill="1" applyBorder="1" applyAlignment="1">
      <alignment/>
    </xf>
    <xf numFmtId="164" fontId="3" fillId="0" borderId="47" xfId="0" applyNumberFormat="1" applyFont="1" applyFill="1" applyBorder="1" applyAlignment="1">
      <alignment/>
    </xf>
    <xf numFmtId="0" fontId="11" fillId="0" borderId="13" xfId="0" applyFont="1" applyFill="1" applyBorder="1" applyAlignment="1">
      <alignment horizontal="center" vertical="center" wrapText="1"/>
    </xf>
    <xf numFmtId="165" fontId="3" fillId="36" borderId="14" xfId="0" applyNumberFormat="1" applyFont="1" applyFill="1" applyBorder="1" applyAlignment="1">
      <alignment vertical="center"/>
    </xf>
    <xf numFmtId="165" fontId="3" fillId="0" borderId="14" xfId="0" applyNumberFormat="1" applyFont="1" applyFill="1" applyBorder="1" applyAlignment="1">
      <alignment vertical="center"/>
    </xf>
    <xf numFmtId="165" fontId="3" fillId="37" borderId="16" xfId="0" applyNumberFormat="1" applyFont="1" applyFill="1" applyBorder="1" applyAlignment="1">
      <alignment vertical="center"/>
    </xf>
    <xf numFmtId="165" fontId="3" fillId="37" borderId="14" xfId="0" applyNumberFormat="1" applyFont="1" applyFill="1" applyBorder="1" applyAlignment="1">
      <alignment vertical="center"/>
    </xf>
    <xf numFmtId="165" fontId="3" fillId="0" borderId="16" xfId="0" applyNumberFormat="1" applyFont="1" applyFill="1" applyBorder="1" applyAlignment="1">
      <alignment vertical="center"/>
    </xf>
    <xf numFmtId="165" fontId="3" fillId="37" borderId="14" xfId="0" applyNumberFormat="1" applyFont="1" applyFill="1" applyBorder="1" applyAlignment="1">
      <alignment horizontal="right" vertical="center"/>
    </xf>
    <xf numFmtId="165" fontId="3" fillId="0" borderId="14" xfId="0" applyNumberFormat="1" applyFont="1" applyFill="1" applyBorder="1" applyAlignment="1">
      <alignment horizontal="right" vertical="center"/>
    </xf>
    <xf numFmtId="4" fontId="3" fillId="37" borderId="16" xfId="0" applyNumberFormat="1" applyFont="1" applyFill="1" applyBorder="1" applyAlignment="1">
      <alignment vertical="center"/>
    </xf>
    <xf numFmtId="165" fontId="3" fillId="37" borderId="18" xfId="0" applyNumberFormat="1" applyFont="1" applyFill="1" applyBorder="1" applyAlignment="1">
      <alignment vertical="center"/>
    </xf>
    <xf numFmtId="0" fontId="3" fillId="39" borderId="16" xfId="0" applyFont="1" applyFill="1" applyBorder="1" applyAlignment="1" quotePrefix="1">
      <alignment horizontal="right" vertical="center"/>
    </xf>
    <xf numFmtId="175" fontId="3" fillId="39" borderId="21" xfId="0" applyNumberFormat="1" applyFont="1" applyFill="1" applyBorder="1" applyAlignment="1">
      <alignment horizontal="right"/>
    </xf>
    <xf numFmtId="164" fontId="7" fillId="39" borderId="0" xfId="0" applyNumberFormat="1" applyFont="1" applyFill="1" applyBorder="1" applyAlignment="1">
      <alignment horizontal="right" vertical="center"/>
    </xf>
    <xf numFmtId="179" fontId="0" fillId="0" borderId="0" xfId="0" applyNumberFormat="1" applyAlignment="1">
      <alignment/>
    </xf>
    <xf numFmtId="0" fontId="4" fillId="37" borderId="34" xfId="0" applyFont="1" applyFill="1" applyBorder="1" applyAlignment="1">
      <alignment horizontal="center" vertical="center"/>
    </xf>
    <xf numFmtId="0" fontId="4" fillId="36" borderId="34" xfId="0" applyFont="1" applyFill="1" applyBorder="1" applyAlignment="1">
      <alignment horizontal="center" vertical="center"/>
    </xf>
    <xf numFmtId="176" fontId="4" fillId="36" borderId="34" xfId="0" applyNumberFormat="1" applyFont="1" applyFill="1" applyBorder="1" applyAlignment="1">
      <alignment/>
    </xf>
    <xf numFmtId="176" fontId="8" fillId="36" borderId="34" xfId="0" applyNumberFormat="1" applyFont="1" applyFill="1" applyBorder="1" applyAlignment="1">
      <alignment/>
    </xf>
    <xf numFmtId="176" fontId="7" fillId="39" borderId="0" xfId="0" applyNumberFormat="1" applyFont="1" applyFill="1" applyBorder="1" applyAlignment="1">
      <alignment/>
    </xf>
    <xf numFmtId="0" fontId="4" fillId="35" borderId="23" xfId="0" applyFont="1" applyFill="1" applyBorder="1" applyAlignment="1">
      <alignment horizontal="center" vertical="center"/>
    </xf>
    <xf numFmtId="0" fontId="4" fillId="35" borderId="12" xfId="0" applyFont="1" applyFill="1" applyBorder="1" applyAlignment="1">
      <alignment horizontal="center" vertical="center"/>
    </xf>
    <xf numFmtId="176" fontId="4" fillId="36" borderId="26" xfId="0" applyNumberFormat="1" applyFont="1" applyFill="1" applyBorder="1" applyAlignment="1">
      <alignment vertical="center"/>
    </xf>
    <xf numFmtId="176" fontId="4" fillId="36" borderId="27" xfId="0" applyNumberFormat="1" applyFont="1" applyFill="1" applyBorder="1" applyAlignment="1">
      <alignment vertical="center"/>
    </xf>
    <xf numFmtId="165" fontId="4" fillId="36" borderId="34" xfId="0" applyNumberFormat="1" applyFont="1" applyFill="1" applyBorder="1" applyAlignment="1">
      <alignment horizontal="center" vertical="center"/>
    </xf>
    <xf numFmtId="176" fontId="4" fillId="36" borderId="34" xfId="0" applyNumberFormat="1" applyFont="1" applyFill="1" applyBorder="1" applyAlignment="1">
      <alignment horizontal="center" vertical="center"/>
    </xf>
    <xf numFmtId="176" fontId="3" fillId="0" borderId="0" xfId="0" applyNumberFormat="1" applyFont="1" applyAlignment="1">
      <alignment vertical="top" wrapText="1"/>
    </xf>
    <xf numFmtId="165" fontId="3" fillId="0" borderId="10" xfId="0" applyNumberFormat="1" applyFont="1" applyBorder="1" applyAlignment="1">
      <alignment/>
    </xf>
    <xf numFmtId="164" fontId="4" fillId="0" borderId="0" xfId="0" applyNumberFormat="1" applyFont="1" applyFill="1" applyBorder="1" applyAlignment="1">
      <alignment/>
    </xf>
    <xf numFmtId="164" fontId="4" fillId="36" borderId="27" xfId="0" applyNumberFormat="1" applyFont="1" applyFill="1" applyBorder="1" applyAlignment="1">
      <alignment horizontal="right" vertical="center"/>
    </xf>
    <xf numFmtId="164" fontId="4" fillId="36" borderId="25" xfId="0" applyNumberFormat="1" applyFont="1" applyFill="1" applyBorder="1" applyAlignment="1">
      <alignment horizontal="right" vertical="center"/>
    </xf>
    <xf numFmtId="173" fontId="8" fillId="36" borderId="34" xfId="0" applyNumberFormat="1" applyFont="1" applyFill="1" applyBorder="1" applyAlignment="1">
      <alignment vertical="center"/>
    </xf>
    <xf numFmtId="165" fontId="3" fillId="36" borderId="26" xfId="0" applyNumberFormat="1" applyFont="1" applyFill="1" applyBorder="1" applyAlignment="1">
      <alignment horizontal="center" vertical="center"/>
    </xf>
    <xf numFmtId="165" fontId="3" fillId="36" borderId="27" xfId="0" applyNumberFormat="1" applyFont="1" applyFill="1" applyBorder="1" applyAlignment="1">
      <alignment horizontal="center" vertical="center"/>
    </xf>
    <xf numFmtId="165" fontId="3" fillId="36" borderId="27" xfId="0" applyNumberFormat="1" applyFont="1" applyFill="1" applyBorder="1" applyAlignment="1">
      <alignment horizontal="right" vertical="center"/>
    </xf>
    <xf numFmtId="165" fontId="3" fillId="36" borderId="25" xfId="0" applyNumberFormat="1" applyFont="1" applyFill="1" applyBorder="1" applyAlignment="1">
      <alignment horizontal="right" vertical="center"/>
    </xf>
    <xf numFmtId="173" fontId="7" fillId="36" borderId="34" xfId="0" applyNumberFormat="1" applyFont="1" applyFill="1" applyBorder="1" applyAlignment="1">
      <alignment vertical="center"/>
    </xf>
    <xf numFmtId="0" fontId="4" fillId="36" borderId="34" xfId="42" applyFont="1" applyFill="1" applyBorder="1" applyAlignment="1">
      <alignment horizontal="center" vertical="center"/>
    </xf>
    <xf numFmtId="164" fontId="7" fillId="37" borderId="17" xfId="0" applyNumberFormat="1" applyFont="1" applyFill="1" applyBorder="1" applyAlignment="1">
      <alignment horizontal="right"/>
    </xf>
    <xf numFmtId="164" fontId="3" fillId="37" borderId="14" xfId="0" applyNumberFormat="1" applyFont="1" applyFill="1" applyBorder="1" applyAlignment="1">
      <alignment horizontal="right"/>
    </xf>
    <xf numFmtId="164" fontId="7" fillId="37" borderId="0" xfId="0" applyNumberFormat="1" applyFont="1" applyFill="1" applyBorder="1" applyAlignment="1">
      <alignment horizontal="right"/>
    </xf>
    <xf numFmtId="164" fontId="3" fillId="37" borderId="0" xfId="0" applyNumberFormat="1" applyFont="1" applyFill="1" applyBorder="1" applyAlignment="1">
      <alignment horizontal="right"/>
    </xf>
    <xf numFmtId="164" fontId="3" fillId="37" borderId="14" xfId="0" applyNumberFormat="1" applyFont="1" applyFill="1" applyBorder="1" applyAlignment="1" quotePrefix="1">
      <alignment horizontal="right"/>
    </xf>
    <xf numFmtId="164" fontId="3" fillId="37" borderId="17" xfId="0" applyNumberFormat="1" applyFont="1" applyFill="1" applyBorder="1" applyAlignment="1">
      <alignment horizontal="right" vertical="center"/>
    </xf>
    <xf numFmtId="164" fontId="3" fillId="37" borderId="14" xfId="0" applyNumberFormat="1" applyFont="1" applyFill="1" applyBorder="1" applyAlignment="1">
      <alignment horizontal="right"/>
    </xf>
    <xf numFmtId="164" fontId="7" fillId="37" borderId="14" xfId="0" applyNumberFormat="1" applyFont="1" applyFill="1" applyBorder="1" applyAlignment="1">
      <alignment horizontal="right"/>
    </xf>
    <xf numFmtId="164" fontId="3" fillId="37" borderId="14" xfId="0" applyNumberFormat="1" applyFont="1" applyFill="1" applyBorder="1" applyAlignment="1" quotePrefix="1">
      <alignment horizontal="left" vertical="center"/>
    </xf>
    <xf numFmtId="164" fontId="3" fillId="37" borderId="14" xfId="0" applyNumberFormat="1" applyFont="1" applyFill="1" applyBorder="1" applyAlignment="1" quotePrefix="1">
      <alignment horizontal="left" vertical="center"/>
    </xf>
    <xf numFmtId="175" fontId="3" fillId="37" borderId="17" xfId="0" applyNumberFormat="1" applyFont="1" applyFill="1" applyBorder="1" applyAlignment="1">
      <alignment horizontal="right"/>
    </xf>
    <xf numFmtId="164" fontId="3" fillId="37" borderId="19"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64" fontId="3" fillId="37" borderId="13" xfId="0" applyNumberFormat="1" applyFont="1" applyFill="1" applyBorder="1" applyAlignment="1" quotePrefix="1">
      <alignment horizontal="right" vertical="center"/>
    </xf>
    <xf numFmtId="164" fontId="3" fillId="37" borderId="13"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75" fontId="3" fillId="37" borderId="0" xfId="0" applyNumberFormat="1" applyFont="1" applyFill="1" applyBorder="1" applyAlignment="1">
      <alignment horizontal="right"/>
    </xf>
    <xf numFmtId="164" fontId="3" fillId="37" borderId="0" xfId="0" applyNumberFormat="1" applyFont="1" applyFill="1" applyBorder="1" applyAlignment="1" quotePrefix="1">
      <alignment horizontal="right"/>
    </xf>
    <xf numFmtId="164" fontId="7" fillId="37" borderId="14" xfId="0" applyNumberFormat="1" applyFont="1" applyFill="1" applyBorder="1" applyAlignment="1">
      <alignment horizontal="right" vertical="center"/>
    </xf>
    <xf numFmtId="165" fontId="3" fillId="39" borderId="0" xfId="0" applyNumberFormat="1" applyFont="1" applyFill="1" applyBorder="1" applyAlignment="1">
      <alignment horizontal="right" vertical="center"/>
    </xf>
    <xf numFmtId="0" fontId="0" fillId="0" borderId="0" xfId="0" applyNumberFormat="1" applyFont="1" applyFill="1" applyBorder="1" applyAlignment="1">
      <alignment/>
    </xf>
    <xf numFmtId="174" fontId="0" fillId="0" borderId="0" xfId="0" applyNumberFormat="1" applyFont="1" applyFill="1" applyBorder="1" applyAlignment="1">
      <alignment/>
    </xf>
    <xf numFmtId="0" fontId="0" fillId="41" borderId="48" xfId="0" applyNumberFormat="1" applyFont="1" applyFill="1" applyBorder="1" applyAlignment="1">
      <alignment/>
    </xf>
    <xf numFmtId="3" fontId="0" fillId="0" borderId="48" xfId="0" applyNumberFormat="1" applyFont="1" applyFill="1" applyBorder="1" applyAlignment="1">
      <alignment/>
    </xf>
    <xf numFmtId="165" fontId="3" fillId="36" borderId="0" xfId="0" applyNumberFormat="1" applyFont="1" applyFill="1" applyBorder="1" applyAlignment="1">
      <alignment vertical="center"/>
    </xf>
    <xf numFmtId="165" fontId="3" fillId="0" borderId="0" xfId="0" applyNumberFormat="1" applyFont="1" applyBorder="1" applyAlignment="1">
      <alignment/>
    </xf>
    <xf numFmtId="0" fontId="4" fillId="35" borderId="17" xfId="0" applyFont="1" applyFill="1" applyBorder="1" applyAlignment="1">
      <alignment horizontal="center" vertical="center"/>
    </xf>
    <xf numFmtId="165" fontId="3" fillId="0" borderId="0" xfId="0" applyNumberFormat="1" applyFont="1" applyBorder="1" applyAlignment="1">
      <alignment/>
    </xf>
    <xf numFmtId="165" fontId="4" fillId="0" borderId="11" xfId="0" applyNumberFormat="1" applyFont="1" applyBorder="1" applyAlignment="1">
      <alignment/>
    </xf>
    <xf numFmtId="164" fontId="4" fillId="0" borderId="41" xfId="0" applyNumberFormat="1" applyFont="1" applyFill="1" applyBorder="1" applyAlignment="1">
      <alignment/>
    </xf>
    <xf numFmtId="164" fontId="4" fillId="0" borderId="49" xfId="0" applyNumberFormat="1" applyFont="1" applyFill="1" applyBorder="1" applyAlignment="1">
      <alignment/>
    </xf>
    <xf numFmtId="164" fontId="4" fillId="0" borderId="11" xfId="0" applyNumberFormat="1" applyFont="1" applyFill="1" applyBorder="1" applyAlignment="1">
      <alignment/>
    </xf>
    <xf numFmtId="164" fontId="4" fillId="0" borderId="14" xfId="0" applyNumberFormat="1" applyFont="1" applyFill="1" applyBorder="1" applyAlignment="1">
      <alignment/>
    </xf>
    <xf numFmtId="0" fontId="3" fillId="36" borderId="21" xfId="0" applyFont="1" applyFill="1" applyBorder="1" applyAlignment="1">
      <alignment horizontal="left" wrapText="1"/>
    </xf>
    <xf numFmtId="165" fontId="4" fillId="37" borderId="34" xfId="0" applyNumberFormat="1" applyFont="1" applyFill="1" applyBorder="1" applyAlignment="1">
      <alignment horizontal="center" vertical="center"/>
    </xf>
    <xf numFmtId="165" fontId="3" fillId="0" borderId="0" xfId="0" applyNumberFormat="1" applyFont="1" applyFill="1" applyBorder="1" applyAlignment="1">
      <alignment/>
    </xf>
    <xf numFmtId="165" fontId="3" fillId="36" borderId="0" xfId="0" applyNumberFormat="1" applyFont="1" applyFill="1" applyBorder="1" applyAlignment="1">
      <alignment/>
    </xf>
    <xf numFmtId="165" fontId="3" fillId="36" borderId="16" xfId="0" applyNumberFormat="1" applyFont="1" applyFill="1" applyBorder="1" applyAlignment="1">
      <alignment/>
    </xf>
    <xf numFmtId="165" fontId="4" fillId="37" borderId="25" xfId="0" applyNumberFormat="1" applyFont="1" applyFill="1" applyBorder="1" applyAlignment="1">
      <alignment horizontal="center" vertical="center"/>
    </xf>
    <xf numFmtId="165" fontId="4" fillId="0" borderId="11" xfId="0" applyNumberFormat="1" applyFont="1" applyFill="1" applyBorder="1" applyAlignment="1">
      <alignment/>
    </xf>
    <xf numFmtId="165" fontId="4" fillId="36" borderId="11" xfId="0" applyNumberFormat="1" applyFont="1" applyFill="1" applyBorder="1" applyAlignment="1">
      <alignment/>
    </xf>
    <xf numFmtId="165" fontId="4" fillId="36" borderId="12" xfId="0" applyNumberFormat="1" applyFont="1" applyFill="1" applyBorder="1" applyAlignment="1">
      <alignment/>
    </xf>
    <xf numFmtId="165" fontId="3" fillId="0" borderId="10" xfId="0" applyNumberFormat="1" applyFont="1" applyFill="1" applyBorder="1" applyAlignment="1">
      <alignment/>
    </xf>
    <xf numFmtId="165" fontId="3" fillId="36" borderId="11" xfId="0" applyNumberFormat="1" applyFont="1" applyFill="1" applyBorder="1" applyAlignment="1">
      <alignment/>
    </xf>
    <xf numFmtId="165" fontId="3" fillId="0" borderId="11" xfId="0" applyNumberFormat="1" applyFont="1" applyFill="1" applyBorder="1" applyAlignment="1">
      <alignment/>
    </xf>
    <xf numFmtId="165" fontId="3" fillId="36" borderId="12" xfId="0" applyNumberFormat="1" applyFont="1" applyFill="1" applyBorder="1" applyAlignment="1">
      <alignment/>
    </xf>
    <xf numFmtId="165" fontId="8" fillId="37" borderId="34" xfId="0" applyNumberFormat="1" applyFont="1" applyFill="1" applyBorder="1" applyAlignment="1">
      <alignment horizontal="center" vertical="center"/>
    </xf>
    <xf numFmtId="165" fontId="7" fillId="0" borderId="11" xfId="0" applyNumberFormat="1" applyFont="1" applyFill="1" applyBorder="1" applyAlignment="1">
      <alignment/>
    </xf>
    <xf numFmtId="165" fontId="7" fillId="36" borderId="11" xfId="0" applyNumberFormat="1" applyFont="1" applyFill="1" applyBorder="1" applyAlignment="1">
      <alignment/>
    </xf>
    <xf numFmtId="165" fontId="7" fillId="36" borderId="12" xfId="0" applyNumberFormat="1" applyFont="1" applyFill="1" applyBorder="1" applyAlignment="1">
      <alignment/>
    </xf>
    <xf numFmtId="165" fontId="7" fillId="0" borderId="10" xfId="0" applyNumberFormat="1" applyFont="1" applyFill="1" applyBorder="1" applyAlignment="1">
      <alignment/>
    </xf>
    <xf numFmtId="165" fontId="7" fillId="36" borderId="0" xfId="0" applyNumberFormat="1" applyFont="1" applyFill="1" applyBorder="1" applyAlignment="1">
      <alignment/>
    </xf>
    <xf numFmtId="176" fontId="8" fillId="37" borderId="17" xfId="0" applyNumberFormat="1" applyFont="1" applyFill="1" applyBorder="1" applyAlignment="1">
      <alignment/>
    </xf>
    <xf numFmtId="176" fontId="59" fillId="0" borderId="0" xfId="0" applyNumberFormat="1" applyFont="1" applyFill="1" applyBorder="1" applyAlignment="1">
      <alignment/>
    </xf>
    <xf numFmtId="165" fontId="7" fillId="39" borderId="11" xfId="0" applyNumberFormat="1" applyFont="1" applyFill="1" applyBorder="1" applyAlignment="1">
      <alignment/>
    </xf>
    <xf numFmtId="165" fontId="3" fillId="39" borderId="11" xfId="0" applyNumberFormat="1" applyFont="1" applyFill="1" applyBorder="1" applyAlignment="1">
      <alignment/>
    </xf>
    <xf numFmtId="1" fontId="4" fillId="35" borderId="0" xfId="0" applyNumberFormat="1" applyFont="1" applyFill="1" applyBorder="1" applyAlignment="1">
      <alignment horizontal="center"/>
    </xf>
    <xf numFmtId="180" fontId="3" fillId="39" borderId="0" xfId="0" applyNumberFormat="1" applyFont="1" applyFill="1" applyBorder="1" applyAlignment="1" applyProtection="1">
      <alignment horizontal="right"/>
      <protection/>
    </xf>
    <xf numFmtId="172" fontId="20" fillId="39" borderId="14" xfId="0" applyNumberFormat="1" applyFont="1" applyFill="1" applyBorder="1" applyAlignment="1" applyProtection="1">
      <alignment horizontal="right"/>
      <protection/>
    </xf>
    <xf numFmtId="164" fontId="3" fillId="37" borderId="0" xfId="0" applyNumberFormat="1" applyFont="1" applyFill="1" applyBorder="1" applyAlignment="1" quotePrefix="1">
      <alignment horizontal="left" vertical="center"/>
    </xf>
    <xf numFmtId="175" fontId="3" fillId="39" borderId="0" xfId="0" applyNumberFormat="1" applyFont="1" applyFill="1" applyBorder="1" applyAlignment="1">
      <alignment horizontal="right" wrapText="1"/>
    </xf>
    <xf numFmtId="164" fontId="3" fillId="0" borderId="0" xfId="0" applyNumberFormat="1" applyFont="1" applyFill="1" applyBorder="1" applyAlignment="1">
      <alignment horizontal="right"/>
    </xf>
    <xf numFmtId="164" fontId="3" fillId="37" borderId="17" xfId="0" applyNumberFormat="1" applyFont="1" applyFill="1" applyBorder="1" applyAlignment="1">
      <alignment horizontal="right" vertical="center" wrapText="1"/>
    </xf>
    <xf numFmtId="164" fontId="7" fillId="37" borderId="17" xfId="0" applyNumberFormat="1" applyFont="1" applyFill="1" applyBorder="1" applyAlignment="1">
      <alignment horizontal="right" vertical="center" wrapText="1"/>
    </xf>
    <xf numFmtId="177" fontId="3" fillId="39" borderId="15" xfId="0" applyNumberFormat="1" applyFont="1" applyFill="1" applyBorder="1" applyAlignment="1">
      <alignment horizontal="right" vertical="center"/>
    </xf>
    <xf numFmtId="177" fontId="3" fillId="0" borderId="15" xfId="0" applyNumberFormat="1" applyFont="1" applyFill="1" applyBorder="1" applyAlignment="1">
      <alignment horizontal="right" vertical="center"/>
    </xf>
    <xf numFmtId="164" fontId="3" fillId="39" borderId="0" xfId="0" applyNumberFormat="1" applyFont="1" applyFill="1" applyBorder="1" applyAlignment="1" quotePrefix="1">
      <alignment horizontal="center" vertical="center"/>
    </xf>
    <xf numFmtId="165" fontId="3" fillId="37" borderId="17" xfId="0" applyNumberFormat="1" applyFont="1" applyFill="1" applyBorder="1" applyAlignment="1" quotePrefix="1">
      <alignment horizontal="right" vertical="center"/>
    </xf>
    <xf numFmtId="165" fontId="3" fillId="0" borderId="0" xfId="0" applyNumberFormat="1" applyFont="1" applyFill="1" applyBorder="1" applyAlignment="1">
      <alignment horizontal="right" vertical="center"/>
    </xf>
    <xf numFmtId="165" fontId="18" fillId="39" borderId="17" xfId="0" applyNumberFormat="1" applyFont="1" applyFill="1" applyBorder="1" applyAlignment="1">
      <alignment horizontal="right" vertical="center"/>
    </xf>
    <xf numFmtId="164" fontId="7" fillId="37" borderId="0" xfId="0" applyNumberFormat="1" applyFont="1" applyFill="1" applyBorder="1" applyAlignment="1">
      <alignment horizontal="right" vertical="center"/>
    </xf>
    <xf numFmtId="165" fontId="4" fillId="39" borderId="0" xfId="0" applyNumberFormat="1" applyFont="1" applyFill="1" applyBorder="1" applyAlignment="1">
      <alignment horizontal="right" vertical="center"/>
    </xf>
    <xf numFmtId="165" fontId="4" fillId="37" borderId="0" xfId="0" applyNumberFormat="1" applyFont="1" applyFill="1" applyBorder="1" applyAlignment="1">
      <alignment horizontal="right" vertical="center"/>
    </xf>
    <xf numFmtId="0" fontId="7" fillId="37" borderId="19" xfId="0" applyFont="1" applyFill="1" applyBorder="1" applyAlignment="1">
      <alignment horizontal="right" vertical="center"/>
    </xf>
    <xf numFmtId="0" fontId="7" fillId="37" borderId="16" xfId="0" applyFont="1" applyFill="1" applyBorder="1" applyAlignment="1">
      <alignment horizontal="right" vertical="center"/>
    </xf>
    <xf numFmtId="0" fontId="3" fillId="37" borderId="13" xfId="0" applyFont="1" applyFill="1" applyBorder="1" applyAlignment="1">
      <alignment horizontal="right" vertical="center"/>
    </xf>
    <xf numFmtId="0" fontId="3" fillId="37" borderId="16" xfId="0" applyFont="1" applyFill="1" applyBorder="1" applyAlignment="1">
      <alignment horizontal="right" vertical="center"/>
    </xf>
    <xf numFmtId="165" fontId="7" fillId="37" borderId="13" xfId="0" applyNumberFormat="1" applyFont="1" applyFill="1" applyBorder="1" applyAlignment="1">
      <alignment horizontal="right" vertical="center"/>
    </xf>
    <xf numFmtId="1" fontId="4" fillId="39" borderId="19" xfId="0" applyNumberFormat="1" applyFont="1" applyFill="1" applyBorder="1" applyAlignment="1">
      <alignment horizontal="right" vertical="center"/>
    </xf>
    <xf numFmtId="164" fontId="3" fillId="39" borderId="21" xfId="0" applyNumberFormat="1" applyFont="1" applyFill="1" applyBorder="1" applyAlignment="1">
      <alignment horizontal="right" vertical="center" wrapText="1"/>
    </xf>
    <xf numFmtId="164" fontId="3" fillId="39" borderId="15" xfId="0" applyNumberFormat="1" applyFont="1" applyFill="1" applyBorder="1" applyAlignment="1">
      <alignment horizontal="right" vertical="center"/>
    </xf>
    <xf numFmtId="4" fontId="3" fillId="39" borderId="17" xfId="0" applyNumberFormat="1" applyFont="1" applyFill="1" applyBorder="1" applyAlignment="1">
      <alignment horizontal="right" vertical="center"/>
    </xf>
    <xf numFmtId="177" fontId="3" fillId="37" borderId="21" xfId="0" applyNumberFormat="1" applyFont="1" applyFill="1" applyBorder="1" applyAlignment="1">
      <alignment horizontal="right"/>
    </xf>
    <xf numFmtId="177" fontId="3" fillId="37" borderId="15" xfId="0" applyNumberFormat="1" applyFont="1" applyFill="1" applyBorder="1" applyAlignment="1">
      <alignment horizontal="right"/>
    </xf>
    <xf numFmtId="3" fontId="3" fillId="37" borderId="19" xfId="0" applyNumberFormat="1" applyFont="1" applyFill="1" applyBorder="1" applyAlignment="1">
      <alignment horizontal="right"/>
    </xf>
    <xf numFmtId="3" fontId="3" fillId="37" borderId="16" xfId="0" applyNumberFormat="1" applyFont="1" applyFill="1" applyBorder="1" applyAlignment="1">
      <alignment horizontal="right" vertical="center"/>
    </xf>
    <xf numFmtId="3" fontId="3" fillId="37" borderId="13" xfId="0" applyNumberFormat="1" applyFont="1" applyFill="1" applyBorder="1" applyAlignment="1">
      <alignment horizontal="right" vertical="center"/>
    </xf>
    <xf numFmtId="0" fontId="5" fillId="0" borderId="0" xfId="0" applyFont="1" applyAlignment="1">
      <alignment horizontal="center" vertical="top"/>
    </xf>
    <xf numFmtId="0" fontId="3" fillId="0" borderId="0" xfId="0" applyFont="1" applyBorder="1" applyAlignment="1">
      <alignment horizontal="left" vertical="top" wrapText="1"/>
    </xf>
    <xf numFmtId="0" fontId="3" fillId="0" borderId="0" xfId="0" applyFont="1" applyAlignment="1" quotePrefix="1">
      <alignment horizontal="left" vertical="top" wrapText="1"/>
    </xf>
    <xf numFmtId="0" fontId="6" fillId="0" borderId="0" xfId="0" applyFont="1" applyAlignment="1">
      <alignment horizontal="center" vertical="top"/>
    </xf>
    <xf numFmtId="169" fontId="3" fillId="0" borderId="0" xfId="0" applyNumberFormat="1" applyFont="1" applyFill="1" applyBorder="1" applyAlignment="1" quotePrefix="1">
      <alignment horizontal="center" vertical="center"/>
    </xf>
    <xf numFmtId="177" fontId="7" fillId="0" borderId="21" xfId="0" applyNumberFormat="1" applyFont="1" applyFill="1" applyBorder="1" applyAlignment="1">
      <alignment horizontal="right" vertical="center"/>
    </xf>
    <xf numFmtId="164" fontId="7" fillId="0" borderId="17" xfId="0" applyNumberFormat="1" applyFont="1" applyFill="1" applyBorder="1" applyAlignment="1">
      <alignment horizontal="right" vertical="center"/>
    </xf>
    <xf numFmtId="164" fontId="3" fillId="0" borderId="17" xfId="0" applyNumberFormat="1" applyFont="1" applyFill="1" applyBorder="1" applyAlignment="1">
      <alignment horizontal="right" vertical="center"/>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NumberFormat="1" applyFont="1" applyBorder="1" applyAlignment="1" quotePrefix="1">
      <alignment horizontal="center" vertical="center" wrapText="1"/>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2"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wrapText="1"/>
    </xf>
    <xf numFmtId="0" fontId="2" fillId="0" borderId="0" xfId="0" applyFont="1" applyAlignment="1">
      <alignment horizontal="center" vertical="center" wrapText="1"/>
    </xf>
    <xf numFmtId="0" fontId="6" fillId="35" borderId="10"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5" fillId="0" borderId="0" xfId="0" applyFont="1" applyAlignment="1">
      <alignment horizontal="center" vertical="top"/>
    </xf>
    <xf numFmtId="0" fontId="3" fillId="0" borderId="0" xfId="0" applyFont="1" applyBorder="1" applyAlignment="1">
      <alignment horizontal="left" vertical="top" wrapText="1"/>
    </xf>
    <xf numFmtId="0" fontId="3" fillId="0" borderId="0" xfId="0" applyFont="1" applyAlignment="1" quotePrefix="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6" fillId="0" borderId="0" xfId="0" applyFont="1" applyAlignment="1">
      <alignment horizontal="center" vertical="top"/>
    </xf>
    <xf numFmtId="169" fontId="3" fillId="0" borderId="50" xfId="0" applyNumberFormat="1" applyFont="1" applyFill="1" applyBorder="1" applyAlignment="1" quotePrefix="1">
      <alignment horizontal="center" vertical="center"/>
    </xf>
    <xf numFmtId="169" fontId="3" fillId="0" borderId="51" xfId="0" applyNumberFormat="1" applyFont="1" applyFill="1" applyBorder="1" applyAlignment="1" quotePrefix="1">
      <alignment horizontal="center" vertical="center"/>
    </xf>
    <xf numFmtId="0" fontId="4" fillId="36" borderId="50" xfId="0" applyFont="1" applyFill="1" applyBorder="1" applyAlignment="1">
      <alignment horizontal="center" vertical="center" wrapText="1"/>
    </xf>
    <xf numFmtId="0" fontId="4" fillId="36" borderId="12" xfId="0" applyFont="1" applyFill="1" applyBorder="1" applyAlignment="1">
      <alignment horizontal="center" vertical="center" wrapText="1"/>
    </xf>
    <xf numFmtId="169" fontId="3" fillId="0" borderId="10" xfId="0" applyNumberFormat="1" applyFont="1" applyFill="1" applyBorder="1" applyAlignment="1" quotePrefix="1">
      <alignment horizontal="center" vertical="center"/>
    </xf>
    <xf numFmtId="169" fontId="3" fillId="0" borderId="12" xfId="0" applyNumberFormat="1" applyFont="1" applyFill="1" applyBorder="1" applyAlignment="1" quotePrefix="1">
      <alignment horizontal="center" vertical="center"/>
    </xf>
    <xf numFmtId="0" fontId="4" fillId="36" borderId="12" xfId="0" applyFont="1" applyFill="1" applyBorder="1" applyAlignment="1" quotePrefix="1">
      <alignment horizontal="center" vertical="center" wrapText="1"/>
    </xf>
    <xf numFmtId="0" fontId="4" fillId="36" borderId="51" xfId="0" applyFont="1" applyFill="1" applyBorder="1" applyAlignment="1">
      <alignment horizontal="center" vertical="center" wrapText="1"/>
    </xf>
    <xf numFmtId="0" fontId="4" fillId="36" borderId="11" xfId="0" applyFont="1" applyFill="1" applyBorder="1" applyAlignment="1">
      <alignment horizontal="center" vertical="center" wrapText="1"/>
    </xf>
    <xf numFmtId="0" fontId="4" fillId="36" borderId="51" xfId="0" applyFont="1" applyFill="1" applyBorder="1" applyAlignment="1" quotePrefix="1">
      <alignment horizontal="center" vertical="center" wrapText="1"/>
    </xf>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wrapText="1"/>
    </xf>
    <xf numFmtId="0" fontId="0" fillId="0" borderId="0" xfId="0" applyFont="1" applyAlignment="1">
      <alignment vertical="top" wrapText="1"/>
    </xf>
    <xf numFmtId="1" fontId="4" fillId="35" borderId="21" xfId="0" applyNumberFormat="1" applyFont="1" applyFill="1" applyBorder="1" applyAlignment="1">
      <alignment horizontal="center" vertical="center" wrapText="1"/>
    </xf>
    <xf numFmtId="1" fontId="4" fillId="35" borderId="15" xfId="0" applyNumberFormat="1" applyFont="1" applyFill="1" applyBorder="1" applyAlignment="1">
      <alignment horizontal="center" vertical="center" wrapText="1"/>
    </xf>
    <xf numFmtId="1" fontId="4" fillId="35" borderId="18" xfId="0" applyNumberFormat="1"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1" fontId="4" fillId="35" borderId="12" xfId="0" applyNumberFormat="1" applyFont="1" applyFill="1" applyBorder="1" applyAlignment="1">
      <alignment horizontal="center" vertical="center" wrapText="1"/>
    </xf>
    <xf numFmtId="0" fontId="5" fillId="0" borderId="0" xfId="0" applyFont="1" applyBorder="1" applyAlignment="1">
      <alignment horizontal="center" vertical="top" wrapText="1"/>
    </xf>
    <xf numFmtId="0" fontId="6" fillId="0" borderId="0" xfId="0" applyFont="1" applyBorder="1" applyAlignment="1">
      <alignment horizontal="center" vertical="center" wrapText="1"/>
    </xf>
    <xf numFmtId="0" fontId="4" fillId="35" borderId="10"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3" fillId="39" borderId="0" xfId="0" applyFont="1" applyFill="1" applyAlignment="1">
      <alignment horizontal="left" wrapText="1"/>
    </xf>
    <xf numFmtId="0" fontId="6" fillId="35" borderId="10" xfId="0" applyFont="1" applyFill="1" applyBorder="1" applyAlignment="1">
      <alignment horizontal="center" vertical="top"/>
    </xf>
    <xf numFmtId="0" fontId="6" fillId="35" borderId="11" xfId="0" applyFont="1" applyFill="1" applyBorder="1" applyAlignment="1">
      <alignment horizontal="center" vertical="top"/>
    </xf>
    <xf numFmtId="0" fontId="6" fillId="35" borderId="12" xfId="0" applyFont="1" applyFill="1" applyBorder="1" applyAlignment="1">
      <alignment horizontal="center" vertical="top"/>
    </xf>
    <xf numFmtId="3" fontId="4" fillId="35" borderId="52" xfId="0" applyNumberFormat="1" applyFont="1" applyFill="1" applyBorder="1" applyAlignment="1">
      <alignment horizontal="center" vertical="top"/>
    </xf>
    <xf numFmtId="3" fontId="4" fillId="35" borderId="31" xfId="0" applyNumberFormat="1" applyFont="1" applyFill="1" applyBorder="1" applyAlignment="1">
      <alignment horizontal="center" vertical="top"/>
    </xf>
    <xf numFmtId="3" fontId="4" fillId="35" borderId="22" xfId="0" applyNumberFormat="1" applyFont="1" applyFill="1" applyBorder="1" applyAlignment="1">
      <alignment horizontal="center" vertical="top"/>
    </xf>
    <xf numFmtId="0" fontId="4" fillId="35" borderId="52" xfId="0" applyFont="1" applyFill="1" applyBorder="1" applyAlignment="1">
      <alignment horizontal="center" vertical="top" wrapText="1"/>
    </xf>
    <xf numFmtId="0" fontId="4" fillId="35" borderId="31" xfId="0" applyFont="1" applyFill="1" applyBorder="1" applyAlignment="1">
      <alignment horizontal="center" vertical="top" wrapText="1"/>
    </xf>
    <xf numFmtId="0" fontId="4" fillId="35" borderId="22" xfId="0" applyFont="1" applyFill="1" applyBorder="1" applyAlignment="1">
      <alignment horizontal="center" vertical="top" wrapText="1"/>
    </xf>
    <xf numFmtId="0" fontId="4" fillId="35" borderId="53"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24" xfId="0" applyFont="1" applyFill="1" applyBorder="1" applyAlignment="1">
      <alignment horizontal="center" vertical="top" wrapText="1"/>
    </xf>
    <xf numFmtId="0" fontId="3" fillId="35" borderId="11" xfId="0" applyFont="1" applyFill="1" applyBorder="1" applyAlignment="1">
      <alignment horizontal="center" vertical="top" wrapText="1"/>
    </xf>
    <xf numFmtId="0" fontId="3" fillId="35" borderId="12" xfId="0" applyFont="1" applyFill="1" applyBorder="1" applyAlignment="1">
      <alignment horizontal="center" vertical="top" wrapText="1"/>
    </xf>
    <xf numFmtId="0" fontId="3" fillId="35" borderId="45" xfId="0" applyFont="1" applyFill="1" applyBorder="1" applyAlignment="1">
      <alignment horizontal="center" vertical="top" wrapText="1"/>
    </xf>
    <xf numFmtId="0" fontId="3" fillId="35" borderId="23" xfId="0" applyFont="1" applyFill="1" applyBorder="1" applyAlignment="1">
      <alignment horizontal="center" vertical="top" wrapText="1"/>
    </xf>
    <xf numFmtId="0" fontId="16" fillId="39" borderId="0" xfId="0" applyFont="1" applyFill="1" applyAlignment="1">
      <alignment horizontal="left" wrapText="1"/>
    </xf>
    <xf numFmtId="0" fontId="4" fillId="0" borderId="0" xfId="0" applyFont="1" applyFill="1" applyBorder="1" applyAlignment="1">
      <alignment horizontal="left" wrapText="1"/>
    </xf>
    <xf numFmtId="0" fontId="4" fillId="35" borderId="13" xfId="0" applyFont="1" applyFill="1" applyBorder="1" applyAlignment="1">
      <alignment horizontal="center" vertical="center"/>
    </xf>
    <xf numFmtId="0" fontId="4" fillId="35" borderId="16" xfId="0" applyFont="1" applyFill="1" applyBorder="1" applyAlignment="1">
      <alignment horizontal="center" vertical="center"/>
    </xf>
    <xf numFmtId="0" fontId="5" fillId="0" borderId="0" xfId="0" applyFont="1" applyAlignment="1">
      <alignment horizontal="center" vertical="top" wrapText="1"/>
    </xf>
    <xf numFmtId="0" fontId="6" fillId="0" borderId="0" xfId="0" applyFont="1" applyAlignment="1">
      <alignment horizontal="center" vertical="top" wrapText="1"/>
    </xf>
    <xf numFmtId="0" fontId="6" fillId="0" borderId="0" xfId="0" applyFont="1" applyAlignment="1">
      <alignment horizontal="center" vertical="center" wrapText="1"/>
    </xf>
    <xf numFmtId="0" fontId="4" fillId="35" borderId="44" xfId="0" applyFont="1" applyFill="1" applyBorder="1" applyAlignment="1">
      <alignment horizontal="center" vertical="top" wrapText="1"/>
    </xf>
    <xf numFmtId="0" fontId="4" fillId="35" borderId="45" xfId="0" applyFont="1" applyFill="1" applyBorder="1" applyAlignment="1">
      <alignment horizontal="center" vertical="top" wrapText="1"/>
    </xf>
    <xf numFmtId="0" fontId="4" fillId="35" borderId="15" xfId="0" applyFont="1" applyFill="1" applyBorder="1" applyAlignment="1">
      <alignment horizontal="center" vertical="center"/>
    </xf>
    <xf numFmtId="0" fontId="0" fillId="0" borderId="15" xfId="0" applyBorder="1" applyAlignment="1">
      <alignment/>
    </xf>
    <xf numFmtId="0" fontId="0" fillId="0" borderId="18" xfId="0" applyBorder="1" applyAlignment="1">
      <alignment/>
    </xf>
    <xf numFmtId="0" fontId="4" fillId="35" borderId="18" xfId="0" applyFont="1" applyFill="1" applyBorder="1" applyAlignment="1">
      <alignment horizontal="center" vertical="top" wrapText="1"/>
    </xf>
    <xf numFmtId="0" fontId="4" fillId="35" borderId="14" xfId="0" applyFont="1" applyFill="1" applyBorder="1" applyAlignment="1">
      <alignment horizontal="center" vertical="top" wrapText="1"/>
    </xf>
    <xf numFmtId="0" fontId="4" fillId="35" borderId="53"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10" xfId="0" applyFont="1" applyFill="1" applyBorder="1" applyAlignment="1">
      <alignment horizontal="center" vertical="center"/>
    </xf>
    <xf numFmtId="0" fontId="4" fillId="35" borderId="12" xfId="0" applyFont="1" applyFill="1" applyBorder="1" applyAlignment="1">
      <alignment horizontal="center" vertical="center"/>
    </xf>
    <xf numFmtId="0" fontId="4" fillId="42" borderId="21" xfId="0" applyFont="1" applyFill="1" applyBorder="1" applyAlignment="1">
      <alignment horizontal="center" vertical="top" wrapText="1"/>
    </xf>
    <xf numFmtId="0" fontId="4" fillId="42" borderId="19" xfId="0" applyFont="1" applyFill="1" applyBorder="1" applyAlignment="1">
      <alignment horizontal="center" vertical="top" wrapText="1"/>
    </xf>
    <xf numFmtId="0" fontId="5"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4" fillId="35" borderId="10" xfId="0" applyFont="1" applyFill="1" applyBorder="1" applyAlignment="1">
      <alignment horizontal="center" vertical="top" wrapText="1"/>
    </xf>
    <xf numFmtId="0" fontId="4" fillId="35" borderId="12" xfId="0" applyFont="1" applyFill="1" applyBorder="1" applyAlignment="1">
      <alignment horizontal="center"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35" borderId="19" xfId="0" applyFont="1" applyFill="1" applyBorder="1" applyAlignment="1">
      <alignment horizontal="center" vertical="center"/>
    </xf>
    <xf numFmtId="0" fontId="4" fillId="35" borderId="19"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4" fillId="35" borderId="21" xfId="0" applyFont="1" applyFill="1" applyBorder="1" applyAlignment="1">
      <alignment horizontal="center" vertical="center"/>
    </xf>
    <xf numFmtId="0" fontId="4" fillId="35" borderId="18" xfId="0" applyFont="1" applyFill="1" applyBorder="1" applyAlignment="1">
      <alignment horizontal="center" vertical="center"/>
    </xf>
    <xf numFmtId="0" fontId="17" fillId="0" borderId="0" xfId="0" applyFont="1" applyAlignment="1">
      <alignment horizontal="center" vertical="top" wrapText="1"/>
    </xf>
    <xf numFmtId="0" fontId="0" fillId="0" borderId="0" xfId="0" applyAlignment="1">
      <alignment horizontal="center" vertical="center" wrapText="1"/>
    </xf>
    <xf numFmtId="0" fontId="4" fillId="0" borderId="15" xfId="0" applyFont="1" applyBorder="1" applyAlignment="1">
      <alignment horizontal="left" wrapText="1"/>
    </xf>
    <xf numFmtId="0" fontId="0" fillId="0" borderId="15" xfId="0" applyBorder="1" applyAlignment="1">
      <alignment wrapText="1"/>
    </xf>
    <xf numFmtId="0" fontId="3" fillId="0" borderId="0" xfId="0" applyFont="1" applyBorder="1" applyAlignment="1">
      <alignment horizontal="left" wrapText="1"/>
    </xf>
    <xf numFmtId="0" fontId="0" fillId="0" borderId="0" xfId="0" applyFont="1" applyAlignment="1">
      <alignment wrapText="1"/>
    </xf>
    <xf numFmtId="0" fontId="3" fillId="0" borderId="0" xfId="0" applyFont="1" applyFill="1" applyAlignment="1" quotePrefix="1">
      <alignment vertical="top"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37" borderId="17"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39" borderId="21" xfId="0" applyFont="1" applyFill="1" applyBorder="1" applyAlignment="1">
      <alignment horizontal="center" vertical="center"/>
    </xf>
    <xf numFmtId="0" fontId="4" fillId="39" borderId="15" xfId="0" applyFont="1" applyFill="1" applyBorder="1" applyAlignment="1">
      <alignment horizontal="center" vertical="center"/>
    </xf>
    <xf numFmtId="0" fontId="4" fillId="39" borderId="18" xfId="0" applyFont="1" applyFill="1" applyBorder="1" applyAlignment="1">
      <alignment horizontal="center" vertical="center"/>
    </xf>
    <xf numFmtId="0" fontId="4" fillId="0" borderId="21" xfId="0" applyFont="1" applyFill="1" applyBorder="1" applyAlignment="1">
      <alignment horizontal="left" wrapText="1"/>
    </xf>
    <xf numFmtId="0" fontId="4" fillId="0" borderId="15" xfId="0" applyFont="1" applyFill="1" applyBorder="1" applyAlignment="1">
      <alignment horizontal="left" wrapText="1"/>
    </xf>
    <xf numFmtId="0" fontId="3" fillId="37" borderId="0" xfId="0" applyFont="1" applyFill="1" applyBorder="1" applyAlignment="1">
      <alignment horizontal="right" wrapText="1"/>
    </xf>
    <xf numFmtId="0" fontId="3" fillId="37" borderId="14" xfId="0" applyFont="1" applyFill="1" applyBorder="1" applyAlignment="1">
      <alignment horizontal="right" wrapText="1"/>
    </xf>
    <xf numFmtId="0" fontId="3" fillId="37" borderId="13" xfId="0" applyFont="1" applyFill="1" applyBorder="1" applyAlignment="1">
      <alignment horizontal="right" vertical="center" wrapText="1"/>
    </xf>
    <xf numFmtId="0" fontId="3" fillId="37" borderId="16" xfId="0" applyFont="1" applyFill="1" applyBorder="1" applyAlignment="1">
      <alignment horizontal="right" vertical="center" wrapText="1"/>
    </xf>
    <xf numFmtId="0" fontId="4" fillId="0" borderId="0" xfId="0" applyFont="1" applyFill="1" applyBorder="1" applyAlignment="1">
      <alignment vertical="center" wrapText="1"/>
    </xf>
    <xf numFmtId="0" fontId="3" fillId="0" borderId="0" xfId="0" applyFont="1" applyFill="1" applyBorder="1" applyAlignment="1">
      <alignment vertical="center" wrapText="1"/>
    </xf>
    <xf numFmtId="0" fontId="4" fillId="0" borderId="21"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0" xfId="0" applyFont="1" applyAlignment="1" quotePrefix="1">
      <alignment horizontal="left"/>
    </xf>
    <xf numFmtId="0" fontId="5" fillId="0" borderId="0" xfId="0" applyFont="1" applyAlignment="1">
      <alignment horizontal="center" vertical="top"/>
    </xf>
    <xf numFmtId="0" fontId="6" fillId="0" borderId="0" xfId="0" applyFont="1" applyAlignment="1">
      <alignment horizontal="center" vertical="top"/>
    </xf>
    <xf numFmtId="0" fontId="4" fillId="0" borderId="0" xfId="0" applyFont="1" applyFill="1" applyBorder="1" applyAlignment="1">
      <alignment horizontal="center" vertical="center"/>
    </xf>
    <xf numFmtId="0" fontId="4" fillId="35" borderId="15" xfId="0" applyFont="1" applyFill="1" applyBorder="1" applyAlignment="1">
      <alignment horizontal="center" vertical="center"/>
    </xf>
    <xf numFmtId="0" fontId="4" fillId="35" borderId="18" xfId="0" applyFont="1" applyFill="1" applyBorder="1" applyAlignment="1">
      <alignment horizontal="center" vertical="center"/>
    </xf>
    <xf numFmtId="0" fontId="3" fillId="35" borderId="17"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4" xfId="0" applyFont="1" applyFill="1" applyBorder="1" applyAlignment="1">
      <alignment horizontal="center" vertical="center"/>
    </xf>
    <xf numFmtId="0" fontId="4" fillId="0" borderId="17" xfId="0" applyFont="1" applyFill="1" applyBorder="1" applyAlignment="1">
      <alignment horizontal="left" wrapText="1"/>
    </xf>
    <xf numFmtId="0" fontId="4" fillId="0" borderId="14" xfId="0" applyFont="1" applyFill="1" applyBorder="1" applyAlignment="1">
      <alignment horizontal="left" wrapText="1"/>
    </xf>
    <xf numFmtId="0" fontId="4" fillId="0" borderId="11" xfId="0" applyFont="1" applyFill="1" applyBorder="1" applyAlignment="1">
      <alignment horizontal="left" wrapText="1"/>
    </xf>
    <xf numFmtId="0" fontId="6" fillId="35" borderId="21" xfId="0" applyFont="1" applyFill="1" applyBorder="1" applyAlignment="1">
      <alignment horizontal="center" vertical="center"/>
    </xf>
    <xf numFmtId="0" fontId="6" fillId="35" borderId="15" xfId="0" applyFont="1" applyFill="1" applyBorder="1" applyAlignment="1">
      <alignment horizontal="center" vertical="center"/>
    </xf>
    <xf numFmtId="0" fontId="6" fillId="35" borderId="18" xfId="0" applyFont="1" applyFill="1" applyBorder="1" applyAlignment="1">
      <alignment horizontal="center" vertical="center"/>
    </xf>
    <xf numFmtId="0" fontId="4" fillId="0" borderId="18" xfId="0" applyFont="1" applyFill="1" applyBorder="1" applyAlignment="1">
      <alignment horizontal="left" wrapText="1"/>
    </xf>
    <xf numFmtId="0" fontId="4" fillId="36" borderId="17" xfId="0" applyFont="1" applyFill="1" applyBorder="1" applyAlignment="1">
      <alignment horizontal="left" wrapText="1"/>
    </xf>
    <xf numFmtId="0" fontId="4" fillId="36" borderId="0" xfId="0" applyFont="1" applyFill="1" applyBorder="1" applyAlignment="1">
      <alignment horizontal="left" wrapText="1"/>
    </xf>
    <xf numFmtId="0" fontId="4" fillId="36" borderId="14" xfId="0" applyFont="1" applyFill="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Standard_E00seit45" xfId="60"/>
    <cellStyle name="Title" xfId="61"/>
    <cellStyle name="Titre ligne" xfId="62"/>
    <cellStyle name="Total" xfId="63"/>
    <cellStyle name="Total intermediaire"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Passengers, Goods, GDP 
</a:t>
            </a:r>
            <a:r>
              <a:rPr lang="en-US" cap="none" sz="875"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1995-2017
</a:t>
            </a:r>
            <a:r>
              <a:rPr lang="en-US" cap="none" sz="800" b="1" i="0" u="none" baseline="0">
                <a:solidFill>
                  <a:srgbClr val="000000"/>
                </a:solidFill>
                <a:latin typeface="Arial"/>
                <a:ea typeface="Arial"/>
                <a:cs typeface="Arial"/>
              </a:rPr>
              <a:t>
</a:t>
            </a:r>
          </a:p>
        </c:rich>
      </c:tx>
      <c:layout>
        <c:manualLayout>
          <c:xMode val="factor"/>
          <c:yMode val="factor"/>
          <c:x val="0.03075"/>
          <c:y val="-0.022"/>
        </c:manualLayout>
      </c:layout>
      <c:spPr>
        <a:noFill/>
        <a:ln w="3175">
          <a:noFill/>
        </a:ln>
      </c:spPr>
    </c:title>
    <c:plotArea>
      <c:layout>
        <c:manualLayout>
          <c:xMode val="edge"/>
          <c:yMode val="edge"/>
          <c:x val="0.048"/>
          <c:y val="0.06975"/>
          <c:w val="0.9465"/>
          <c:h val="0.85225"/>
        </c:manualLayout>
      </c:layout>
      <c:lineChart>
        <c:grouping val="standard"/>
        <c:varyColors val="0"/>
        <c:ser>
          <c:idx val="0"/>
          <c:order val="0"/>
          <c:tx>
            <c:strRef>
              <c:f>growth_eu28!$L$49</c:f>
              <c:strCache>
                <c:ptCount val="1"/>
                <c:pt idx="0">
                  <c:v>Goods (2) (tkm)</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growth_eu28!$M$41:$AI$41</c:f>
              <c:numCache/>
            </c:numRef>
          </c:cat>
          <c:val>
            <c:numRef>
              <c:f>growth_eu28!$M$49:$AI$49</c:f>
              <c:numCache/>
            </c:numRef>
          </c:val>
          <c:smooth val="0"/>
        </c:ser>
        <c:ser>
          <c:idx val="1"/>
          <c:order val="1"/>
          <c:tx>
            <c:strRef>
              <c:f>growth_eu28!$L$50</c:f>
              <c:strCache>
                <c:ptCount val="1"/>
                <c:pt idx="0">
                  <c:v>GDP (at constant year 2005 prices)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cat>
            <c:numRef>
              <c:f>growth_eu28!$M$41:$AI$41</c:f>
              <c:numCache/>
            </c:numRef>
          </c:cat>
          <c:val>
            <c:numRef>
              <c:f>growth_eu28!$M$50:$AI$50</c:f>
              <c:numCache/>
            </c:numRef>
          </c:val>
          <c:smooth val="0"/>
        </c:ser>
        <c:ser>
          <c:idx val="2"/>
          <c:order val="2"/>
          <c:tx>
            <c:strRef>
              <c:f>growth_eu28!$L$48</c:f>
              <c:strCache>
                <c:ptCount val="1"/>
                <c:pt idx="0">
                  <c:v>Passengers (1) (pkm)</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numRef>
              <c:f>growth_eu28!$M$41:$AI$41</c:f>
              <c:numCache/>
            </c:numRef>
          </c:cat>
          <c:val>
            <c:numRef>
              <c:f>growth_eu28!$M$48:$AI$48</c:f>
              <c:numCache/>
            </c:numRef>
          </c:val>
          <c:smooth val="0"/>
        </c:ser>
        <c:marker val="1"/>
        <c:axId val="3829891"/>
        <c:axId val="34469020"/>
      </c:lineChart>
      <c:catAx>
        <c:axId val="382989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4469020"/>
        <c:crosses val="autoZero"/>
        <c:auto val="1"/>
        <c:lblOffset val="100"/>
        <c:tickLblSkip val="2"/>
        <c:noMultiLvlLbl val="0"/>
      </c:catAx>
      <c:valAx>
        <c:axId val="34469020"/>
        <c:scaling>
          <c:orientation val="minMax"/>
          <c:max val="145"/>
          <c:min val="100"/>
        </c:scaling>
        <c:axPos val="l"/>
        <c:title>
          <c:tx>
            <c:rich>
              <a:bodyPr vert="horz" rot="-5400000" anchor="ctr"/>
              <a:lstStyle/>
              <a:p>
                <a:pPr algn="ctr">
                  <a:defRPr/>
                </a:pPr>
                <a:r>
                  <a:rPr lang="en-US" cap="none" sz="800" b="1" i="0" u="none" baseline="0">
                    <a:solidFill>
                      <a:srgbClr val="000000"/>
                    </a:solidFill>
                    <a:latin typeface="Arial"/>
                    <a:ea typeface="Arial"/>
                    <a:cs typeface="Arial"/>
                  </a:rPr>
                  <a:t>1995=100</a:t>
                </a:r>
              </a:p>
            </c:rich>
          </c:tx>
          <c:layout>
            <c:manualLayout>
              <c:xMode val="factor"/>
              <c:yMode val="factor"/>
              <c:x val="-0.01075"/>
              <c:y val="-0.001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829891"/>
        <c:crossesAt val="1"/>
        <c:crossBetween val="midCat"/>
        <c:dispUnits/>
        <c:majorUnit val="5"/>
      </c:valAx>
      <c:spPr>
        <a:solidFill>
          <a:srgbClr val="FFFFFF"/>
        </a:solidFill>
        <a:ln w="12700">
          <a:solidFill>
            <a:srgbClr val="808080"/>
          </a:solidFill>
        </a:ln>
      </c:spPr>
    </c:plotArea>
    <c:legend>
      <c:legendPos val="b"/>
      <c:layout>
        <c:manualLayout>
          <c:xMode val="edge"/>
          <c:yMode val="edge"/>
          <c:x val="0.0835"/>
          <c:y val="0.9365"/>
          <c:w val="0.84325"/>
          <c:h val="0.03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19050</xdr:rowOff>
    </xdr:from>
    <xdr:to>
      <xdr:col>8</xdr:col>
      <xdr:colOff>676275</xdr:colOff>
      <xdr:row>24</xdr:row>
      <xdr:rowOff>285750</xdr:rowOff>
    </xdr:to>
    <xdr:graphicFrame>
      <xdr:nvGraphicFramePr>
        <xdr:cNvPr id="1" name="Chart 1"/>
        <xdr:cNvGraphicFramePr/>
      </xdr:nvGraphicFramePr>
      <xdr:xfrm>
        <a:off x="114300" y="581025"/>
        <a:ext cx="5667375" cy="4448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0"/>
  <sheetViews>
    <sheetView zoomScalePageLayoutView="0" workbookViewId="0" topLeftCell="A7">
      <selection activeCell="D39" sqref="D39"/>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721" t="s">
        <v>185</v>
      </c>
      <c r="B1" s="721"/>
      <c r="C1" s="721"/>
      <c r="D1" s="721"/>
      <c r="E1" s="721"/>
      <c r="F1" s="186"/>
      <c r="G1" s="186"/>
      <c r="H1" s="186"/>
    </row>
    <row r="2" spans="1:9" ht="19.5" customHeight="1">
      <c r="A2" s="722" t="s">
        <v>186</v>
      </c>
      <c r="B2" s="722"/>
      <c r="C2" s="722"/>
      <c r="D2" s="722"/>
      <c r="E2" s="722"/>
      <c r="F2" s="187"/>
      <c r="G2" s="187"/>
      <c r="H2" s="187"/>
      <c r="I2" s="188"/>
    </row>
    <row r="3" spans="1:9" ht="19.5" customHeight="1">
      <c r="A3" s="724" t="s">
        <v>200</v>
      </c>
      <c r="B3" s="724"/>
      <c r="C3" s="724"/>
      <c r="D3" s="724"/>
      <c r="E3" s="724"/>
      <c r="F3" s="17"/>
      <c r="G3" s="17"/>
      <c r="H3" s="17"/>
      <c r="I3" s="189"/>
    </row>
    <row r="4" spans="1:9" ht="19.5" customHeight="1">
      <c r="A4" s="725" t="s">
        <v>190</v>
      </c>
      <c r="B4" s="725"/>
      <c r="C4" s="725"/>
      <c r="D4" s="725"/>
      <c r="E4" s="725"/>
      <c r="F4" s="190"/>
      <c r="G4" s="190"/>
      <c r="H4" s="190"/>
      <c r="I4" s="188"/>
    </row>
    <row r="5" spans="1:9" ht="19.5" customHeight="1">
      <c r="A5" s="18"/>
      <c r="B5" s="191"/>
      <c r="C5" s="191"/>
      <c r="D5" s="190"/>
      <c r="E5" s="190"/>
      <c r="F5" s="190"/>
      <c r="G5" s="190"/>
      <c r="H5" s="192"/>
      <c r="I5" s="188"/>
    </row>
    <row r="6" spans="1:9" ht="19.5" customHeight="1">
      <c r="A6" s="18"/>
      <c r="B6" s="191"/>
      <c r="C6" s="191"/>
      <c r="D6" s="190"/>
      <c r="E6" s="190"/>
      <c r="F6" s="190"/>
      <c r="G6" s="190"/>
      <c r="H6" s="192"/>
      <c r="I6" s="188"/>
    </row>
    <row r="7" spans="1:8" ht="19.5" customHeight="1">
      <c r="A7" s="721" t="s">
        <v>201</v>
      </c>
      <c r="B7" s="721"/>
      <c r="C7" s="721"/>
      <c r="D7" s="721"/>
      <c r="E7" s="721"/>
      <c r="F7" s="186"/>
      <c r="G7" s="186"/>
      <c r="H7" s="186"/>
    </row>
    <row r="8" spans="1:8" ht="19.5" customHeight="1">
      <c r="A8" s="723">
        <v>2019</v>
      </c>
      <c r="B8" s="723"/>
      <c r="C8" s="723"/>
      <c r="D8" s="723"/>
      <c r="E8" s="723"/>
      <c r="F8" s="193"/>
      <c r="G8" s="193"/>
      <c r="H8" s="193"/>
    </row>
    <row r="9" spans="1:9" ht="19.5" customHeight="1">
      <c r="A9" s="18"/>
      <c r="B9" s="191"/>
      <c r="C9" s="191"/>
      <c r="D9" s="194"/>
      <c r="E9" s="190"/>
      <c r="F9" s="190"/>
      <c r="G9" s="190"/>
      <c r="H9" s="192"/>
      <c r="I9" s="188"/>
    </row>
    <row r="10" spans="1:9" ht="19.5" customHeight="1">
      <c r="A10" s="726" t="s">
        <v>202</v>
      </c>
      <c r="B10" s="726"/>
      <c r="C10" s="726"/>
      <c r="D10" s="726"/>
      <c r="E10" s="726"/>
      <c r="F10" s="195"/>
      <c r="G10" s="195"/>
      <c r="H10" s="195"/>
      <c r="I10" s="188"/>
    </row>
    <row r="11" spans="1:9" ht="19.5" customHeight="1">
      <c r="A11" s="196"/>
      <c r="B11" s="196"/>
      <c r="C11" s="196"/>
      <c r="D11" s="196"/>
      <c r="E11" s="196"/>
      <c r="F11" s="196"/>
      <c r="G11" s="196"/>
      <c r="H11" s="188"/>
      <c r="I11" s="188"/>
    </row>
    <row r="12" spans="1:9" ht="19.5" customHeight="1">
      <c r="A12" s="729" t="s">
        <v>203</v>
      </c>
      <c r="B12" s="729"/>
      <c r="C12" s="729"/>
      <c r="D12" s="729"/>
      <c r="E12" s="729"/>
      <c r="F12" s="197"/>
      <c r="G12" s="197"/>
      <c r="H12" s="197"/>
      <c r="I12" s="188"/>
    </row>
    <row r="13" spans="1:9" ht="19.5" customHeight="1">
      <c r="A13" s="729" t="s">
        <v>187</v>
      </c>
      <c r="B13" s="729"/>
      <c r="C13" s="729"/>
      <c r="D13" s="729"/>
      <c r="E13" s="729"/>
      <c r="F13" s="197"/>
      <c r="G13" s="197"/>
      <c r="H13" s="197"/>
      <c r="I13" s="188"/>
    </row>
    <row r="14" spans="1:9" ht="19.5" customHeight="1">
      <c r="A14" s="196"/>
      <c r="B14" s="196"/>
      <c r="C14" s="196"/>
      <c r="D14" s="196"/>
      <c r="E14" s="196"/>
      <c r="F14" s="196"/>
      <c r="G14" s="196"/>
      <c r="H14" s="188"/>
      <c r="I14" s="188"/>
    </row>
    <row r="15" spans="2:9" ht="19.5" customHeight="1">
      <c r="B15" s="198"/>
      <c r="C15" s="198"/>
      <c r="D15" s="199"/>
      <c r="E15" s="199"/>
      <c r="F15" s="199"/>
      <c r="G15" s="199"/>
      <c r="H15" s="188"/>
      <c r="I15" s="188"/>
    </row>
    <row r="16" spans="2:9" ht="15" customHeight="1">
      <c r="B16" s="200" t="s">
        <v>204</v>
      </c>
      <c r="C16" s="198"/>
      <c r="D16" s="201" t="s">
        <v>148</v>
      </c>
      <c r="E16" s="199"/>
      <c r="F16" s="199"/>
      <c r="G16" s="199"/>
      <c r="H16" s="188"/>
      <c r="I16" s="188"/>
    </row>
    <row r="17" spans="2:4" ht="15" customHeight="1">
      <c r="B17" s="200" t="s">
        <v>205</v>
      </c>
      <c r="C17" s="202"/>
      <c r="D17" s="440" t="s">
        <v>264</v>
      </c>
    </row>
    <row r="18" spans="2:4" ht="15" customHeight="1">
      <c r="B18" s="200" t="s">
        <v>206</v>
      </c>
      <c r="C18" s="204"/>
      <c r="D18" s="205" t="s">
        <v>188</v>
      </c>
    </row>
    <row r="19" spans="2:4" ht="15" customHeight="1">
      <c r="B19" s="200" t="s">
        <v>207</v>
      </c>
      <c r="C19" s="204"/>
      <c r="D19" s="205" t="s">
        <v>189</v>
      </c>
    </row>
    <row r="20" spans="2:4" ht="15" customHeight="1">
      <c r="B20" s="200" t="s">
        <v>208</v>
      </c>
      <c r="C20" s="204"/>
      <c r="D20" s="203" t="s">
        <v>39</v>
      </c>
    </row>
    <row r="21" spans="2:4" ht="15" customHeight="1">
      <c r="B21" s="200" t="s">
        <v>209</v>
      </c>
      <c r="C21" s="204"/>
      <c r="D21" s="205" t="s">
        <v>40</v>
      </c>
    </row>
    <row r="22" spans="2:4" ht="15" customHeight="1">
      <c r="B22" s="200" t="s">
        <v>210</v>
      </c>
      <c r="C22" s="204"/>
      <c r="D22" s="205" t="s">
        <v>44</v>
      </c>
    </row>
    <row r="23" spans="2:4" ht="15" customHeight="1">
      <c r="B23" s="200" t="s">
        <v>197</v>
      </c>
      <c r="C23" s="204"/>
      <c r="D23" s="205" t="s">
        <v>113</v>
      </c>
    </row>
    <row r="24" spans="2:5" ht="15" customHeight="1">
      <c r="B24" s="200" t="s">
        <v>211</v>
      </c>
      <c r="C24" s="204"/>
      <c r="D24" s="727" t="s">
        <v>345</v>
      </c>
      <c r="E24" s="728"/>
    </row>
    <row r="25" spans="2:5" ht="15" customHeight="1">
      <c r="B25" s="200" t="s">
        <v>198</v>
      </c>
      <c r="C25" s="202"/>
      <c r="D25" s="727" t="s">
        <v>265</v>
      </c>
      <c r="E25" s="728"/>
    </row>
    <row r="26" spans="2:4" ht="26.25" customHeight="1">
      <c r="B26" s="200" t="s">
        <v>212</v>
      </c>
      <c r="D26" s="286" t="s">
        <v>232</v>
      </c>
    </row>
    <row r="27" spans="2:4" ht="15" customHeight="1">
      <c r="B27" s="200" t="s">
        <v>213</v>
      </c>
      <c r="D27" s="275" t="s">
        <v>233</v>
      </c>
    </row>
    <row r="28" spans="2:4" ht="12.75">
      <c r="B28" s="200" t="s">
        <v>234</v>
      </c>
      <c r="D28" s="275" t="s">
        <v>230</v>
      </c>
    </row>
    <row r="29" spans="2:4" ht="12.75">
      <c r="B29" s="287" t="s">
        <v>235</v>
      </c>
      <c r="C29" s="202"/>
      <c r="D29" s="439" t="s">
        <v>266</v>
      </c>
    </row>
    <row r="30" spans="2:4" ht="12.75">
      <c r="B30" s="287" t="s">
        <v>236</v>
      </c>
      <c r="C30" s="202"/>
      <c r="D30" s="439" t="s">
        <v>267</v>
      </c>
    </row>
  </sheetData>
  <sheetProtection/>
  <mergeCells count="11">
    <mergeCell ref="A10:E10"/>
    <mergeCell ref="D25:E25"/>
    <mergeCell ref="D24:E24"/>
    <mergeCell ref="A13:E13"/>
    <mergeCell ref="A12:E12"/>
    <mergeCell ref="A1:E1"/>
    <mergeCell ref="A2:E2"/>
    <mergeCell ref="A7:E7"/>
    <mergeCell ref="A8:E8"/>
    <mergeCell ref="A3:E3"/>
    <mergeCell ref="A4:E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I58"/>
  <sheetViews>
    <sheetView zoomScalePageLayoutView="0" workbookViewId="0" topLeftCell="A1">
      <selection activeCell="M15" sqref="M15"/>
    </sheetView>
  </sheetViews>
  <sheetFormatPr defaultColWidth="9.140625" defaultRowHeight="12.75"/>
  <cols>
    <col min="1" max="1" width="1.1484375" style="0" customWidth="1"/>
    <col min="2" max="2" width="4.421875" style="0" customWidth="1"/>
    <col min="3" max="7" width="11.7109375" style="0" customWidth="1"/>
    <col min="8" max="8" width="13.8515625" style="0" customWidth="1"/>
    <col min="9" max="9" width="11.7109375" style="0" customWidth="1"/>
  </cols>
  <sheetData>
    <row r="1" spans="3:9" ht="14.25" customHeight="1">
      <c r="C1" s="6"/>
      <c r="I1" s="13" t="s">
        <v>211</v>
      </c>
    </row>
    <row r="2" spans="2:9" ht="15" customHeight="1">
      <c r="B2" s="800" t="s">
        <v>271</v>
      </c>
      <c r="C2" s="800"/>
      <c r="D2" s="800"/>
      <c r="E2" s="800"/>
      <c r="F2" s="800"/>
      <c r="G2" s="800"/>
      <c r="H2" s="800"/>
      <c r="I2" s="800"/>
    </row>
    <row r="3" spans="2:9" ht="15" customHeight="1">
      <c r="B3" s="801" t="s">
        <v>133</v>
      </c>
      <c r="C3" s="801"/>
      <c r="D3" s="801"/>
      <c r="E3" s="801"/>
      <c r="F3" s="801"/>
      <c r="G3" s="801"/>
      <c r="H3" s="801"/>
      <c r="I3" s="801"/>
    </row>
    <row r="4" spans="2:9" ht="15" customHeight="1">
      <c r="B4" s="804" t="s">
        <v>329</v>
      </c>
      <c r="C4" s="805"/>
      <c r="D4" s="805"/>
      <c r="E4" s="805"/>
      <c r="F4" s="805"/>
      <c r="G4" s="805"/>
      <c r="H4" s="805"/>
      <c r="I4" s="805"/>
    </row>
    <row r="5" spans="2:7" ht="26.25" customHeight="1">
      <c r="B5" s="796" t="s">
        <v>125</v>
      </c>
      <c r="C5" s="802" t="s">
        <v>131</v>
      </c>
      <c r="D5" s="802" t="s">
        <v>126</v>
      </c>
      <c r="E5" s="798" t="s">
        <v>127</v>
      </c>
      <c r="F5" s="659" t="s">
        <v>132</v>
      </c>
      <c r="G5" s="95"/>
    </row>
    <row r="6" spans="2:9" ht="38.25" customHeight="1">
      <c r="B6" s="797"/>
      <c r="C6" s="803"/>
      <c r="D6" s="803"/>
      <c r="E6" s="799"/>
      <c r="F6" s="147" t="s">
        <v>135</v>
      </c>
      <c r="G6" s="93" t="s">
        <v>134</v>
      </c>
      <c r="I6" s="263"/>
    </row>
    <row r="7" spans="2:9" ht="11.25" customHeight="1">
      <c r="B7" s="152">
        <v>2018</v>
      </c>
      <c r="C7" s="270">
        <v>103.89</v>
      </c>
      <c r="D7" s="270">
        <v>105.6</v>
      </c>
      <c r="E7" s="270">
        <v>102.41</v>
      </c>
      <c r="F7" s="270">
        <v>102.32</v>
      </c>
      <c r="G7" s="270">
        <v>103.51</v>
      </c>
      <c r="I7" s="263"/>
    </row>
    <row r="8" spans="2:9" ht="12" customHeight="1">
      <c r="B8" s="152">
        <v>2017</v>
      </c>
      <c r="C8" s="270">
        <v>101.97</v>
      </c>
      <c r="D8" s="270">
        <v>102</v>
      </c>
      <c r="E8" s="270">
        <v>101.12</v>
      </c>
      <c r="F8" s="270">
        <v>100.98</v>
      </c>
      <c r="G8" s="270">
        <v>102.65</v>
      </c>
      <c r="I8" s="263"/>
    </row>
    <row r="9" spans="2:9" ht="14.25" customHeight="1">
      <c r="B9" s="152">
        <v>2016</v>
      </c>
      <c r="C9" s="270">
        <v>100.25</v>
      </c>
      <c r="D9" s="270">
        <v>98.81</v>
      </c>
      <c r="E9" s="270">
        <v>100.36</v>
      </c>
      <c r="F9" s="270">
        <v>100.29</v>
      </c>
      <c r="G9" s="270">
        <v>101.16</v>
      </c>
      <c r="I9" s="263"/>
    </row>
    <row r="10" spans="2:7" ht="15" customHeight="1">
      <c r="B10" s="152">
        <v>2015</v>
      </c>
      <c r="C10" s="657">
        <v>100</v>
      </c>
      <c r="D10" s="616">
        <v>100</v>
      </c>
      <c r="E10" s="616">
        <v>100</v>
      </c>
      <c r="F10" s="616">
        <v>100</v>
      </c>
      <c r="G10" s="658">
        <v>100</v>
      </c>
    </row>
    <row r="11" spans="2:7" ht="15" customHeight="1">
      <c r="B11" s="152">
        <v>2014</v>
      </c>
      <c r="C11" s="270">
        <v>100.01</v>
      </c>
      <c r="D11" s="270">
        <v>102.74</v>
      </c>
      <c r="E11" s="270">
        <v>99.44</v>
      </c>
      <c r="F11" s="270">
        <v>99.48</v>
      </c>
      <c r="G11" s="270">
        <v>98.95</v>
      </c>
    </row>
    <row r="12" spans="2:7" ht="15" customHeight="1">
      <c r="B12" s="152">
        <v>2013</v>
      </c>
      <c r="C12" s="270">
        <v>99.46</v>
      </c>
      <c r="D12" s="270">
        <v>102.83</v>
      </c>
      <c r="E12" s="270">
        <v>98.82</v>
      </c>
      <c r="F12" s="270">
        <v>98.87</v>
      </c>
      <c r="G12" s="270">
        <v>98.24</v>
      </c>
    </row>
    <row r="13" spans="2:7" ht="12" customHeight="1">
      <c r="B13" s="152">
        <v>2012</v>
      </c>
      <c r="C13" s="270">
        <v>97.99</v>
      </c>
      <c r="D13" s="270">
        <v>102.45</v>
      </c>
      <c r="E13" s="270">
        <v>98.72</v>
      </c>
      <c r="F13" s="270">
        <v>98.84</v>
      </c>
      <c r="G13" s="270">
        <v>97.4</v>
      </c>
    </row>
    <row r="14" spans="2:9" ht="12" customHeight="1">
      <c r="B14" s="152">
        <v>2011</v>
      </c>
      <c r="C14" s="270">
        <v>95.46</v>
      </c>
      <c r="D14" s="270">
        <v>98.75</v>
      </c>
      <c r="E14" s="270">
        <v>98.43</v>
      </c>
      <c r="F14" s="270">
        <v>98.56</v>
      </c>
      <c r="G14" s="270">
        <v>97.01</v>
      </c>
      <c r="I14" s="263"/>
    </row>
    <row r="15" spans="2:7" ht="12" customHeight="1">
      <c r="B15" s="152">
        <v>2010</v>
      </c>
      <c r="C15" s="270">
        <v>92.59</v>
      </c>
      <c r="D15" s="270">
        <v>93.28</v>
      </c>
      <c r="E15" s="270">
        <v>97.83</v>
      </c>
      <c r="F15" s="270">
        <v>98.05</v>
      </c>
      <c r="G15" s="270">
        <v>95.52</v>
      </c>
    </row>
    <row r="16" spans="2:7" ht="13.5" customHeight="1">
      <c r="B16" s="152">
        <v>2009</v>
      </c>
      <c r="C16" s="270">
        <v>90.7</v>
      </c>
      <c r="D16" s="270">
        <v>88.52</v>
      </c>
      <c r="E16" s="270">
        <v>97.3</v>
      </c>
      <c r="F16" s="270">
        <v>97.58</v>
      </c>
      <c r="G16" s="270">
        <v>94.26</v>
      </c>
    </row>
    <row r="17" spans="2:7" ht="12" customHeight="1">
      <c r="B17" s="152">
        <v>2008</v>
      </c>
      <c r="C17" s="270">
        <v>89.82</v>
      </c>
      <c r="D17" s="270">
        <v>90.4</v>
      </c>
      <c r="E17" s="270">
        <v>97.41</v>
      </c>
      <c r="F17" s="270">
        <v>97.95</v>
      </c>
      <c r="G17" s="270">
        <v>91.59</v>
      </c>
    </row>
    <row r="18" spans="2:7" ht="12" customHeight="1">
      <c r="B18" s="152">
        <v>2007</v>
      </c>
      <c r="C18" s="270">
        <v>86.65</v>
      </c>
      <c r="D18" s="270">
        <v>86.27</v>
      </c>
      <c r="E18" s="270">
        <v>97.74</v>
      </c>
      <c r="F18" s="270">
        <v>98.35</v>
      </c>
      <c r="G18" s="270">
        <v>91.16</v>
      </c>
    </row>
    <row r="19" spans="2:7" ht="12" customHeight="1">
      <c r="B19" s="152">
        <v>2006</v>
      </c>
      <c r="C19" s="270">
        <v>84.65</v>
      </c>
      <c r="D19" s="270">
        <v>84.16</v>
      </c>
      <c r="E19" s="270">
        <v>96.78</v>
      </c>
      <c r="F19" s="270">
        <v>97.36</v>
      </c>
      <c r="G19" s="270">
        <v>90.47</v>
      </c>
    </row>
    <row r="20" spans="2:7" ht="13.5" customHeight="1">
      <c r="B20" s="81">
        <v>2005</v>
      </c>
      <c r="C20" s="584">
        <v>82.74</v>
      </c>
      <c r="D20" s="584">
        <v>81.68</v>
      </c>
      <c r="E20" s="584">
        <v>96.18</v>
      </c>
      <c r="F20" s="584">
        <v>96.66</v>
      </c>
      <c r="G20" s="584">
        <v>90.93</v>
      </c>
    </row>
    <row r="21" spans="3:7" ht="54.75" customHeight="1">
      <c r="C21" s="262"/>
      <c r="D21" s="262"/>
      <c r="E21" s="262"/>
      <c r="F21" s="262"/>
      <c r="G21" s="262"/>
    </row>
    <row r="22" spans="2:7" ht="57.75" customHeight="1">
      <c r="B22" s="796" t="s">
        <v>125</v>
      </c>
      <c r="C22" s="798" t="s">
        <v>128</v>
      </c>
      <c r="D22" s="659" t="s">
        <v>132</v>
      </c>
      <c r="E22" s="82"/>
      <c r="F22" s="82"/>
      <c r="G22" s="94"/>
    </row>
    <row r="23" spans="2:7" ht="54.75" customHeight="1">
      <c r="B23" s="797"/>
      <c r="C23" s="799"/>
      <c r="D23" s="147" t="s">
        <v>162</v>
      </c>
      <c r="E23" s="96" t="s">
        <v>163</v>
      </c>
      <c r="F23" s="96" t="s">
        <v>164</v>
      </c>
      <c r="G23" s="93" t="s">
        <v>165</v>
      </c>
    </row>
    <row r="24" spans="2:7" ht="14.25" customHeight="1">
      <c r="B24" s="152">
        <v>2018</v>
      </c>
      <c r="C24" s="615">
        <v>107.2</v>
      </c>
      <c r="D24" s="615">
        <v>101.18</v>
      </c>
      <c r="E24" s="615">
        <v>109.06</v>
      </c>
      <c r="F24" s="615">
        <v>105.89</v>
      </c>
      <c r="G24" s="615">
        <v>106.09</v>
      </c>
    </row>
    <row r="25" spans="2:7" ht="14.25" customHeight="1">
      <c r="B25" s="152">
        <v>2017</v>
      </c>
      <c r="C25" s="172">
        <v>101.86</v>
      </c>
      <c r="D25" s="172">
        <v>100.55</v>
      </c>
      <c r="E25" s="172">
        <v>100.73</v>
      </c>
      <c r="F25" s="172">
        <v>103.35</v>
      </c>
      <c r="G25" s="172">
        <v>103.49</v>
      </c>
    </row>
    <row r="26" spans="2:7" ht="10.5" customHeight="1">
      <c r="B26" s="652">
        <v>2016</v>
      </c>
      <c r="C26" s="653">
        <v>97.59</v>
      </c>
      <c r="D26" s="653">
        <v>100.02</v>
      </c>
      <c r="E26" s="653">
        <v>94.15</v>
      </c>
      <c r="F26" s="653">
        <v>101.39</v>
      </c>
      <c r="G26" s="653">
        <v>101.5</v>
      </c>
    </row>
    <row r="27" spans="2:7" ht="11.25" customHeight="1">
      <c r="B27" s="152">
        <v>2015</v>
      </c>
      <c r="C27" s="654">
        <v>100</v>
      </c>
      <c r="D27" s="654">
        <v>100</v>
      </c>
      <c r="E27" s="654">
        <v>100</v>
      </c>
      <c r="F27" s="654">
        <v>100</v>
      </c>
      <c r="G27" s="654">
        <v>100</v>
      </c>
    </row>
    <row r="28" spans="2:7" ht="11.25" customHeight="1">
      <c r="B28" s="152">
        <v>2014</v>
      </c>
      <c r="C28" s="219">
        <v>105.55</v>
      </c>
      <c r="D28" s="219">
        <v>100.17</v>
      </c>
      <c r="E28" s="219">
        <v>112.49</v>
      </c>
      <c r="F28" s="219">
        <v>98.33</v>
      </c>
      <c r="G28" s="219">
        <v>98.81</v>
      </c>
    </row>
    <row r="29" spans="2:7" ht="12.75" customHeight="1">
      <c r="B29" s="152">
        <v>2013</v>
      </c>
      <c r="C29" s="219">
        <v>106.62</v>
      </c>
      <c r="D29" s="219">
        <v>99.97</v>
      </c>
      <c r="E29" s="219">
        <v>116.32</v>
      </c>
      <c r="F29" s="219">
        <v>96.28</v>
      </c>
      <c r="G29" s="219">
        <v>97.49</v>
      </c>
    </row>
    <row r="30" spans="2:7" ht="12" customHeight="1">
      <c r="B30" s="152">
        <v>2012</v>
      </c>
      <c r="C30" s="219">
        <v>106.96</v>
      </c>
      <c r="D30" s="219">
        <v>99.33</v>
      </c>
      <c r="E30" s="219">
        <v>118.83</v>
      </c>
      <c r="F30" s="219">
        <v>94.1</v>
      </c>
      <c r="G30" s="219">
        <v>95.8</v>
      </c>
    </row>
    <row r="31" spans="2:7" ht="12" customHeight="1">
      <c r="B31" s="152">
        <v>2011</v>
      </c>
      <c r="C31" s="172">
        <v>101.96</v>
      </c>
      <c r="D31" s="172">
        <v>97.11</v>
      </c>
      <c r="E31" s="172">
        <v>110.99</v>
      </c>
      <c r="F31" s="172">
        <v>91.77</v>
      </c>
      <c r="G31" s="172">
        <v>94.21</v>
      </c>
    </row>
    <row r="32" spans="2:9" ht="12" customHeight="1">
      <c r="B32" s="152">
        <v>2010</v>
      </c>
      <c r="C32" s="172">
        <v>94.05</v>
      </c>
      <c r="D32" s="172">
        <v>94.88</v>
      </c>
      <c r="E32" s="172">
        <v>97.67</v>
      </c>
      <c r="F32" s="172">
        <v>89.14</v>
      </c>
      <c r="G32" s="172">
        <v>92.64</v>
      </c>
      <c r="H32" s="218"/>
      <c r="I32" s="218"/>
    </row>
    <row r="33" spans="2:7" ht="12" customHeight="1">
      <c r="B33" s="152">
        <v>2009</v>
      </c>
      <c r="C33" s="219">
        <v>86.72</v>
      </c>
      <c r="D33" s="219">
        <v>93.89</v>
      </c>
      <c r="E33" s="219">
        <v>85.33</v>
      </c>
      <c r="F33" s="219">
        <v>86.72</v>
      </c>
      <c r="G33" s="219">
        <v>90.95</v>
      </c>
    </row>
    <row r="34" spans="2:7" ht="12" customHeight="1">
      <c r="B34" s="152">
        <v>2008</v>
      </c>
      <c r="C34" s="219">
        <v>91.04</v>
      </c>
      <c r="D34" s="219">
        <v>92.73</v>
      </c>
      <c r="E34" s="219">
        <v>96.69</v>
      </c>
      <c r="F34" s="219">
        <v>83.41</v>
      </c>
      <c r="G34" s="219">
        <v>88.48</v>
      </c>
    </row>
    <row r="35" spans="2:7" ht="12" customHeight="1">
      <c r="B35" s="152">
        <v>2007</v>
      </c>
      <c r="C35" s="219">
        <v>84.94</v>
      </c>
      <c r="D35" s="219">
        <v>90.49</v>
      </c>
      <c r="E35" s="219">
        <v>87.78</v>
      </c>
      <c r="F35" s="219">
        <v>79.81</v>
      </c>
      <c r="G35" s="219">
        <v>85.95</v>
      </c>
    </row>
    <row r="36" spans="2:7" ht="12" customHeight="1">
      <c r="B36" s="152">
        <v>2006</v>
      </c>
      <c r="C36" s="219">
        <v>82.42</v>
      </c>
      <c r="D36" s="219">
        <v>88.65</v>
      </c>
      <c r="E36" s="219">
        <v>85.71</v>
      </c>
      <c r="F36" s="219">
        <v>76.65</v>
      </c>
      <c r="G36" s="219">
        <v>83.75</v>
      </c>
    </row>
    <row r="37" spans="2:7" ht="12" customHeight="1">
      <c r="B37" s="81">
        <v>2005</v>
      </c>
      <c r="C37" s="585">
        <v>78.99</v>
      </c>
      <c r="D37" s="585">
        <v>86.95</v>
      </c>
      <c r="E37" s="585">
        <v>81.22</v>
      </c>
      <c r="F37" s="585">
        <v>73.95</v>
      </c>
      <c r="G37" s="585">
        <v>81.97</v>
      </c>
    </row>
    <row r="38" spans="2:7" ht="27" customHeight="1">
      <c r="B38" s="651"/>
      <c r="C38" s="651"/>
      <c r="D38" s="651"/>
      <c r="E38" s="651"/>
      <c r="F38" s="651"/>
      <c r="G38" s="651"/>
    </row>
    <row r="39" spans="2:9" ht="40.5" customHeight="1">
      <c r="B39" s="218"/>
      <c r="C39" s="218"/>
      <c r="D39" s="218"/>
      <c r="E39" s="218"/>
      <c r="F39" s="218"/>
      <c r="G39" s="218"/>
      <c r="H39" s="589"/>
      <c r="I39" s="589"/>
    </row>
    <row r="40" spans="2:9" ht="17.25" customHeight="1">
      <c r="B40" s="796" t="s">
        <v>125</v>
      </c>
      <c r="C40" s="798" t="s">
        <v>129</v>
      </c>
      <c r="D40" s="659" t="s">
        <v>132</v>
      </c>
      <c r="E40" s="83"/>
      <c r="F40" s="83"/>
      <c r="G40" s="83"/>
      <c r="H40" s="268"/>
      <c r="I40" s="269"/>
    </row>
    <row r="41" spans="2:9" ht="29.25" customHeight="1">
      <c r="B41" s="797"/>
      <c r="C41" s="799"/>
      <c r="D41" s="147" t="s">
        <v>158</v>
      </c>
      <c r="E41" s="96" t="s">
        <v>159</v>
      </c>
      <c r="F41" s="96" t="s">
        <v>160</v>
      </c>
      <c r="G41" s="96" t="s">
        <v>161</v>
      </c>
      <c r="H41" s="170" t="s">
        <v>130</v>
      </c>
      <c r="I41" s="171" t="s">
        <v>177</v>
      </c>
    </row>
    <row r="42" spans="2:9" ht="14.25" customHeight="1">
      <c r="B42" s="152">
        <v>2018</v>
      </c>
      <c r="C42" s="271">
        <v>105.68</v>
      </c>
      <c r="D42" s="271">
        <v>104.12</v>
      </c>
      <c r="E42" s="271">
        <v>106.52</v>
      </c>
      <c r="F42" s="271">
        <v>104.46</v>
      </c>
      <c r="G42" s="271">
        <v>106</v>
      </c>
      <c r="H42" s="271">
        <v>104.39</v>
      </c>
      <c r="I42" s="271">
        <v>104.11</v>
      </c>
    </row>
    <row r="43" spans="2:9" ht="13.5" customHeight="1">
      <c r="B43" s="152">
        <v>2017</v>
      </c>
      <c r="C43" s="272">
        <v>103.84</v>
      </c>
      <c r="D43" s="272">
        <v>102.72</v>
      </c>
      <c r="E43" s="272">
        <v>104.48</v>
      </c>
      <c r="F43" s="272">
        <v>102.1</v>
      </c>
      <c r="G43" s="272">
        <v>105.79</v>
      </c>
      <c r="H43" s="272">
        <v>102.8</v>
      </c>
      <c r="I43" s="272">
        <v>100.51</v>
      </c>
    </row>
    <row r="44" spans="2:9" ht="12" customHeight="1">
      <c r="B44" s="152">
        <v>2016</v>
      </c>
      <c r="C44" s="272">
        <v>100.58</v>
      </c>
      <c r="D44" s="272">
        <v>100.35</v>
      </c>
      <c r="E44" s="272">
        <v>101.46</v>
      </c>
      <c r="F44" s="272">
        <v>97.44</v>
      </c>
      <c r="G44" s="272">
        <v>103.07</v>
      </c>
      <c r="H44" s="272">
        <v>101.21</v>
      </c>
      <c r="I44" s="272">
        <v>100.12</v>
      </c>
    </row>
    <row r="45" spans="2:9" ht="12" customHeight="1">
      <c r="B45" s="152">
        <v>2015</v>
      </c>
      <c r="C45" s="655">
        <v>100</v>
      </c>
      <c r="D45" s="656">
        <v>100</v>
      </c>
      <c r="E45" s="656">
        <v>100</v>
      </c>
      <c r="F45" s="656">
        <v>100</v>
      </c>
      <c r="G45" s="656">
        <v>100</v>
      </c>
      <c r="H45" s="656">
        <v>100</v>
      </c>
      <c r="I45" s="656">
        <v>100</v>
      </c>
    </row>
    <row r="46" spans="2:9" ht="14.25" customHeight="1">
      <c r="B46" s="152">
        <v>2014</v>
      </c>
      <c r="C46" s="272">
        <v>98.37</v>
      </c>
      <c r="D46" s="273">
        <v>98.93</v>
      </c>
      <c r="E46" s="273">
        <v>98.27</v>
      </c>
      <c r="F46" s="273">
        <v>98.51</v>
      </c>
      <c r="G46" s="273">
        <v>96.77</v>
      </c>
      <c r="H46" s="273">
        <v>97.82</v>
      </c>
      <c r="I46" s="273">
        <v>99.69</v>
      </c>
    </row>
    <row r="47" spans="2:9" ht="12" customHeight="1">
      <c r="B47" s="152">
        <v>2013</v>
      </c>
      <c r="C47" s="272">
        <v>96.38</v>
      </c>
      <c r="D47" s="273">
        <v>96.81</v>
      </c>
      <c r="E47" s="273">
        <v>96.53</v>
      </c>
      <c r="F47" s="273">
        <v>97.72</v>
      </c>
      <c r="G47" s="273">
        <v>94.07</v>
      </c>
      <c r="H47" s="273">
        <v>95.31</v>
      </c>
      <c r="I47" s="273">
        <v>99.1</v>
      </c>
    </row>
    <row r="48" spans="2:9" ht="12" customHeight="1">
      <c r="B48" s="152">
        <v>2012</v>
      </c>
      <c r="C48" s="272">
        <v>93.32</v>
      </c>
      <c r="D48" s="273">
        <v>94.12</v>
      </c>
      <c r="E48" s="273">
        <v>94.28</v>
      </c>
      <c r="F48" s="273">
        <v>93.9</v>
      </c>
      <c r="G48" s="273">
        <v>94.01</v>
      </c>
      <c r="H48" s="273">
        <v>92.13</v>
      </c>
      <c r="I48" s="273">
        <v>98.61</v>
      </c>
    </row>
    <row r="49" spans="2:9" ht="12" customHeight="1">
      <c r="B49" s="152">
        <v>2011</v>
      </c>
      <c r="C49" s="272">
        <v>88.97</v>
      </c>
      <c r="D49" s="273">
        <v>90.14</v>
      </c>
      <c r="E49" s="273">
        <v>90.62</v>
      </c>
      <c r="F49" s="273">
        <v>89.57</v>
      </c>
      <c r="G49" s="273">
        <v>91.3</v>
      </c>
      <c r="H49" s="273">
        <v>87.78</v>
      </c>
      <c r="I49" s="273">
        <v>96.94</v>
      </c>
    </row>
    <row r="50" spans="2:9" ht="12" customHeight="1">
      <c r="B50" s="152">
        <v>2010</v>
      </c>
      <c r="C50" s="272">
        <v>84.21</v>
      </c>
      <c r="D50" s="273">
        <v>86.87</v>
      </c>
      <c r="E50" s="273">
        <v>87.18</v>
      </c>
      <c r="F50" s="273">
        <v>83.49</v>
      </c>
      <c r="G50" s="273">
        <v>83.84</v>
      </c>
      <c r="H50" s="273">
        <v>84.27</v>
      </c>
      <c r="I50" s="273">
        <v>96.08</v>
      </c>
    </row>
    <row r="51" spans="2:9" ht="12" customHeight="1">
      <c r="B51" s="152">
        <v>2009</v>
      </c>
      <c r="C51" s="272">
        <v>81.4</v>
      </c>
      <c r="D51" s="273">
        <v>82.71</v>
      </c>
      <c r="E51" s="273">
        <v>85.03</v>
      </c>
      <c r="F51" s="273">
        <v>81.86</v>
      </c>
      <c r="G51" s="273">
        <v>83.28</v>
      </c>
      <c r="H51" s="273">
        <v>82.19</v>
      </c>
      <c r="I51" s="273">
        <v>96.57</v>
      </c>
    </row>
    <row r="52" spans="2:9" ht="12" customHeight="1">
      <c r="B52" s="152">
        <v>2008</v>
      </c>
      <c r="C52" s="272">
        <v>78.63</v>
      </c>
      <c r="D52" s="273">
        <v>79.1</v>
      </c>
      <c r="E52" s="273">
        <v>81.72</v>
      </c>
      <c r="F52" s="273">
        <v>82.51</v>
      </c>
      <c r="G52" s="273">
        <v>76.67</v>
      </c>
      <c r="H52" s="273">
        <v>78.93</v>
      </c>
      <c r="I52" s="273">
        <v>96.21</v>
      </c>
    </row>
    <row r="53" spans="2:9" ht="12.75">
      <c r="B53" s="152">
        <v>2007</v>
      </c>
      <c r="C53" s="272">
        <v>74.03</v>
      </c>
      <c r="D53" s="273">
        <v>75.99</v>
      </c>
      <c r="E53" s="273">
        <v>77.71</v>
      </c>
      <c r="F53" s="273">
        <v>74.66</v>
      </c>
      <c r="G53" s="273">
        <v>73.64</v>
      </c>
      <c r="H53" s="273">
        <v>75.43</v>
      </c>
      <c r="I53" s="273">
        <v>93.33</v>
      </c>
    </row>
    <row r="54" spans="2:9" ht="12.75">
      <c r="B54" s="152">
        <v>2006</v>
      </c>
      <c r="C54" s="272">
        <v>71.64</v>
      </c>
      <c r="D54" s="273">
        <v>72.5</v>
      </c>
      <c r="E54" s="273">
        <v>74.83</v>
      </c>
      <c r="F54" s="273">
        <v>74.97</v>
      </c>
      <c r="G54" s="273">
        <v>69.09</v>
      </c>
      <c r="H54" s="273">
        <v>73.06</v>
      </c>
      <c r="I54" s="273">
        <v>90.57</v>
      </c>
    </row>
    <row r="55" spans="2:9" ht="12.75">
      <c r="B55" s="586">
        <v>2005</v>
      </c>
      <c r="C55" s="587">
        <v>69.45</v>
      </c>
      <c r="D55" s="588">
        <v>70.13</v>
      </c>
      <c r="E55" s="588">
        <v>72.1</v>
      </c>
      <c r="F55" s="588">
        <v>74.43</v>
      </c>
      <c r="G55" s="588">
        <v>65.07</v>
      </c>
      <c r="H55" s="588">
        <v>70.53</v>
      </c>
      <c r="I55" s="588">
        <v>88.29</v>
      </c>
    </row>
    <row r="56" ht="12.75">
      <c r="B56" s="274" t="s">
        <v>157</v>
      </c>
    </row>
    <row r="58" spans="2:9" ht="12.75">
      <c r="B58" s="217"/>
      <c r="C58" s="217"/>
      <c r="D58" s="217"/>
      <c r="E58" s="217"/>
      <c r="F58" s="217"/>
      <c r="G58" s="217"/>
      <c r="H58" s="217"/>
      <c r="I58" s="217"/>
    </row>
  </sheetData>
  <sheetProtection/>
  <mergeCells count="11">
    <mergeCell ref="B40:B41"/>
    <mergeCell ref="C40:C41"/>
    <mergeCell ref="B22:B23"/>
    <mergeCell ref="C22:C23"/>
    <mergeCell ref="B2:I2"/>
    <mergeCell ref="B3:I3"/>
    <mergeCell ref="B5:B6"/>
    <mergeCell ref="C5:C6"/>
    <mergeCell ref="D5:D6"/>
    <mergeCell ref="E5:E6"/>
    <mergeCell ref="B4:I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L33"/>
  <sheetViews>
    <sheetView zoomScalePageLayoutView="0" workbookViewId="0" topLeftCell="A1">
      <selection activeCell="K9" sqref="K9"/>
    </sheetView>
  </sheetViews>
  <sheetFormatPr defaultColWidth="9.140625" defaultRowHeight="12.75"/>
  <cols>
    <col min="1" max="1" width="2.140625" style="0" customWidth="1"/>
    <col min="2" max="2" width="16.421875" style="0" customWidth="1"/>
    <col min="3" max="3" width="14.8515625" style="0" customWidth="1"/>
    <col min="4" max="5" width="15.140625" style="0" customWidth="1"/>
    <col min="6" max="8" width="10.7109375" style="0" customWidth="1"/>
    <col min="9" max="9" width="15.28125" style="0" customWidth="1"/>
  </cols>
  <sheetData>
    <row r="1" ht="14.25" customHeight="1">
      <c r="H1" s="153" t="s">
        <v>198</v>
      </c>
    </row>
    <row r="2" spans="2:8" ht="30" customHeight="1">
      <c r="B2" s="759" t="s">
        <v>272</v>
      </c>
      <c r="C2" s="759"/>
      <c r="D2" s="759"/>
      <c r="E2" s="759"/>
      <c r="F2" s="759"/>
      <c r="G2" s="759"/>
      <c r="H2" s="759"/>
    </row>
    <row r="3" spans="2:8" ht="24" customHeight="1">
      <c r="B3" s="760">
        <v>2017</v>
      </c>
      <c r="C3" s="760"/>
      <c r="D3" s="760"/>
      <c r="E3" s="760"/>
      <c r="F3" s="760"/>
      <c r="G3" s="760"/>
      <c r="H3" s="760"/>
    </row>
    <row r="4" spans="2:8" ht="24" customHeight="1">
      <c r="B4" s="158"/>
      <c r="C4" s="812" t="s">
        <v>337</v>
      </c>
      <c r="D4" s="810"/>
      <c r="E4" s="810"/>
      <c r="F4" s="810"/>
      <c r="G4" s="810"/>
      <c r="H4" s="811"/>
    </row>
    <row r="5" spans="2:12" s="18" customFormat="1" ht="12" customHeight="1">
      <c r="B5" s="169"/>
      <c r="C5" s="813" t="s">
        <v>261</v>
      </c>
      <c r="D5" s="789"/>
      <c r="E5" s="789"/>
      <c r="F5" s="789"/>
      <c r="G5" s="789"/>
      <c r="H5" s="814"/>
      <c r="I5"/>
      <c r="K5"/>
      <c r="L5"/>
    </row>
    <row r="6" spans="2:8" ht="12" customHeight="1">
      <c r="B6" s="159"/>
      <c r="C6" s="806" t="s">
        <v>83</v>
      </c>
      <c r="D6" s="783"/>
      <c r="E6" s="806" t="s">
        <v>84</v>
      </c>
      <c r="F6" s="783"/>
      <c r="G6" s="807" t="s">
        <v>174</v>
      </c>
      <c r="H6" s="808"/>
    </row>
    <row r="7" spans="2:8" ht="15" customHeight="1">
      <c r="B7" s="154" t="s">
        <v>85</v>
      </c>
      <c r="C7" s="507">
        <v>892.053228786</v>
      </c>
      <c r="D7" s="163">
        <f>C7/$C$16</f>
        <v>0.4747547266692434</v>
      </c>
      <c r="E7" s="507">
        <v>986.155803443</v>
      </c>
      <c r="F7" s="163">
        <f>E7/$E$16</f>
        <v>0.5307286711221298</v>
      </c>
      <c r="G7" s="507">
        <f>C7+E7</f>
        <v>1878.209032229</v>
      </c>
      <c r="H7" s="163">
        <f>G7/$G$16</f>
        <v>0.5025854764800538</v>
      </c>
    </row>
    <row r="8" spans="2:8" ht="15" customHeight="1">
      <c r="B8" s="165" t="s">
        <v>86</v>
      </c>
      <c r="C8" s="508">
        <v>343.867927782</v>
      </c>
      <c r="D8" s="166">
        <f aca="true" t="shared" si="0" ref="D8:D16">C8/$C$16</f>
        <v>0.18300805243049714</v>
      </c>
      <c r="E8" s="508">
        <v>262.480008421</v>
      </c>
      <c r="F8" s="166">
        <f aca="true" t="shared" si="1" ref="F8:F16">E8/$E$16</f>
        <v>0.1412613154828477</v>
      </c>
      <c r="G8" s="508">
        <f aca="true" t="shared" si="2" ref="G8:G16">C8+E8</f>
        <v>606.347936203</v>
      </c>
      <c r="H8" s="166">
        <f aca="true" t="shared" si="3" ref="H8:H16">G8/$G$16</f>
        <v>0.16225119845559685</v>
      </c>
    </row>
    <row r="9" spans="2:8" ht="15" customHeight="1">
      <c r="B9" s="155" t="s">
        <v>87</v>
      </c>
      <c r="C9" s="507">
        <v>24.174523458</v>
      </c>
      <c r="D9" s="163">
        <f t="shared" si="0"/>
        <v>0.012865789737996994</v>
      </c>
      <c r="E9" s="507">
        <v>26.952342441</v>
      </c>
      <c r="F9" s="163">
        <f t="shared" si="1"/>
        <v>0.014505193639178647</v>
      </c>
      <c r="G9" s="507">
        <f t="shared" si="2"/>
        <v>51.126865898999995</v>
      </c>
      <c r="H9" s="163">
        <f t="shared" si="3"/>
        <v>0.013680916137585581</v>
      </c>
    </row>
    <row r="10" spans="2:8" ht="15" customHeight="1">
      <c r="B10" s="165" t="s">
        <v>175</v>
      </c>
      <c r="C10" s="508">
        <v>2.4971428</v>
      </c>
      <c r="D10" s="166">
        <f t="shared" si="0"/>
        <v>0.0013289905907088793</v>
      </c>
      <c r="E10" s="508">
        <v>4.762983565</v>
      </c>
      <c r="F10" s="166">
        <f t="shared" si="1"/>
        <v>0.0025633393112968737</v>
      </c>
      <c r="G10" s="508">
        <f t="shared" si="2"/>
        <v>7.260126365</v>
      </c>
      <c r="H10" s="166">
        <f t="shared" si="3"/>
        <v>0.0019427199027621557</v>
      </c>
    </row>
    <row r="11" spans="2:8" ht="15" customHeight="1">
      <c r="B11" s="155" t="s">
        <v>88</v>
      </c>
      <c r="C11" s="507">
        <v>4.528844443</v>
      </c>
      <c r="D11" s="163">
        <f t="shared" si="0"/>
        <v>0.0024102713114889525</v>
      </c>
      <c r="E11" s="507">
        <v>81.559310751</v>
      </c>
      <c r="F11" s="163">
        <f t="shared" si="1"/>
        <v>0.0438935353433906</v>
      </c>
      <c r="G11" s="507">
        <f t="shared" si="2"/>
        <v>86.088155194</v>
      </c>
      <c r="H11" s="163">
        <f t="shared" si="3"/>
        <v>0.023036124177359417</v>
      </c>
    </row>
    <row r="12" spans="2:8" ht="15" customHeight="1">
      <c r="B12" s="165" t="s">
        <v>89</v>
      </c>
      <c r="C12" s="508">
        <v>537.951216449</v>
      </c>
      <c r="D12" s="166">
        <f t="shared" si="0"/>
        <v>0.286300048567954</v>
      </c>
      <c r="E12" s="508">
        <v>416.866607616</v>
      </c>
      <c r="F12" s="166">
        <f t="shared" si="1"/>
        <v>0.22434899224118182</v>
      </c>
      <c r="G12" s="508">
        <f t="shared" si="2"/>
        <v>954.817824065</v>
      </c>
      <c r="H12" s="166">
        <f t="shared" si="3"/>
        <v>0.2554974248472506</v>
      </c>
    </row>
    <row r="13" spans="2:8" ht="15" customHeight="1">
      <c r="B13" s="155" t="s">
        <v>191</v>
      </c>
      <c r="C13" s="507">
        <v>62.383020543</v>
      </c>
      <c r="D13" s="163">
        <f t="shared" si="0"/>
        <v>0.03320052314254744</v>
      </c>
      <c r="E13" s="507">
        <v>28.331986792</v>
      </c>
      <c r="F13" s="163">
        <f t="shared" si="1"/>
        <v>0.015247689713805973</v>
      </c>
      <c r="G13" s="507">
        <f t="shared" si="2"/>
        <v>90.715007335</v>
      </c>
      <c r="H13" s="163">
        <f t="shared" si="3"/>
        <v>0.024274212509374064</v>
      </c>
    </row>
    <row r="14" spans="2:8" ht="15" customHeight="1">
      <c r="B14" s="165" t="s">
        <v>192</v>
      </c>
      <c r="C14" s="508">
        <v>1.19301869</v>
      </c>
      <c r="D14" s="166">
        <f t="shared" si="0"/>
        <v>0.0006349298940972992</v>
      </c>
      <c r="E14" s="508">
        <v>1.596773592</v>
      </c>
      <c r="F14" s="166">
        <f t="shared" si="1"/>
        <v>0.0008593505444132926</v>
      </c>
      <c r="G14" s="508">
        <f t="shared" si="2"/>
        <v>2.7897922819999996</v>
      </c>
      <c r="H14" s="166">
        <f t="shared" si="3"/>
        <v>0.0007465138646816999</v>
      </c>
    </row>
    <row r="15" spans="2:8" ht="15" customHeight="1">
      <c r="B15" s="156" t="s">
        <v>193</v>
      </c>
      <c r="C15" s="509">
        <v>10.328112295</v>
      </c>
      <c r="D15" s="164">
        <f t="shared" si="0"/>
        <v>0.005496667655465955</v>
      </c>
      <c r="E15" s="509">
        <v>49.410876713</v>
      </c>
      <c r="F15" s="164">
        <f t="shared" si="1"/>
        <v>0.026591912601755148</v>
      </c>
      <c r="G15" s="509">
        <f t="shared" si="2"/>
        <v>59.738989008000004</v>
      </c>
      <c r="H15" s="164">
        <f t="shared" si="3"/>
        <v>0.01598541362533588</v>
      </c>
    </row>
    <row r="16" spans="2:8" ht="15" customHeight="1">
      <c r="B16" s="167" t="s">
        <v>90</v>
      </c>
      <c r="C16" s="510">
        <f>SUM(C7:C15)</f>
        <v>1878.9770352459998</v>
      </c>
      <c r="D16" s="168">
        <f t="shared" si="0"/>
        <v>1</v>
      </c>
      <c r="E16" s="510">
        <f>SUM(E7:E15)</f>
        <v>1858.116693334</v>
      </c>
      <c r="F16" s="168">
        <f t="shared" si="1"/>
        <v>1</v>
      </c>
      <c r="G16" s="510">
        <f t="shared" si="2"/>
        <v>3737.09372858</v>
      </c>
      <c r="H16" s="168">
        <f t="shared" si="3"/>
        <v>1</v>
      </c>
    </row>
    <row r="17" spans="2:8" ht="18" customHeight="1">
      <c r="B17" s="160"/>
      <c r="C17" s="161"/>
      <c r="D17" s="161"/>
      <c r="E17" s="161"/>
      <c r="F17" s="161"/>
      <c r="G17" s="161"/>
      <c r="H17" s="161"/>
    </row>
    <row r="18" spans="2:8" ht="24" customHeight="1">
      <c r="B18" s="160"/>
      <c r="C18" s="809" t="s">
        <v>176</v>
      </c>
      <c r="D18" s="810"/>
      <c r="E18" s="810"/>
      <c r="F18" s="810"/>
      <c r="G18" s="810"/>
      <c r="H18" s="811"/>
    </row>
    <row r="19" spans="2:12" s="18" customFormat="1" ht="12" customHeight="1">
      <c r="B19" s="160"/>
      <c r="C19" s="813" t="s">
        <v>261</v>
      </c>
      <c r="D19" s="789"/>
      <c r="E19" s="789"/>
      <c r="F19" s="789"/>
      <c r="G19" s="789"/>
      <c r="H19" s="814"/>
      <c r="I19"/>
      <c r="K19"/>
      <c r="L19"/>
    </row>
    <row r="20" spans="2:8" ht="12" customHeight="1">
      <c r="B20" s="160"/>
      <c r="C20" s="806" t="s">
        <v>83</v>
      </c>
      <c r="D20" s="783"/>
      <c r="E20" s="806" t="s">
        <v>84</v>
      </c>
      <c r="F20" s="783"/>
      <c r="G20" s="807" t="s">
        <v>174</v>
      </c>
      <c r="H20" s="808"/>
    </row>
    <row r="21" spans="2:8" ht="15" customHeight="1">
      <c r="B21" s="154" t="s">
        <v>85</v>
      </c>
      <c r="C21" s="507">
        <v>561.345114</v>
      </c>
      <c r="D21" s="163">
        <f>C21/$C$30</f>
        <v>0.803724549969825</v>
      </c>
      <c r="E21" s="507">
        <v>1286.696127</v>
      </c>
      <c r="F21" s="163">
        <f>E21/$E$30</f>
        <v>0.7381745450203294</v>
      </c>
      <c r="G21" s="507">
        <f>E21+C21</f>
        <v>1848.041241</v>
      </c>
      <c r="H21" s="163">
        <f>G21/$G$30</f>
        <v>0.7569260989303467</v>
      </c>
    </row>
    <row r="22" spans="2:8" ht="15" customHeight="1">
      <c r="B22" s="165" t="s">
        <v>86</v>
      </c>
      <c r="C22" s="508">
        <v>89.480608</v>
      </c>
      <c r="D22" s="166">
        <f aca="true" t="shared" si="4" ref="D22:D30">C22/$C$30</f>
        <v>0.1281168386473679</v>
      </c>
      <c r="E22" s="508">
        <v>72.556874</v>
      </c>
      <c r="F22" s="166">
        <f aca="true" t="shared" si="5" ref="F22:F30">E22/$E$30</f>
        <v>0.04162570814441207</v>
      </c>
      <c r="G22" s="508">
        <v>72.556874</v>
      </c>
      <c r="H22" s="166">
        <f aca="true" t="shared" si="6" ref="H22:H30">G22/$G$30</f>
        <v>0.029718055186735252</v>
      </c>
    </row>
    <row r="23" spans="2:8" ht="15" customHeight="1">
      <c r="B23" s="155" t="s">
        <v>87</v>
      </c>
      <c r="C23" s="507">
        <v>19.236616</v>
      </c>
      <c r="D23" s="163">
        <f t="shared" si="4"/>
        <v>0.02754266520175383</v>
      </c>
      <c r="E23" s="507">
        <v>73.192917</v>
      </c>
      <c r="F23" s="163">
        <f t="shared" si="5"/>
        <v>0.04199060451915523</v>
      </c>
      <c r="G23" s="507">
        <f aca="true" t="shared" si="7" ref="G23:G30">E23+C23</f>
        <v>92.42953299999999</v>
      </c>
      <c r="H23" s="163">
        <f t="shared" si="6"/>
        <v>0.037857556578004825</v>
      </c>
    </row>
    <row r="24" spans="2:8" ht="15" customHeight="1">
      <c r="B24" s="165" t="s">
        <v>175</v>
      </c>
      <c r="C24" s="508">
        <v>6.964273</v>
      </c>
      <c r="D24" s="166">
        <f t="shared" si="4"/>
        <v>0.009971329656557773</v>
      </c>
      <c r="E24" s="508">
        <v>13.157734</v>
      </c>
      <c r="F24" s="166">
        <f t="shared" si="5"/>
        <v>0.007548561082245738</v>
      </c>
      <c r="G24" s="508">
        <f t="shared" si="7"/>
        <v>20.122007</v>
      </c>
      <c r="H24" s="166">
        <f t="shared" si="6"/>
        <v>0.008241630069314632</v>
      </c>
    </row>
    <row r="25" spans="2:8" ht="15" customHeight="1">
      <c r="B25" s="155" t="s">
        <v>88</v>
      </c>
      <c r="C25" s="507">
        <v>4.639997</v>
      </c>
      <c r="D25" s="163">
        <f t="shared" si="4"/>
        <v>0.006643470135711092</v>
      </c>
      <c r="E25" s="507">
        <v>277.884281</v>
      </c>
      <c r="F25" s="163">
        <f t="shared" si="5"/>
        <v>0.1594215591320237</v>
      </c>
      <c r="G25" s="507">
        <f t="shared" si="7"/>
        <v>282.524278</v>
      </c>
      <c r="H25" s="163">
        <f t="shared" si="6"/>
        <v>0.11571711434531388</v>
      </c>
    </row>
    <row r="26" spans="2:8" ht="15" customHeight="1">
      <c r="B26" s="165" t="s">
        <v>89</v>
      </c>
      <c r="C26" s="508">
        <v>15.636133</v>
      </c>
      <c r="D26" s="166">
        <f t="shared" si="4"/>
        <v>0.0223875538332259</v>
      </c>
      <c r="E26" s="508">
        <v>4.799141</v>
      </c>
      <c r="F26" s="166">
        <f t="shared" si="5"/>
        <v>0.0027532559163158253</v>
      </c>
      <c r="G26" s="508">
        <f t="shared" si="7"/>
        <v>20.435274</v>
      </c>
      <c r="H26" s="166">
        <f t="shared" si="6"/>
        <v>0.008369938877025711</v>
      </c>
    </row>
    <row r="27" spans="2:8" ht="15" customHeight="1">
      <c r="B27" s="155" t="s">
        <v>191</v>
      </c>
      <c r="C27" s="507">
        <v>0.481573</v>
      </c>
      <c r="D27" s="163">
        <f t="shared" si="4"/>
        <v>0.0006895081707304546</v>
      </c>
      <c r="E27" s="507">
        <v>2.039231</v>
      </c>
      <c r="F27" s="163">
        <f t="shared" si="5"/>
        <v>0.001169902033610731</v>
      </c>
      <c r="G27" s="507">
        <f t="shared" si="7"/>
        <v>2.520804</v>
      </c>
      <c r="H27" s="163">
        <f t="shared" si="6"/>
        <v>0.0010324782237302972</v>
      </c>
    </row>
    <row r="28" spans="2:8" ht="15" customHeight="1">
      <c r="B28" s="165" t="s">
        <v>192</v>
      </c>
      <c r="C28" s="508">
        <v>0.005303</v>
      </c>
      <c r="D28" s="166">
        <f t="shared" si="4"/>
        <v>7.592746747395725E-06</v>
      </c>
      <c r="E28" s="508">
        <v>0.011288</v>
      </c>
      <c r="F28" s="166">
        <f t="shared" si="5"/>
        <v>6.475899079308784E-06</v>
      </c>
      <c r="G28" s="508">
        <f t="shared" si="7"/>
        <v>0.016591</v>
      </c>
      <c r="H28" s="166">
        <f t="shared" si="6"/>
        <v>6.795389966815889E-06</v>
      </c>
    </row>
    <row r="29" spans="2:8" ht="15" customHeight="1">
      <c r="B29" s="156" t="s">
        <v>193</v>
      </c>
      <c r="C29" s="509">
        <v>0.640105</v>
      </c>
      <c r="D29" s="164">
        <f t="shared" si="4"/>
        <v>0.0009164916380806601</v>
      </c>
      <c r="E29" s="509">
        <v>12.740837</v>
      </c>
      <c r="F29" s="164">
        <f t="shared" si="5"/>
        <v>0.0073093882528280744</v>
      </c>
      <c r="G29" s="509">
        <f t="shared" si="7"/>
        <v>13.380942000000001</v>
      </c>
      <c r="H29" s="164">
        <f t="shared" si="6"/>
        <v>0.005480605087899785</v>
      </c>
    </row>
    <row r="30" spans="2:8" ht="15" customHeight="1">
      <c r="B30" s="167" t="s">
        <v>90</v>
      </c>
      <c r="C30" s="510">
        <f>SUM(C21:C29)</f>
        <v>698.429722</v>
      </c>
      <c r="D30" s="168">
        <f t="shared" si="4"/>
        <v>1</v>
      </c>
      <c r="E30" s="510">
        <f>SUM(E21:E29)</f>
        <v>1743.0784299999998</v>
      </c>
      <c r="F30" s="168">
        <f t="shared" si="5"/>
        <v>1</v>
      </c>
      <c r="G30" s="510">
        <f t="shared" si="7"/>
        <v>2441.508152</v>
      </c>
      <c r="H30" s="168">
        <f t="shared" si="6"/>
        <v>1</v>
      </c>
    </row>
    <row r="31" spans="2:8" ht="15" customHeight="1">
      <c r="B31" s="32" t="s">
        <v>168</v>
      </c>
      <c r="C31" s="161"/>
      <c r="D31" s="161"/>
      <c r="E31" s="161"/>
      <c r="F31" s="161"/>
      <c r="G31" s="161"/>
      <c r="H31" s="161"/>
    </row>
    <row r="32" spans="2:3" ht="12.75" customHeight="1">
      <c r="B32" s="216"/>
      <c r="C32" s="157"/>
    </row>
    <row r="33" ht="12.75">
      <c r="B33" s="162"/>
    </row>
  </sheetData>
  <sheetProtection/>
  <mergeCells count="12">
    <mergeCell ref="B2:H2"/>
    <mergeCell ref="B3:H3"/>
    <mergeCell ref="C4:H4"/>
    <mergeCell ref="C5:H5"/>
    <mergeCell ref="C19:H19"/>
    <mergeCell ref="C20:D20"/>
    <mergeCell ref="E20:F20"/>
    <mergeCell ref="G20:H20"/>
    <mergeCell ref="C6:D6"/>
    <mergeCell ref="E6:F6"/>
    <mergeCell ref="G6:H6"/>
    <mergeCell ref="C18:H18"/>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P48"/>
  <sheetViews>
    <sheetView zoomScalePageLayoutView="0" workbookViewId="0" topLeftCell="A4">
      <selection activeCell="V11" sqref="V11"/>
    </sheetView>
  </sheetViews>
  <sheetFormatPr defaultColWidth="9.140625" defaultRowHeight="12.75"/>
  <cols>
    <col min="1" max="1" width="9.140625" style="0" customWidth="1"/>
    <col min="2" max="15" width="7.7109375" style="5" customWidth="1"/>
    <col min="16" max="16" width="7.140625" style="5" customWidth="1"/>
  </cols>
  <sheetData>
    <row r="1" spans="1:16" ht="15.75">
      <c r="A1" s="230"/>
      <c r="P1" s="231" t="s">
        <v>212</v>
      </c>
    </row>
    <row r="2" spans="1:16" ht="15.75" customHeight="1">
      <c r="A2" s="759" t="s">
        <v>223</v>
      </c>
      <c r="B2" s="815"/>
      <c r="C2" s="815"/>
      <c r="D2" s="815"/>
      <c r="E2" s="815"/>
      <c r="F2" s="815"/>
      <c r="G2" s="815"/>
      <c r="H2" s="815"/>
      <c r="I2" s="815"/>
      <c r="J2" s="815"/>
      <c r="K2" s="815"/>
      <c r="L2" s="815"/>
      <c r="M2" s="815"/>
      <c r="N2" s="815"/>
      <c r="O2" s="815"/>
      <c r="P2" s="815"/>
    </row>
    <row r="3" spans="1:16" ht="12.75" customHeight="1">
      <c r="A3" s="760" t="s">
        <v>231</v>
      </c>
      <c r="B3" s="816"/>
      <c r="C3" s="816"/>
      <c r="D3" s="816"/>
      <c r="E3" s="816"/>
      <c r="F3" s="816"/>
      <c r="G3" s="816"/>
      <c r="H3" s="816"/>
      <c r="I3" s="816"/>
      <c r="J3" s="816"/>
      <c r="K3" s="816"/>
      <c r="L3" s="816"/>
      <c r="M3" s="816"/>
      <c r="N3" s="816"/>
      <c r="O3" s="816"/>
      <c r="P3" s="816"/>
    </row>
    <row r="4" spans="1:14" ht="12.75">
      <c r="A4" s="6"/>
      <c r="E4" s="232"/>
      <c r="F4" s="232"/>
      <c r="G4" s="426"/>
      <c r="H4" s="232"/>
      <c r="I4" s="450"/>
      <c r="J4" s="450"/>
      <c r="K4" s="450"/>
      <c r="L4" s="450"/>
      <c r="M4" s="450"/>
      <c r="N4" s="450"/>
    </row>
    <row r="5" spans="1:16" ht="18.75">
      <c r="A5" s="159"/>
      <c r="B5" s="233">
        <v>2005</v>
      </c>
      <c r="C5" s="233">
        <v>2006</v>
      </c>
      <c r="D5" s="233">
        <v>2007</v>
      </c>
      <c r="E5" s="233">
        <v>2008</v>
      </c>
      <c r="F5" s="233">
        <v>2009</v>
      </c>
      <c r="G5" s="233">
        <v>2010</v>
      </c>
      <c r="H5" s="233">
        <v>2011</v>
      </c>
      <c r="I5" s="233">
        <v>2012</v>
      </c>
      <c r="J5" s="233">
        <v>2013</v>
      </c>
      <c r="K5" s="233">
        <v>2014</v>
      </c>
      <c r="L5" s="233">
        <v>2015</v>
      </c>
      <c r="M5" s="233">
        <v>2016</v>
      </c>
      <c r="N5" s="234">
        <v>2017</v>
      </c>
      <c r="O5" s="235" t="s">
        <v>350</v>
      </c>
      <c r="P5" s="236"/>
    </row>
    <row r="6" spans="1:16" ht="12.75">
      <c r="A6" s="237"/>
      <c r="B6" s="238"/>
      <c r="C6" s="238"/>
      <c r="D6" s="238"/>
      <c r="E6" s="238"/>
      <c r="F6" s="239"/>
      <c r="G6" s="425"/>
      <c r="H6" s="425"/>
      <c r="I6" s="425"/>
      <c r="J6" s="425"/>
      <c r="K6" s="425"/>
      <c r="L6" s="425"/>
      <c r="M6" s="425"/>
      <c r="N6" s="240"/>
      <c r="O6" s="241"/>
      <c r="P6" s="236"/>
    </row>
    <row r="7" spans="1:16" ht="12.75">
      <c r="A7" s="604" t="s">
        <v>268</v>
      </c>
      <c r="B7" s="617"/>
      <c r="C7" s="617"/>
      <c r="D7" s="617">
        <v>1.3692976808596808</v>
      </c>
      <c r="E7" s="617">
        <v>1.3377005208392743</v>
      </c>
      <c r="F7" s="617">
        <v>1.3797663154104636</v>
      </c>
      <c r="G7" s="617">
        <v>1.3620354409991258</v>
      </c>
      <c r="H7" s="617">
        <v>1.342261372026557</v>
      </c>
      <c r="I7" s="617">
        <v>1.3344740886811102</v>
      </c>
      <c r="J7" s="617">
        <v>1.3143006155006312</v>
      </c>
      <c r="K7" s="617">
        <v>1.2971077735569159</v>
      </c>
      <c r="L7" s="617">
        <v>1.290408824461432</v>
      </c>
      <c r="M7" s="617">
        <v>1.2934911756477234</v>
      </c>
      <c r="N7" s="618">
        <v>1.2</v>
      </c>
      <c r="O7" s="619"/>
      <c r="P7" s="604" t="s">
        <v>268</v>
      </c>
    </row>
    <row r="8" spans="1:16" ht="12.75">
      <c r="A8" s="10" t="s">
        <v>20</v>
      </c>
      <c r="B8" s="247">
        <v>1.2673464192037398</v>
      </c>
      <c r="C8" s="247">
        <v>1.1703383679955528</v>
      </c>
      <c r="D8" s="247">
        <v>1.1621149160532327</v>
      </c>
      <c r="E8" s="247">
        <v>1.1222234843852512</v>
      </c>
      <c r="F8" s="247">
        <v>1.153355293621128</v>
      </c>
      <c r="G8" s="247">
        <v>1.1630668432390534</v>
      </c>
      <c r="H8" s="247">
        <v>1.1647495570503577</v>
      </c>
      <c r="I8" s="247">
        <v>1.107727763167029</v>
      </c>
      <c r="J8" s="247">
        <v>1.0572850422006639</v>
      </c>
      <c r="K8" s="247">
        <v>1.1014708302667926</v>
      </c>
      <c r="L8" s="247">
        <v>1.1387264323332895</v>
      </c>
      <c r="M8" s="247">
        <v>1.2060587275593053</v>
      </c>
      <c r="N8" s="248">
        <v>1.2</v>
      </c>
      <c r="O8" s="251">
        <v>19</v>
      </c>
      <c r="P8" s="244" t="s">
        <v>20</v>
      </c>
    </row>
    <row r="9" spans="1:16" ht="12.75">
      <c r="A9" s="84" t="s">
        <v>3</v>
      </c>
      <c r="B9" s="249"/>
      <c r="C9" s="249" t="s">
        <v>247</v>
      </c>
      <c r="D9" s="249">
        <v>2.7591167178009366</v>
      </c>
      <c r="E9" s="249">
        <v>2.7856538344348434</v>
      </c>
      <c r="F9" s="249">
        <v>2.4393396078615983</v>
      </c>
      <c r="G9" s="249">
        <v>2.3669035642098764</v>
      </c>
      <c r="H9" s="249">
        <v>2.3060156931124673</v>
      </c>
      <c r="I9" s="249">
        <v>2.2691215216566394</v>
      </c>
      <c r="J9" s="249">
        <v>2.3741566734643293</v>
      </c>
      <c r="K9" s="249">
        <v>2.2731574626644164</v>
      </c>
      <c r="L9" s="249">
        <v>2.4414977811233602</v>
      </c>
      <c r="M9" s="249">
        <v>2.2853077903442505</v>
      </c>
      <c r="N9" s="250">
        <v>2.1</v>
      </c>
      <c r="O9" s="252">
        <v>4</v>
      </c>
      <c r="P9" s="242" t="s">
        <v>3</v>
      </c>
    </row>
    <row r="10" spans="1:16" ht="12.75">
      <c r="A10" s="10" t="s">
        <v>5</v>
      </c>
      <c r="B10" s="247">
        <v>2.160462035361693</v>
      </c>
      <c r="C10" s="247">
        <v>2.073977634119784</v>
      </c>
      <c r="D10" s="247">
        <v>2.0194339830631085</v>
      </c>
      <c r="E10" s="247">
        <v>1.9112050546195216</v>
      </c>
      <c r="F10" s="247">
        <v>1.9513466084988846</v>
      </c>
      <c r="G10" s="247">
        <v>1.918604215610735</v>
      </c>
      <c r="H10" s="247">
        <v>1.8829372186290154</v>
      </c>
      <c r="I10" s="567">
        <v>1.8091679975105628</v>
      </c>
      <c r="J10" s="567">
        <v>1.7717709291496333</v>
      </c>
      <c r="K10" s="567">
        <v>1.7530644961636401</v>
      </c>
      <c r="L10" s="567">
        <v>1.6899454506431173</v>
      </c>
      <c r="M10" s="567">
        <v>1.7346076364961562</v>
      </c>
      <c r="N10" s="472">
        <v>1.6</v>
      </c>
      <c r="O10" s="473">
        <v>12</v>
      </c>
      <c r="P10" s="244" t="s">
        <v>5</v>
      </c>
    </row>
    <row r="11" spans="1:16" ht="12.75">
      <c r="A11" s="84" t="s">
        <v>16</v>
      </c>
      <c r="B11" s="249">
        <v>1.2017810553185229</v>
      </c>
      <c r="C11" s="249">
        <v>1.1267662873017976</v>
      </c>
      <c r="D11" s="249">
        <v>1.1093596795599994</v>
      </c>
      <c r="E11" s="249">
        <v>1.0632853469394168</v>
      </c>
      <c r="F11" s="249">
        <v>1.0971912419235292</v>
      </c>
      <c r="G11" s="249">
        <v>1.0146903213757281</v>
      </c>
      <c r="H11" s="249">
        <v>0.9823944501940324</v>
      </c>
      <c r="I11" s="249">
        <v>0.939351596691548</v>
      </c>
      <c r="J11" s="249">
        <v>0.9167201921707143</v>
      </c>
      <c r="K11" s="249">
        <v>0.8903969662574396</v>
      </c>
      <c r="L11" s="249">
        <v>0.8826549125892899</v>
      </c>
      <c r="M11" s="249">
        <v>0.8881846518711536</v>
      </c>
      <c r="N11" s="250">
        <v>0.7</v>
      </c>
      <c r="O11" s="253">
        <v>28</v>
      </c>
      <c r="P11" s="242" t="s">
        <v>16</v>
      </c>
    </row>
    <row r="12" spans="1:16" ht="12.75">
      <c r="A12" s="10" t="s">
        <v>21</v>
      </c>
      <c r="B12" s="247">
        <v>1.5341576692425885</v>
      </c>
      <c r="C12" s="247">
        <v>1.4822691831178871</v>
      </c>
      <c r="D12" s="247">
        <v>1.3962433368759413</v>
      </c>
      <c r="E12" s="247">
        <v>1.3949611970906792</v>
      </c>
      <c r="F12" s="247">
        <v>1.4329301899527058</v>
      </c>
      <c r="G12" s="247">
        <v>1.3707824297962774</v>
      </c>
      <c r="H12" s="247">
        <v>1.3248139420147385</v>
      </c>
      <c r="I12" s="247">
        <v>1.2785909427990243</v>
      </c>
      <c r="J12" s="247">
        <v>1.2392578283584448</v>
      </c>
      <c r="K12" s="247">
        <v>1.2135068958893904</v>
      </c>
      <c r="L12" s="247">
        <v>1.1832323791782662</v>
      </c>
      <c r="M12" s="247">
        <v>1.1607698244804152</v>
      </c>
      <c r="N12" s="248">
        <v>1.1</v>
      </c>
      <c r="O12" s="251">
        <v>22</v>
      </c>
      <c r="P12" s="244" t="s">
        <v>21</v>
      </c>
    </row>
    <row r="13" spans="1:16" ht="12.75">
      <c r="A13" s="84" t="s">
        <v>6</v>
      </c>
      <c r="B13" s="249">
        <v>1.809577084609716</v>
      </c>
      <c r="C13" s="249">
        <v>1.698011344727364</v>
      </c>
      <c r="D13" s="249">
        <v>1.7173035257041562</v>
      </c>
      <c r="E13" s="249">
        <v>1.6574742845380297</v>
      </c>
      <c r="F13" s="249">
        <v>2.164012187276879</v>
      </c>
      <c r="G13" s="249">
        <v>2.0721299221961744</v>
      </c>
      <c r="H13" s="249">
        <v>2.055826873695073</v>
      </c>
      <c r="I13" s="249">
        <v>2.027192791707787</v>
      </c>
      <c r="J13" s="249">
        <v>1.8716796163170877</v>
      </c>
      <c r="K13" s="249">
        <v>1.9207144836784338</v>
      </c>
      <c r="L13" s="249">
        <v>2.0551699995576893</v>
      </c>
      <c r="M13" s="249">
        <v>2.2429239905096097</v>
      </c>
      <c r="N13" s="250">
        <v>2.2</v>
      </c>
      <c r="O13" s="253">
        <v>2</v>
      </c>
      <c r="P13" s="242" t="s">
        <v>6</v>
      </c>
    </row>
    <row r="14" spans="1:16" ht="12.75">
      <c r="A14" s="10" t="s">
        <v>24</v>
      </c>
      <c r="B14" s="247">
        <v>1.1810326361025243</v>
      </c>
      <c r="C14" s="247">
        <v>1.1304374384015543</v>
      </c>
      <c r="D14" s="247">
        <v>1.091115862808979</v>
      </c>
      <c r="E14" s="247">
        <v>1.1263244076243888</v>
      </c>
      <c r="F14" s="247">
        <v>1.2489054817026015</v>
      </c>
      <c r="G14" s="247">
        <v>1.2041706524983993</v>
      </c>
      <c r="H14" s="247">
        <v>1.1869996144826827</v>
      </c>
      <c r="I14" s="247">
        <v>1.108869880115593</v>
      </c>
      <c r="J14" s="247">
        <v>1.0831600836664603</v>
      </c>
      <c r="K14" s="247">
        <v>1.014281411713223</v>
      </c>
      <c r="L14" s="247">
        <v>0.7828772596773155</v>
      </c>
      <c r="M14" s="247">
        <v>0.767309763497667</v>
      </c>
      <c r="N14" s="248">
        <v>0.8</v>
      </c>
      <c r="O14" s="251">
        <v>27</v>
      </c>
      <c r="P14" s="244" t="s">
        <v>24</v>
      </c>
    </row>
    <row r="15" spans="1:16" ht="12.75">
      <c r="A15" s="84" t="s">
        <v>17</v>
      </c>
      <c r="B15" s="249">
        <v>1.0815588806995744</v>
      </c>
      <c r="C15" s="249">
        <v>1.014298761538171</v>
      </c>
      <c r="D15" s="249">
        <v>1.0680438663012775</v>
      </c>
      <c r="E15" s="249">
        <v>0.9997692310849938</v>
      </c>
      <c r="F15" s="249">
        <v>1.0945866225446352</v>
      </c>
      <c r="G15" s="249">
        <v>1.6652804828288335</v>
      </c>
      <c r="H15" s="249">
        <v>1.7723674101671008</v>
      </c>
      <c r="I15" s="249">
        <v>1.9027136193748118</v>
      </c>
      <c r="J15" s="249">
        <v>1.8185432497753933</v>
      </c>
      <c r="K15" s="249">
        <v>1.866050372258178</v>
      </c>
      <c r="L15" s="249">
        <v>1.8329703080923416</v>
      </c>
      <c r="M15" s="249">
        <v>1.857670085692082</v>
      </c>
      <c r="N15" s="250">
        <v>1.8</v>
      </c>
      <c r="O15" s="253">
        <v>7</v>
      </c>
      <c r="P15" s="242" t="s">
        <v>17</v>
      </c>
    </row>
    <row r="16" spans="1:16" ht="12.75">
      <c r="A16" s="10" t="s">
        <v>22</v>
      </c>
      <c r="B16" s="247">
        <v>1.277387122470395</v>
      </c>
      <c r="C16" s="247">
        <v>1.2148796654109422</v>
      </c>
      <c r="D16" s="247">
        <v>1.168943489149384</v>
      </c>
      <c r="E16" s="247">
        <v>1.0815258180334133</v>
      </c>
      <c r="F16" s="247">
        <v>1.0815152861842459</v>
      </c>
      <c r="G16" s="247">
        <v>1.0757157045864079</v>
      </c>
      <c r="H16" s="247">
        <v>1.040958709323399</v>
      </c>
      <c r="I16" s="247">
        <v>1.020003357616574</v>
      </c>
      <c r="J16" s="247">
        <v>0.9</v>
      </c>
      <c r="K16" s="247">
        <v>0.9</v>
      </c>
      <c r="L16" s="247">
        <v>0.9</v>
      </c>
      <c r="M16" s="247">
        <v>0.8</v>
      </c>
      <c r="N16" s="248">
        <v>0.8</v>
      </c>
      <c r="O16" s="251">
        <v>26</v>
      </c>
      <c r="P16" s="244" t="s">
        <v>22</v>
      </c>
    </row>
    <row r="17" spans="1:16" ht="12.75">
      <c r="A17" s="84" t="s">
        <v>23</v>
      </c>
      <c r="B17" s="249">
        <v>1.3383913344296599</v>
      </c>
      <c r="C17" s="249">
        <v>1.2</v>
      </c>
      <c r="D17" s="249">
        <v>1.2399327738002848</v>
      </c>
      <c r="E17" s="249">
        <v>1.1</v>
      </c>
      <c r="F17" s="249">
        <v>1.1</v>
      </c>
      <c r="G17" s="249">
        <v>1.1</v>
      </c>
      <c r="H17" s="249">
        <v>1.1</v>
      </c>
      <c r="I17" s="249">
        <v>1</v>
      </c>
      <c r="J17" s="249">
        <v>1</v>
      </c>
      <c r="K17" s="249">
        <v>1</v>
      </c>
      <c r="L17" s="249">
        <v>1.1</v>
      </c>
      <c r="M17" s="249">
        <v>1.1</v>
      </c>
      <c r="N17" s="250">
        <v>1.1</v>
      </c>
      <c r="O17" s="253">
        <v>21</v>
      </c>
      <c r="P17" s="242" t="s">
        <v>23</v>
      </c>
    </row>
    <row r="18" spans="1:16" ht="12.75">
      <c r="A18" s="10" t="s">
        <v>47</v>
      </c>
      <c r="B18" s="247">
        <v>2.1627703230937176</v>
      </c>
      <c r="C18" s="247">
        <v>2.083381545067216</v>
      </c>
      <c r="D18" s="247">
        <v>1.9273878398311235</v>
      </c>
      <c r="E18" s="247">
        <v>1.6584411667320629</v>
      </c>
      <c r="F18" s="247">
        <v>1.7788340808912093</v>
      </c>
      <c r="G18" s="247">
        <v>2.089848200190255</v>
      </c>
      <c r="H18" s="247">
        <v>1.7501388887895597</v>
      </c>
      <c r="I18" s="247">
        <v>1.677096404878595</v>
      </c>
      <c r="J18" s="247">
        <v>1.9597325220524424</v>
      </c>
      <c r="K18" s="247">
        <v>2.1130173750064616</v>
      </c>
      <c r="L18" s="247">
        <v>2.2601469822536675</v>
      </c>
      <c r="M18" s="247">
        <v>2.303463841898796</v>
      </c>
      <c r="N18" s="248">
        <v>2.2</v>
      </c>
      <c r="O18" s="251">
        <v>3</v>
      </c>
      <c r="P18" s="244" t="s">
        <v>47</v>
      </c>
    </row>
    <row r="19" spans="1:16" ht="12.75">
      <c r="A19" s="84" t="s">
        <v>25</v>
      </c>
      <c r="B19" s="249">
        <v>1.5272798914967893</v>
      </c>
      <c r="C19" s="249">
        <v>1.4843542033075934</v>
      </c>
      <c r="D19" s="249">
        <v>1.426031411993955</v>
      </c>
      <c r="E19" s="249">
        <v>1.3942644270370115</v>
      </c>
      <c r="F19" s="249">
        <v>1.4355902169926307</v>
      </c>
      <c r="G19" s="249">
        <v>1.3941260113261678</v>
      </c>
      <c r="H19" s="249">
        <v>1.418523680750263</v>
      </c>
      <c r="I19" s="249">
        <v>1.6410320685070339</v>
      </c>
      <c r="J19" s="249">
        <v>1.580867707080229</v>
      </c>
      <c r="K19" s="249">
        <v>1.57204294020966</v>
      </c>
      <c r="L19" s="249">
        <v>1.5512781053807079</v>
      </c>
      <c r="M19" s="249">
        <v>1.5182889515096138</v>
      </c>
      <c r="N19" s="250">
        <v>1.5</v>
      </c>
      <c r="O19" s="253">
        <v>14</v>
      </c>
      <c r="P19" s="242" t="s">
        <v>25</v>
      </c>
    </row>
    <row r="20" spans="1:16" ht="12.75">
      <c r="A20" s="10" t="s">
        <v>4</v>
      </c>
      <c r="B20" s="247">
        <v>1.4615054710539488</v>
      </c>
      <c r="C20" s="247">
        <v>1.3659219277553254</v>
      </c>
      <c r="D20" s="247">
        <v>1.3201380702106005</v>
      </c>
      <c r="E20" s="247">
        <v>1.2432681440793003</v>
      </c>
      <c r="F20" s="247">
        <v>1.279746967627922</v>
      </c>
      <c r="G20" s="247">
        <v>1.5116614705008227</v>
      </c>
      <c r="H20" s="247">
        <v>1.5952497357727353</v>
      </c>
      <c r="I20" s="247">
        <v>1.518999073726205</v>
      </c>
      <c r="J20" s="247">
        <v>1.7789283497507413</v>
      </c>
      <c r="K20" s="247">
        <v>1.9984447603159896</v>
      </c>
      <c r="L20" s="247">
        <v>2.0537235227559356</v>
      </c>
      <c r="M20" s="247">
        <v>2.072253095725265</v>
      </c>
      <c r="N20" s="248">
        <v>2</v>
      </c>
      <c r="O20" s="251">
        <v>6</v>
      </c>
      <c r="P20" s="244" t="s">
        <v>4</v>
      </c>
    </row>
    <row r="21" spans="1:16" ht="12.75">
      <c r="A21" s="84" t="s">
        <v>8</v>
      </c>
      <c r="B21" s="249">
        <v>2.108470008201424</v>
      </c>
      <c r="C21" s="249">
        <v>1.846225282314776</v>
      </c>
      <c r="D21" s="249">
        <v>1.585011216536827</v>
      </c>
      <c r="E21" s="249">
        <v>1.5639078942194322</v>
      </c>
      <c r="F21" s="249">
        <v>2.0157102112861853</v>
      </c>
      <c r="G21" s="249">
        <v>1.9982170713391885</v>
      </c>
      <c r="H21" s="249">
        <v>1.8439638804664833</v>
      </c>
      <c r="I21" s="249">
        <v>1.727317963065321</v>
      </c>
      <c r="J21" s="249">
        <v>1.6907429999979615</v>
      </c>
      <c r="K21" s="249">
        <v>1.695396622019858</v>
      </c>
      <c r="L21" s="249">
        <v>1.7524702277390363</v>
      </c>
      <c r="M21" s="249">
        <v>1.8681293520440976</v>
      </c>
      <c r="N21" s="250">
        <v>1.8</v>
      </c>
      <c r="O21" s="253">
        <v>8</v>
      </c>
      <c r="P21" s="242" t="s">
        <v>8</v>
      </c>
    </row>
    <row r="22" spans="1:16" ht="12.75">
      <c r="A22" s="10" t="s">
        <v>9</v>
      </c>
      <c r="B22" s="247">
        <v>1.677790288927926</v>
      </c>
      <c r="C22" s="247">
        <v>1.584859334852956</v>
      </c>
      <c r="D22" s="247">
        <v>1.5484624764703272</v>
      </c>
      <c r="E22" s="247">
        <v>1.485907905272454</v>
      </c>
      <c r="F22" s="247">
        <v>1.864076937604213</v>
      </c>
      <c r="G22" s="247">
        <v>1.7292759151058033</v>
      </c>
      <c r="H22" s="247">
        <v>1.5740966449368208</v>
      </c>
      <c r="I22" s="247">
        <v>1.5270168516268299</v>
      </c>
      <c r="J22" s="247">
        <v>1.5226677967722284</v>
      </c>
      <c r="K22" s="247">
        <v>1.5763360957671908</v>
      </c>
      <c r="L22" s="247">
        <v>1.6519993428113822</v>
      </c>
      <c r="M22" s="247">
        <v>1.7395154814324119</v>
      </c>
      <c r="N22" s="248">
        <v>1.7</v>
      </c>
      <c r="O22" s="251">
        <v>9</v>
      </c>
      <c r="P22" s="244" t="s">
        <v>9</v>
      </c>
    </row>
    <row r="23" spans="1:16" ht="12.75">
      <c r="A23" s="84" t="s">
        <v>26</v>
      </c>
      <c r="B23" s="249">
        <v>2.8391674137530574</v>
      </c>
      <c r="C23" s="249">
        <v>2.49777378248123</v>
      </c>
      <c r="D23" s="249">
        <v>2.3483528035181203</v>
      </c>
      <c r="E23" s="249">
        <v>2.3702076653810864</v>
      </c>
      <c r="F23" s="249">
        <v>2.2806344751789522</v>
      </c>
      <c r="G23" s="249">
        <v>2.1715944406984082</v>
      </c>
      <c r="H23" s="249">
        <v>2.1649479987891165</v>
      </c>
      <c r="I23" s="249">
        <v>2.161901341604176</v>
      </c>
      <c r="J23" s="249">
        <v>1.963535335905949</v>
      </c>
      <c r="K23" s="249">
        <v>1.7742912504219623</v>
      </c>
      <c r="L23" s="249">
        <v>1.6328232576948498</v>
      </c>
      <c r="M23" s="249">
        <v>1.560374771472843</v>
      </c>
      <c r="N23" s="250">
        <v>1.6</v>
      </c>
      <c r="O23" s="253">
        <v>13</v>
      </c>
      <c r="P23" s="242" t="s">
        <v>26</v>
      </c>
    </row>
    <row r="24" spans="1:16" ht="12.75">
      <c r="A24" s="10" t="s">
        <v>7</v>
      </c>
      <c r="B24" s="247">
        <v>1.797040305580708</v>
      </c>
      <c r="C24" s="247">
        <v>1.8835789143190618</v>
      </c>
      <c r="D24" s="247">
        <v>1.7821225374863285</v>
      </c>
      <c r="E24" s="247">
        <v>1.7375282406819272</v>
      </c>
      <c r="F24" s="247">
        <v>1.7733619511489513</v>
      </c>
      <c r="G24" s="247">
        <v>1.8457580627318309</v>
      </c>
      <c r="H24" s="247">
        <v>1.7512850055494695</v>
      </c>
      <c r="I24" s="247">
        <v>1.719880510901937</v>
      </c>
      <c r="J24" s="247">
        <v>1.6580115629747558</v>
      </c>
      <c r="K24" s="247">
        <v>1.6602376987092544</v>
      </c>
      <c r="L24" s="247">
        <v>1.7025938539566619</v>
      </c>
      <c r="M24" s="247">
        <v>1.7571834297790485</v>
      </c>
      <c r="N24" s="248">
        <v>1.7</v>
      </c>
      <c r="O24" s="251">
        <v>11</v>
      </c>
      <c r="P24" s="244" t="s">
        <v>7</v>
      </c>
    </row>
    <row r="25" spans="1:16" ht="12.75">
      <c r="A25" s="84" t="s">
        <v>10</v>
      </c>
      <c r="B25" s="249">
        <v>1.177059629586516</v>
      </c>
      <c r="C25" s="249">
        <v>1.212058129204286</v>
      </c>
      <c r="D25" s="249">
        <v>1.6479697764040735</v>
      </c>
      <c r="E25" s="249">
        <v>1.3699535923730048</v>
      </c>
      <c r="F25" s="249">
        <v>1.36190094969477</v>
      </c>
      <c r="G25" s="249">
        <v>1.291919557100124</v>
      </c>
      <c r="H25" s="249">
        <v>1.4416205509881455</v>
      </c>
      <c r="I25" s="249">
        <v>1.3151782220698518</v>
      </c>
      <c r="J25" s="249">
        <v>1.166949321434555</v>
      </c>
      <c r="K25" s="249">
        <v>1.2048652010976757</v>
      </c>
      <c r="L25" s="249">
        <v>1.1893804235316874</v>
      </c>
      <c r="M25" s="249">
        <v>1.1657405719055345</v>
      </c>
      <c r="N25" s="250">
        <v>1.2</v>
      </c>
      <c r="O25" s="253">
        <v>18</v>
      </c>
      <c r="P25" s="242" t="s">
        <v>10</v>
      </c>
    </row>
    <row r="26" spans="1:16" ht="12.75">
      <c r="A26" s="10" t="s">
        <v>18</v>
      </c>
      <c r="B26" s="247">
        <v>1.1976453457618592</v>
      </c>
      <c r="C26" s="247">
        <v>1.2012009419694345</v>
      </c>
      <c r="D26" s="247">
        <v>1.1655837721019542</v>
      </c>
      <c r="E26" s="247">
        <v>1.153833153920135</v>
      </c>
      <c r="F26" s="247">
        <v>1.2240321130904461</v>
      </c>
      <c r="G26" s="247">
        <v>1.1572339751650038</v>
      </c>
      <c r="H26" s="247">
        <v>1.1600338427740537</v>
      </c>
      <c r="I26" s="247">
        <v>1.1248342108629852</v>
      </c>
      <c r="J26" s="247">
        <v>1.1040679086534149</v>
      </c>
      <c r="K26" s="247">
        <v>1.0863152793223159</v>
      </c>
      <c r="L26" s="247">
        <v>1.0733237247836755</v>
      </c>
      <c r="M26" s="247">
        <v>1.057021387393679</v>
      </c>
      <c r="N26" s="248">
        <v>1.1</v>
      </c>
      <c r="O26" s="251">
        <v>23</v>
      </c>
      <c r="P26" s="244" t="s">
        <v>18</v>
      </c>
    </row>
    <row r="27" spans="1:16" ht="12.75">
      <c r="A27" s="84" t="s">
        <v>27</v>
      </c>
      <c r="B27" s="249">
        <v>1.309130579270183</v>
      </c>
      <c r="C27" s="249">
        <v>1.2321791231393617</v>
      </c>
      <c r="D27" s="249">
        <v>1.2164148373111368</v>
      </c>
      <c r="E27" s="249">
        <v>1.2434364399248319</v>
      </c>
      <c r="F27" s="249">
        <v>1.2488180819286403</v>
      </c>
      <c r="G27" s="249">
        <v>1.2392492564171254</v>
      </c>
      <c r="H27" s="249">
        <v>1.3043589377232911</v>
      </c>
      <c r="I27" s="249">
        <v>1.2601408090401032</v>
      </c>
      <c r="J27" s="249">
        <v>1.2373684339078503</v>
      </c>
      <c r="K27" s="249">
        <v>1.1967503870726885</v>
      </c>
      <c r="L27" s="249">
        <v>1.18025622068561</v>
      </c>
      <c r="M27" s="249">
        <v>1.1861957517212973</v>
      </c>
      <c r="N27" s="250">
        <v>1.2</v>
      </c>
      <c r="O27" s="253">
        <v>20</v>
      </c>
      <c r="P27" s="242" t="s">
        <v>27</v>
      </c>
    </row>
    <row r="28" spans="1:16" ht="12.75">
      <c r="A28" s="10" t="s">
        <v>11</v>
      </c>
      <c r="B28" s="247">
        <v>1.9299970602710035</v>
      </c>
      <c r="C28" s="247">
        <v>1.9332154003547795</v>
      </c>
      <c r="D28" s="247">
        <v>2.0354409845809633</v>
      </c>
      <c r="E28" s="247">
        <v>1.9342665742376282</v>
      </c>
      <c r="F28" s="247">
        <v>1.8628371778656352</v>
      </c>
      <c r="G28" s="247">
        <v>1.9093639684720485</v>
      </c>
      <c r="H28" s="247">
        <v>1.906532001804288</v>
      </c>
      <c r="I28" s="247">
        <v>1.930128613906738</v>
      </c>
      <c r="J28" s="247">
        <v>1.9111046627314134</v>
      </c>
      <c r="K28" s="247">
        <v>1.9477033754719562</v>
      </c>
      <c r="L28" s="247">
        <v>1.9742225463467056</v>
      </c>
      <c r="M28" s="247">
        <v>2.0711415926475447</v>
      </c>
      <c r="N28" s="248">
        <v>2</v>
      </c>
      <c r="O28" s="251">
        <v>5</v>
      </c>
      <c r="P28" s="244" t="s">
        <v>11</v>
      </c>
    </row>
    <row r="29" spans="1:16" ht="12.75">
      <c r="A29" s="84" t="s">
        <v>28</v>
      </c>
      <c r="B29" s="249">
        <v>1.8853237319791591</v>
      </c>
      <c r="C29" s="249">
        <v>1.8576396146006424</v>
      </c>
      <c r="D29" s="249">
        <v>1.8332352695919258</v>
      </c>
      <c r="E29" s="249">
        <v>1.697145838411482</v>
      </c>
      <c r="F29" s="249">
        <v>1.7306410245167028</v>
      </c>
      <c r="G29" s="249">
        <v>1.6779608394278993</v>
      </c>
      <c r="H29" s="249">
        <v>1.6184890291513365</v>
      </c>
      <c r="I29" s="249">
        <v>1.5631168246910656</v>
      </c>
      <c r="J29" s="249">
        <v>1.506217566217827</v>
      </c>
      <c r="K29" s="249">
        <v>1.507560551757562</v>
      </c>
      <c r="L29" s="249">
        <v>1.6009607942251622</v>
      </c>
      <c r="M29" s="249">
        <v>1.7388861206266162</v>
      </c>
      <c r="N29" s="250">
        <v>1.7</v>
      </c>
      <c r="O29" s="253">
        <v>10</v>
      </c>
      <c r="P29" s="242" t="s">
        <v>28</v>
      </c>
    </row>
    <row r="30" spans="1:16" ht="12.75">
      <c r="A30" s="10" t="s">
        <v>12</v>
      </c>
      <c r="B30" s="247"/>
      <c r="C30" s="247"/>
      <c r="D30" s="247">
        <v>1.4608848702366868</v>
      </c>
      <c r="E30" s="247">
        <v>1.2564239509017663</v>
      </c>
      <c r="F30" s="247">
        <v>1.4618439744084366</v>
      </c>
      <c r="G30" s="247">
        <v>1.4630481757454885</v>
      </c>
      <c r="H30" s="247">
        <v>1.320975368754112</v>
      </c>
      <c r="I30" s="247">
        <v>1.3182807281103928</v>
      </c>
      <c r="J30" s="247">
        <v>1.3935188009640214</v>
      </c>
      <c r="K30" s="247">
        <v>1.6805687130343583</v>
      </c>
      <c r="L30" s="247">
        <v>1.7122345428969863</v>
      </c>
      <c r="M30" s="247">
        <v>1.6945206828396528</v>
      </c>
      <c r="N30" s="248">
        <v>1.5</v>
      </c>
      <c r="O30" s="251">
        <v>15</v>
      </c>
      <c r="P30" s="244" t="s">
        <v>12</v>
      </c>
    </row>
    <row r="31" spans="1:16" ht="12.75">
      <c r="A31" s="84" t="s">
        <v>14</v>
      </c>
      <c r="B31" s="249">
        <v>2.109196107434724</v>
      </c>
      <c r="C31" s="249">
        <v>2.088456298525715</v>
      </c>
      <c r="D31" s="249">
        <v>2.10892836781842</v>
      </c>
      <c r="E31" s="249">
        <v>2.121433087910018</v>
      </c>
      <c r="F31" s="249">
        <v>2.67642915789248</v>
      </c>
      <c r="G31" s="249">
        <v>2.478997138203087</v>
      </c>
      <c r="H31" s="249">
        <v>2.3865625985226355</v>
      </c>
      <c r="I31" s="249">
        <v>2.7501316752089124</v>
      </c>
      <c r="J31" s="249">
        <v>2.7185965766516444</v>
      </c>
      <c r="K31" s="249">
        <v>2.604934802025036</v>
      </c>
      <c r="L31" s="249">
        <v>2.5566471174824157</v>
      </c>
      <c r="M31" s="249">
        <v>2.56539224116565</v>
      </c>
      <c r="N31" s="250">
        <v>2.4</v>
      </c>
      <c r="O31" s="253">
        <v>1</v>
      </c>
      <c r="P31" s="242" t="s">
        <v>14</v>
      </c>
    </row>
    <row r="32" spans="1:16" ht="12.75">
      <c r="A32" s="10" t="s">
        <v>13</v>
      </c>
      <c r="B32" s="247">
        <v>2.0709277067594005</v>
      </c>
      <c r="C32" s="247">
        <v>1.9325536041148301</v>
      </c>
      <c r="D32" s="247">
        <v>1.7715297988494088</v>
      </c>
      <c r="E32" s="247">
        <v>1.7296613393125553</v>
      </c>
      <c r="F32" s="247">
        <v>1.6346942546986931</v>
      </c>
      <c r="G32" s="247">
        <v>1.5266811001623328</v>
      </c>
      <c r="H32" s="247">
        <v>1.51564121389493</v>
      </c>
      <c r="I32" s="247">
        <v>1.4230024664149594</v>
      </c>
      <c r="J32" s="247">
        <v>1.4072789594161514</v>
      </c>
      <c r="K32" s="247">
        <v>1.4162279598437593</v>
      </c>
      <c r="L32" s="247">
        <v>1.4421768349379693</v>
      </c>
      <c r="M32" s="247">
        <v>1.4702284919905364</v>
      </c>
      <c r="N32" s="248">
        <v>1.4</v>
      </c>
      <c r="O32" s="251">
        <v>16</v>
      </c>
      <c r="P32" s="244" t="s">
        <v>13</v>
      </c>
    </row>
    <row r="33" spans="1:16" ht="12.75">
      <c r="A33" s="84" t="s">
        <v>29</v>
      </c>
      <c r="B33" s="249">
        <v>1.367492455942475</v>
      </c>
      <c r="C33" s="249">
        <v>1.347892593461312</v>
      </c>
      <c r="D33" s="249">
        <v>1.2515948410871276</v>
      </c>
      <c r="E33" s="249">
        <v>1.2632529902793337</v>
      </c>
      <c r="F33" s="249">
        <v>1.3259146324622022</v>
      </c>
      <c r="G33" s="249">
        <v>1.3077842028941375</v>
      </c>
      <c r="H33" s="249">
        <v>1.2399966976580599</v>
      </c>
      <c r="I33" s="249">
        <v>1.283728659162233</v>
      </c>
      <c r="J33" s="249">
        <v>1.278167386322281</v>
      </c>
      <c r="K33" s="249">
        <v>1.2531999182378306</v>
      </c>
      <c r="L33" s="249">
        <v>1.2353219041802455</v>
      </c>
      <c r="M33" s="249">
        <v>1.2577974630707511</v>
      </c>
      <c r="N33" s="250">
        <v>1.1</v>
      </c>
      <c r="O33" s="253">
        <v>24</v>
      </c>
      <c r="P33" s="242" t="s">
        <v>29</v>
      </c>
    </row>
    <row r="34" spans="1:16" ht="12.75">
      <c r="A34" s="10" t="s">
        <v>30</v>
      </c>
      <c r="B34" s="247">
        <v>1.3187956197015678</v>
      </c>
      <c r="C34" s="247">
        <v>1.2126031014024266</v>
      </c>
      <c r="D34" s="247">
        <v>1.1694736653235758</v>
      </c>
      <c r="E34" s="247">
        <v>1.1736872822961655</v>
      </c>
      <c r="F34" s="247">
        <v>1.222985441907889</v>
      </c>
      <c r="G34" s="247">
        <v>1.1574764731916825</v>
      </c>
      <c r="H34" s="247">
        <v>1.0897671782586567</v>
      </c>
      <c r="I34" s="247">
        <v>1.0782573948545573</v>
      </c>
      <c r="J34" s="247">
        <v>1.0457829634931148</v>
      </c>
      <c r="K34" s="247">
        <v>0.9849448790659876</v>
      </c>
      <c r="L34" s="247">
        <v>0.9688796292633528</v>
      </c>
      <c r="M34" s="247">
        <v>0.9882697358571338</v>
      </c>
      <c r="N34" s="248">
        <v>0.9</v>
      </c>
      <c r="O34" s="251">
        <v>25</v>
      </c>
      <c r="P34" s="244" t="s">
        <v>30</v>
      </c>
    </row>
    <row r="35" spans="1:16" ht="12.75">
      <c r="A35" s="86" t="s">
        <v>19</v>
      </c>
      <c r="B35" s="451">
        <v>1.5455561925665888</v>
      </c>
      <c r="C35" s="451">
        <v>1.4735802356154952</v>
      </c>
      <c r="D35" s="451">
        <v>1.4684331704295412</v>
      </c>
      <c r="E35" s="451">
        <v>1.4540319313417163</v>
      </c>
      <c r="F35" s="451">
        <v>1.5741310489506837</v>
      </c>
      <c r="G35" s="451">
        <v>1.5886084723525404</v>
      </c>
      <c r="H35" s="451">
        <v>1.5417491487271966</v>
      </c>
      <c r="I35" s="451">
        <v>1.4701956767329243</v>
      </c>
      <c r="J35" s="451">
        <v>1.425065674334936</v>
      </c>
      <c r="K35" s="451">
        <v>1.378028619172324</v>
      </c>
      <c r="L35" s="451">
        <v>1.345499521007298</v>
      </c>
      <c r="M35" s="451">
        <v>1.329547126655954</v>
      </c>
      <c r="N35" s="452">
        <v>1.3</v>
      </c>
      <c r="O35" s="453">
        <v>17</v>
      </c>
      <c r="P35" s="243" t="s">
        <v>19</v>
      </c>
    </row>
    <row r="36" spans="1:16" ht="12.75">
      <c r="A36" s="10" t="s">
        <v>274</v>
      </c>
      <c r="B36" s="247"/>
      <c r="C36" s="247"/>
      <c r="D36" s="247"/>
      <c r="E36" s="247"/>
      <c r="F36" s="247"/>
      <c r="G36" s="247"/>
      <c r="H36" s="247"/>
      <c r="I36" s="247"/>
      <c r="J36" s="247"/>
      <c r="K36" s="247"/>
      <c r="L36" s="247"/>
      <c r="M36" s="247"/>
      <c r="N36" s="248"/>
      <c r="O36" s="251"/>
      <c r="P36" s="244" t="s">
        <v>274</v>
      </c>
    </row>
    <row r="37" spans="1:16" ht="12.75">
      <c r="A37" s="265" t="s">
        <v>257</v>
      </c>
      <c r="B37" s="454"/>
      <c r="C37" s="454"/>
      <c r="D37" s="454"/>
      <c r="E37" s="454"/>
      <c r="F37" s="454"/>
      <c r="G37" s="454"/>
      <c r="H37" s="454"/>
      <c r="I37" s="454"/>
      <c r="J37" s="454"/>
      <c r="K37" s="454"/>
      <c r="L37" s="454"/>
      <c r="M37" s="454"/>
      <c r="N37" s="455"/>
      <c r="O37" s="456"/>
      <c r="P37" s="265" t="s">
        <v>257</v>
      </c>
    </row>
    <row r="38" spans="1:16" ht="12.75">
      <c r="A38" s="10" t="s">
        <v>112</v>
      </c>
      <c r="B38" s="254"/>
      <c r="C38" s="254"/>
      <c r="D38" s="254"/>
      <c r="E38" s="254"/>
      <c r="F38" s="254"/>
      <c r="G38" s="254"/>
      <c r="H38" s="254"/>
      <c r="I38" s="254"/>
      <c r="J38" s="254"/>
      <c r="K38" s="254"/>
      <c r="L38" s="254"/>
      <c r="M38" s="254"/>
      <c r="N38" s="255"/>
      <c r="O38" s="245"/>
      <c r="P38" s="10" t="s">
        <v>112</v>
      </c>
    </row>
    <row r="39" spans="1:16" ht="12.75">
      <c r="A39" s="265" t="s">
        <v>258</v>
      </c>
      <c r="B39" s="454"/>
      <c r="C39" s="454"/>
      <c r="D39" s="454"/>
      <c r="E39" s="454"/>
      <c r="F39" s="454"/>
      <c r="G39" s="454"/>
      <c r="H39" s="454"/>
      <c r="I39" s="454"/>
      <c r="J39" s="454"/>
      <c r="K39" s="454"/>
      <c r="L39" s="454"/>
      <c r="M39" s="454"/>
      <c r="N39" s="455"/>
      <c r="O39" s="456"/>
      <c r="P39" s="265" t="s">
        <v>258</v>
      </c>
    </row>
    <row r="40" spans="1:16" ht="12.75">
      <c r="A40" s="11" t="s">
        <v>15</v>
      </c>
      <c r="B40" s="261"/>
      <c r="C40" s="261"/>
      <c r="D40" s="261"/>
      <c r="E40" s="261"/>
      <c r="F40" s="261"/>
      <c r="G40" s="457"/>
      <c r="H40" s="457"/>
      <c r="I40" s="457"/>
      <c r="J40" s="457"/>
      <c r="K40" s="457"/>
      <c r="L40" s="457"/>
      <c r="M40" s="457"/>
      <c r="N40" s="535"/>
      <c r="O40" s="246"/>
      <c r="P40" s="11" t="s">
        <v>15</v>
      </c>
    </row>
    <row r="41" spans="1:16" ht="12.75">
      <c r="A41" s="264" t="s">
        <v>1</v>
      </c>
      <c r="B41" s="536"/>
      <c r="C41" s="536"/>
      <c r="D41" s="536"/>
      <c r="E41" s="536"/>
      <c r="F41" s="536"/>
      <c r="G41" s="536"/>
      <c r="H41" s="536"/>
      <c r="I41" s="536"/>
      <c r="J41" s="536"/>
      <c r="K41" s="536"/>
      <c r="L41" s="536"/>
      <c r="M41" s="536"/>
      <c r="N41" s="537"/>
      <c r="O41" s="538"/>
      <c r="P41" s="539" t="s">
        <v>1</v>
      </c>
    </row>
    <row r="42" spans="1:16" ht="12.75">
      <c r="A42" s="10" t="s">
        <v>31</v>
      </c>
      <c r="B42" s="247">
        <v>0.8409117935690241</v>
      </c>
      <c r="C42" s="247">
        <v>0.7861871999235924</v>
      </c>
      <c r="D42" s="247">
        <v>0.761699291800805</v>
      </c>
      <c r="E42" s="247">
        <v>0.715825329432752</v>
      </c>
      <c r="F42" s="247">
        <v>0.7828240571578842</v>
      </c>
      <c r="G42" s="247">
        <v>0.7571694803455912</v>
      </c>
      <c r="H42" s="247">
        <v>0.7001059991561981</v>
      </c>
      <c r="I42" s="247">
        <v>0.646203868461075</v>
      </c>
      <c r="J42" s="247">
        <v>0.6691756493348784</v>
      </c>
      <c r="K42" s="247">
        <v>0.6449686215094657</v>
      </c>
      <c r="L42" s="247">
        <v>0.6614554128186018</v>
      </c>
      <c r="M42" s="247">
        <v>0.6431076693509636</v>
      </c>
      <c r="N42" s="248">
        <v>0.6</v>
      </c>
      <c r="O42" s="245"/>
      <c r="P42" s="244" t="s">
        <v>31</v>
      </c>
    </row>
    <row r="43" spans="1:16" ht="12.75">
      <c r="A43" s="266" t="s">
        <v>2</v>
      </c>
      <c r="B43" s="540"/>
      <c r="C43" s="540"/>
      <c r="D43" s="540"/>
      <c r="E43" s="540"/>
      <c r="F43" s="540"/>
      <c r="G43" s="541"/>
      <c r="H43" s="541"/>
      <c r="I43" s="541"/>
      <c r="J43" s="541"/>
      <c r="K43" s="541"/>
      <c r="L43" s="541"/>
      <c r="M43" s="541"/>
      <c r="N43" s="542"/>
      <c r="O43" s="543"/>
      <c r="P43" s="460" t="s">
        <v>2</v>
      </c>
    </row>
    <row r="44" spans="1:16" ht="12.75">
      <c r="A44" s="817"/>
      <c r="B44" s="818"/>
      <c r="C44" s="818"/>
      <c r="D44" s="818"/>
      <c r="E44" s="818"/>
      <c r="F44" s="818"/>
      <c r="G44" s="818"/>
      <c r="H44" s="818"/>
      <c r="I44" s="818"/>
      <c r="J44" s="818"/>
      <c r="K44" s="818"/>
      <c r="L44" s="818"/>
      <c r="M44" s="818"/>
      <c r="N44" s="818"/>
      <c r="O44" s="818"/>
      <c r="P44" s="818"/>
    </row>
    <row r="45" ht="12.75">
      <c r="A45" s="274" t="s">
        <v>338</v>
      </c>
    </row>
    <row r="46" ht="12.75">
      <c r="A46" s="274" t="s">
        <v>111</v>
      </c>
    </row>
    <row r="47" ht="12.75">
      <c r="A47" s="5" t="s">
        <v>227</v>
      </c>
    </row>
    <row r="48" ht="12.75">
      <c r="A48" s="5" t="s">
        <v>226</v>
      </c>
    </row>
  </sheetData>
  <sheetProtection/>
  <mergeCells count="3">
    <mergeCell ref="A2:P2"/>
    <mergeCell ref="A3:P3"/>
    <mergeCell ref="A44:P44"/>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Z47"/>
  <sheetViews>
    <sheetView zoomScalePageLayoutView="0" workbookViewId="0" topLeftCell="N25">
      <selection activeCell="AD39" sqref="AD39"/>
    </sheetView>
  </sheetViews>
  <sheetFormatPr defaultColWidth="9.140625" defaultRowHeight="12.75"/>
  <cols>
    <col min="2" max="2" width="8.28125" style="5" customWidth="1"/>
    <col min="3" max="25" width="7.7109375" style="5" customWidth="1"/>
    <col min="26" max="26" width="7.140625" style="5" customWidth="1"/>
  </cols>
  <sheetData>
    <row r="1" spans="1:26" ht="15.75">
      <c r="A1" s="759" t="s">
        <v>223</v>
      </c>
      <c r="B1" s="759"/>
      <c r="C1" s="759"/>
      <c r="D1" s="759"/>
      <c r="E1" s="759"/>
      <c r="F1" s="759"/>
      <c r="G1" s="759"/>
      <c r="H1" s="759"/>
      <c r="I1" s="759"/>
      <c r="J1" s="759"/>
      <c r="K1" s="759"/>
      <c r="L1" s="815"/>
      <c r="M1" s="815"/>
      <c r="N1" s="815"/>
      <c r="O1" s="815"/>
      <c r="P1" s="815"/>
      <c r="Q1" s="815"/>
      <c r="R1" s="815"/>
      <c r="S1" s="815"/>
      <c r="T1" s="815"/>
      <c r="U1" s="815"/>
      <c r="V1" s="815"/>
      <c r="W1" s="815"/>
      <c r="X1" s="815"/>
      <c r="Y1" s="815"/>
      <c r="Z1" s="815"/>
    </row>
    <row r="2" spans="1:26" ht="15.75" customHeight="1">
      <c r="A2" s="760" t="s">
        <v>253</v>
      </c>
      <c r="B2" s="760"/>
      <c r="C2" s="760"/>
      <c r="D2" s="760"/>
      <c r="E2" s="760"/>
      <c r="F2" s="760"/>
      <c r="G2" s="760"/>
      <c r="H2" s="760"/>
      <c r="I2" s="760"/>
      <c r="J2" s="760"/>
      <c r="K2" s="760"/>
      <c r="L2" s="816"/>
      <c r="M2" s="816"/>
      <c r="N2" s="816"/>
      <c r="O2" s="816"/>
      <c r="P2" s="816"/>
      <c r="Q2" s="816"/>
      <c r="R2" s="816"/>
      <c r="S2" s="816"/>
      <c r="T2" s="816"/>
      <c r="U2" s="816"/>
      <c r="V2" s="816"/>
      <c r="W2" s="816"/>
      <c r="X2" s="816"/>
      <c r="Y2" s="816"/>
      <c r="Z2" s="816"/>
    </row>
    <row r="3" spans="1:24" ht="12.75" customHeight="1">
      <c r="A3" s="6"/>
      <c r="B3" s="6"/>
      <c r="C3" s="6"/>
      <c r="D3" s="6"/>
      <c r="E3" s="6"/>
      <c r="F3" s="6"/>
      <c r="G3" s="6"/>
      <c r="H3" s="6"/>
      <c r="I3" s="6"/>
      <c r="J3" s="6"/>
      <c r="K3" s="6"/>
      <c r="O3" s="232"/>
      <c r="P3" s="232"/>
      <c r="Q3" s="232"/>
      <c r="R3" s="232"/>
      <c r="S3" s="450"/>
      <c r="T3" s="450"/>
      <c r="U3" s="450"/>
      <c r="V3" s="450"/>
      <c r="W3" s="450"/>
      <c r="X3" s="450"/>
    </row>
    <row r="4" spans="1:26" ht="18.75">
      <c r="A4" s="159"/>
      <c r="B4" s="233">
        <v>1995</v>
      </c>
      <c r="C4" s="233">
        <v>1996</v>
      </c>
      <c r="D4" s="233">
        <v>1997</v>
      </c>
      <c r="E4" s="233">
        <v>1998</v>
      </c>
      <c r="F4" s="233">
        <v>1999</v>
      </c>
      <c r="G4" s="233">
        <v>2000</v>
      </c>
      <c r="H4" s="233">
        <v>2001</v>
      </c>
      <c r="I4" s="233">
        <v>2002</v>
      </c>
      <c r="J4" s="233">
        <v>2003</v>
      </c>
      <c r="K4" s="233">
        <v>2004</v>
      </c>
      <c r="L4" s="233">
        <v>2005</v>
      </c>
      <c r="M4" s="233">
        <v>2006</v>
      </c>
      <c r="N4" s="233">
        <v>2007</v>
      </c>
      <c r="O4" s="233">
        <v>2008</v>
      </c>
      <c r="P4" s="233">
        <v>2009</v>
      </c>
      <c r="Q4" s="233">
        <v>2010</v>
      </c>
      <c r="R4" s="233">
        <v>2011</v>
      </c>
      <c r="S4" s="233">
        <v>2012</v>
      </c>
      <c r="T4" s="233">
        <v>2013</v>
      </c>
      <c r="U4" s="233">
        <v>2014</v>
      </c>
      <c r="V4" s="233">
        <v>2015</v>
      </c>
      <c r="W4" s="233">
        <v>2016</v>
      </c>
      <c r="X4" s="234">
        <v>2017</v>
      </c>
      <c r="Y4" s="235" t="s">
        <v>350</v>
      </c>
      <c r="Z4" s="236"/>
    </row>
    <row r="5" spans="1:26" ht="12.75">
      <c r="A5" s="237"/>
      <c r="B5" s="238"/>
      <c r="C5" s="238"/>
      <c r="D5" s="238"/>
      <c r="E5" s="238"/>
      <c r="F5" s="238"/>
      <c r="G5" s="238"/>
      <c r="H5" s="238"/>
      <c r="I5" s="238"/>
      <c r="J5" s="238"/>
      <c r="K5" s="238"/>
      <c r="L5" s="238"/>
      <c r="M5" s="238"/>
      <c r="N5" s="238"/>
      <c r="O5" s="238"/>
      <c r="P5" s="239"/>
      <c r="Q5" s="239"/>
      <c r="R5" s="425"/>
      <c r="S5" s="239"/>
      <c r="T5" s="239"/>
      <c r="U5" s="425"/>
      <c r="V5" s="425"/>
      <c r="W5" s="425"/>
      <c r="X5" s="240"/>
      <c r="Y5" s="241"/>
      <c r="Z5" s="236"/>
    </row>
    <row r="6" spans="1:26" ht="15.75" customHeight="1">
      <c r="A6" s="604" t="s">
        <v>268</v>
      </c>
      <c r="B6" s="620"/>
      <c r="C6" s="621"/>
      <c r="D6" s="621"/>
      <c r="E6" s="621"/>
      <c r="F6" s="621"/>
      <c r="G6" s="621"/>
      <c r="H6" s="621"/>
      <c r="I6" s="622">
        <v>0.5</v>
      </c>
      <c r="J6" s="622">
        <v>0.48990895136732115</v>
      </c>
      <c r="K6" s="622">
        <v>0.515743881207109</v>
      </c>
      <c r="L6" s="622">
        <v>0.5225709874395814</v>
      </c>
      <c r="M6" s="622">
        <v>0.5214919610785884</v>
      </c>
      <c r="N6" s="622">
        <v>0.5306443780358049</v>
      </c>
      <c r="O6" s="622">
        <v>0.5059526774371395</v>
      </c>
      <c r="P6" s="622">
        <v>0.48779397365308985</v>
      </c>
      <c r="Q6" s="622">
        <v>0.4868594134891836</v>
      </c>
      <c r="R6" s="622">
        <v>0.4906201451104239</v>
      </c>
      <c r="S6" s="622">
        <v>0.4892940184769542</v>
      </c>
      <c r="T6" s="622">
        <v>0.486333155603632</v>
      </c>
      <c r="U6" s="622">
        <v>0.4854020879273055</v>
      </c>
      <c r="V6" s="622">
        <v>0.48317152845562045</v>
      </c>
      <c r="W6" s="622">
        <v>0.4813616611192009</v>
      </c>
      <c r="X6" s="623">
        <v>0.5</v>
      </c>
      <c r="Y6" s="624"/>
      <c r="Z6" s="625" t="s">
        <v>268</v>
      </c>
    </row>
    <row r="7" spans="1:26" ht="12.75">
      <c r="A7" s="10" t="s">
        <v>20</v>
      </c>
      <c r="B7" s="465">
        <v>0.7602188</v>
      </c>
      <c r="C7" s="226">
        <v>0.8932602</v>
      </c>
      <c r="D7" s="226">
        <v>0.8811564</v>
      </c>
      <c r="E7" s="226">
        <v>0.8390002</v>
      </c>
      <c r="F7" s="226">
        <v>0.904273</v>
      </c>
      <c r="G7" s="226">
        <v>0.8189893</v>
      </c>
      <c r="H7" s="226">
        <v>0.8555328</v>
      </c>
      <c r="I7" s="226">
        <v>0.8</v>
      </c>
      <c r="J7" s="226">
        <v>0.8348871520713848</v>
      </c>
      <c r="K7" s="226">
        <v>0.8070012868634145</v>
      </c>
      <c r="L7" s="259">
        <v>0.8119280546345071</v>
      </c>
      <c r="M7" s="259">
        <v>0.7590106106585368</v>
      </c>
      <c r="N7" s="259">
        <v>0.749813250172245</v>
      </c>
      <c r="O7" s="259">
        <v>0.7163920614778208</v>
      </c>
      <c r="P7" s="259">
        <v>0.7506714096606727</v>
      </c>
      <c r="Q7" s="259">
        <v>0.7291964815167331</v>
      </c>
      <c r="R7" s="259">
        <v>0.7618971248961045</v>
      </c>
      <c r="S7" s="259">
        <v>0.7223482006843355</v>
      </c>
      <c r="T7" s="259">
        <v>0.7246269687653407</v>
      </c>
      <c r="U7" s="259">
        <v>0.6984467691028614</v>
      </c>
      <c r="V7" s="259">
        <v>0.6963340376264023</v>
      </c>
      <c r="W7" s="259">
        <v>0.6684577934817859</v>
      </c>
      <c r="X7" s="259">
        <v>0.7</v>
      </c>
      <c r="Y7" s="462">
        <v>10</v>
      </c>
      <c r="Z7" s="244" t="s">
        <v>20</v>
      </c>
    </row>
    <row r="8" spans="1:26" ht="12.75">
      <c r="A8" s="84" t="s">
        <v>3</v>
      </c>
      <c r="B8" s="464">
        <v>0.1616494</v>
      </c>
      <c r="C8" s="221">
        <v>0.1227901</v>
      </c>
      <c r="D8" s="221">
        <v>0.0189761</v>
      </c>
      <c r="E8" s="221">
        <v>0.1039323</v>
      </c>
      <c r="F8" s="221">
        <v>0.1590859</v>
      </c>
      <c r="G8" s="221">
        <v>0.1638462</v>
      </c>
      <c r="H8" s="221">
        <v>0.1485144</v>
      </c>
      <c r="I8" s="221">
        <v>0.2</v>
      </c>
      <c r="J8" s="221">
        <v>0.2128847885364749</v>
      </c>
      <c r="K8" s="221">
        <v>0.20254253493504548</v>
      </c>
      <c r="L8" s="258">
        <v>0.22916040653694797</v>
      </c>
      <c r="M8" s="258">
        <v>0.2642887267472491</v>
      </c>
      <c r="N8" s="258">
        <v>0.2765882031096489</v>
      </c>
      <c r="O8" s="258">
        <v>0.30763645894650427</v>
      </c>
      <c r="P8" s="258">
        <v>0.27154161992963555</v>
      </c>
      <c r="Q8" s="258">
        <v>0.2506352343880169</v>
      </c>
      <c r="R8" s="258">
        <v>0.21778019328360346</v>
      </c>
      <c r="S8" s="258">
        <v>0.24799196852706723</v>
      </c>
      <c r="T8" s="258">
        <v>0.26255359806373546</v>
      </c>
      <c r="U8" s="258">
        <v>0.2833670105069049</v>
      </c>
      <c r="V8" s="258">
        <v>0.2857444124095133</v>
      </c>
      <c r="W8" s="258">
        <v>0.3242875824735293</v>
      </c>
      <c r="X8" s="258">
        <v>0.3</v>
      </c>
      <c r="Y8" s="461">
        <v>19</v>
      </c>
      <c r="Z8" s="242" t="s">
        <v>3</v>
      </c>
    </row>
    <row r="9" spans="1:26" ht="12.75">
      <c r="A9" s="10" t="s">
        <v>5</v>
      </c>
      <c r="B9" s="465">
        <v>0.3165593</v>
      </c>
      <c r="C9" s="226">
        <v>0.3029111</v>
      </c>
      <c r="D9" s="226">
        <v>0.206321</v>
      </c>
      <c r="E9" s="226">
        <v>0.2151746</v>
      </c>
      <c r="F9" s="226">
        <v>0.2533243</v>
      </c>
      <c r="G9" s="226">
        <v>0.2416182</v>
      </c>
      <c r="H9" s="226">
        <v>0.2195172</v>
      </c>
      <c r="I9" s="226">
        <v>0.2</v>
      </c>
      <c r="J9" s="226">
        <v>0.20762816291672145</v>
      </c>
      <c r="K9" s="226">
        <v>0.18207674566928497</v>
      </c>
      <c r="L9" s="259">
        <v>0.16692536722303733</v>
      </c>
      <c r="M9" s="259">
        <v>0.16926676981707328</v>
      </c>
      <c r="N9" s="259">
        <v>0.16358870936325104</v>
      </c>
      <c r="O9" s="259">
        <v>0.15389713139495975</v>
      </c>
      <c r="P9" s="259">
        <v>0.13362478156756155</v>
      </c>
      <c r="Q9" s="259">
        <v>0.13698550731551254</v>
      </c>
      <c r="R9" s="259">
        <v>0.1378367988725307</v>
      </c>
      <c r="S9" s="259">
        <v>0.13586504023690077</v>
      </c>
      <c r="T9" s="259">
        <v>0.13696501640283082</v>
      </c>
      <c r="U9" s="259">
        <v>0.13693295984827966</v>
      </c>
      <c r="V9" s="259">
        <v>0.1357984003020119</v>
      </c>
      <c r="W9" s="259">
        <v>0.1343741559017088</v>
      </c>
      <c r="X9" s="259">
        <v>0.1</v>
      </c>
      <c r="Y9" s="462">
        <v>25</v>
      </c>
      <c r="Z9" s="244" t="s">
        <v>5</v>
      </c>
    </row>
    <row r="10" spans="1:26" ht="12.75">
      <c r="A10" s="84" t="s">
        <v>16</v>
      </c>
      <c r="B10" s="464">
        <v>2.07735</v>
      </c>
      <c r="C10" s="221">
        <v>2.103399</v>
      </c>
      <c r="D10" s="221">
        <v>2.143962</v>
      </c>
      <c r="E10" s="221">
        <v>2.291274</v>
      </c>
      <c r="F10" s="221">
        <v>2.156703</v>
      </c>
      <c r="G10" s="221">
        <v>1.82862</v>
      </c>
      <c r="H10" s="221">
        <v>1.713972</v>
      </c>
      <c r="I10" s="221">
        <v>1.8</v>
      </c>
      <c r="J10" s="221">
        <v>1.674834273166768</v>
      </c>
      <c r="K10" s="221">
        <v>1.9146800978933995</v>
      </c>
      <c r="L10" s="258">
        <v>2.1069572973388278</v>
      </c>
      <c r="M10" s="258">
        <v>2.153121685576397</v>
      </c>
      <c r="N10" s="258">
        <v>2.1148120016992573</v>
      </c>
      <c r="O10" s="258">
        <v>1.7563209769698243</v>
      </c>
      <c r="P10" s="258">
        <v>1.415950949880412</v>
      </c>
      <c r="Q10" s="258">
        <v>1.447734727053375</v>
      </c>
      <c r="R10" s="258">
        <v>1.4070197341012103</v>
      </c>
      <c r="S10" s="258">
        <v>1.3485419283288658</v>
      </c>
      <c r="T10" s="258">
        <v>1.472899211342772</v>
      </c>
      <c r="U10" s="258">
        <v>1.462023398036087</v>
      </c>
      <c r="V10" s="258">
        <v>1.544969231353551</v>
      </c>
      <c r="W10" s="258">
        <v>1.5766893295854072</v>
      </c>
      <c r="X10" s="258">
        <v>1.5</v>
      </c>
      <c r="Y10" s="461">
        <v>1</v>
      </c>
      <c r="Z10" s="242" t="s">
        <v>16</v>
      </c>
    </row>
    <row r="11" spans="1:26" ht="12.75">
      <c r="A11" s="10" t="s">
        <v>21</v>
      </c>
      <c r="B11" s="465">
        <v>0.3813903</v>
      </c>
      <c r="C11" s="226">
        <v>0.3744533</v>
      </c>
      <c r="D11" s="226">
        <v>0.0887624</v>
      </c>
      <c r="E11" s="226">
        <v>0.3956218</v>
      </c>
      <c r="F11" s="226">
        <v>0.3521648</v>
      </c>
      <c r="G11" s="226">
        <v>0.342613</v>
      </c>
      <c r="H11" s="226">
        <v>0.3989724</v>
      </c>
      <c r="I11" s="226">
        <v>0.3</v>
      </c>
      <c r="J11" s="226">
        <v>0.33061871644265073</v>
      </c>
      <c r="K11" s="226">
        <v>0.3408760602830945</v>
      </c>
      <c r="L11" s="259">
        <v>0.3772502455603557</v>
      </c>
      <c r="M11" s="259">
        <v>0.373550611093701</v>
      </c>
      <c r="N11" s="259">
        <v>0.35452385973428613</v>
      </c>
      <c r="O11" s="259">
        <v>0.34507795482757814</v>
      </c>
      <c r="P11" s="259">
        <v>0.33329539727185525</v>
      </c>
      <c r="Q11" s="259">
        <v>0.3289458384688728</v>
      </c>
      <c r="R11" s="259">
        <v>0.34704341649649295</v>
      </c>
      <c r="S11" s="259">
        <v>0.3406857946676528</v>
      </c>
      <c r="T11" s="259">
        <v>0.3341895946557971</v>
      </c>
      <c r="U11" s="259">
        <v>0.323617973926417</v>
      </c>
      <c r="V11" s="259">
        <v>0.3230660555582935</v>
      </c>
      <c r="W11" s="259">
        <v>0.31891986450597165</v>
      </c>
      <c r="X11" s="259">
        <v>0.3</v>
      </c>
      <c r="Y11" s="462">
        <v>18</v>
      </c>
      <c r="Z11" s="244" t="s">
        <v>21</v>
      </c>
    </row>
    <row r="12" spans="1:26" ht="12.75">
      <c r="A12" s="84" t="s">
        <v>6</v>
      </c>
      <c r="B12" s="464">
        <v>0.2854672</v>
      </c>
      <c r="C12" s="221">
        <v>0.299647</v>
      </c>
      <c r="D12" s="221">
        <v>0.2298732</v>
      </c>
      <c r="E12" s="221">
        <v>0.1947439</v>
      </c>
      <c r="F12" s="221">
        <v>0.2015489</v>
      </c>
      <c r="G12" s="221">
        <v>0.207799</v>
      </c>
      <c r="H12" s="221">
        <v>0.203704</v>
      </c>
      <c r="I12" s="221">
        <v>0.2</v>
      </c>
      <c r="J12" s="221">
        <v>0.043633524325689815</v>
      </c>
      <c r="K12" s="221">
        <v>0.07324082944466763</v>
      </c>
      <c r="L12" s="258">
        <v>0.07023432158617689</v>
      </c>
      <c r="M12" s="258">
        <v>0.06885228928315225</v>
      </c>
      <c r="N12" s="258">
        <v>0.058412940713019494</v>
      </c>
      <c r="O12" s="258">
        <v>0.04522530922124077</v>
      </c>
      <c r="P12" s="258">
        <v>0.04538417491994146</v>
      </c>
      <c r="Q12" s="258">
        <v>0.050623449869194447</v>
      </c>
      <c r="R12" s="258">
        <v>0.05903669394513907</v>
      </c>
      <c r="S12" s="258">
        <v>0.06016203045458853</v>
      </c>
      <c r="T12" s="258">
        <v>0.057784843891127854</v>
      </c>
      <c r="U12" s="258">
        <v>0.05721859933320853</v>
      </c>
      <c r="V12" s="258">
        <v>0.05976105407490773</v>
      </c>
      <c r="W12" s="258">
        <v>0.059388671125161746</v>
      </c>
      <c r="X12" s="650">
        <v>0.1</v>
      </c>
      <c r="Y12" s="461">
        <v>28</v>
      </c>
      <c r="Z12" s="242" t="s">
        <v>6</v>
      </c>
    </row>
    <row r="13" spans="1:26" ht="12.75">
      <c r="A13" s="10" t="s">
        <v>24</v>
      </c>
      <c r="B13" s="465">
        <v>1.278471</v>
      </c>
      <c r="C13" s="226">
        <v>1.35653</v>
      </c>
      <c r="D13" s="226">
        <v>1.300584</v>
      </c>
      <c r="E13" s="226">
        <v>1.309977</v>
      </c>
      <c r="F13" s="226">
        <v>1.379588</v>
      </c>
      <c r="G13" s="226">
        <v>1.402601</v>
      </c>
      <c r="H13" s="226">
        <v>1.142563</v>
      </c>
      <c r="I13" s="226">
        <v>1</v>
      </c>
      <c r="J13" s="226">
        <v>1.0263745106714501</v>
      </c>
      <c r="K13" s="226">
        <v>1.0938979135818916</v>
      </c>
      <c r="L13" s="259">
        <v>1.1521249920676147</v>
      </c>
      <c r="M13" s="259">
        <v>1.1815660935352987</v>
      </c>
      <c r="N13" s="259">
        <v>1.2757293988844922</v>
      </c>
      <c r="O13" s="259">
        <v>1.0665541707810446</v>
      </c>
      <c r="P13" s="259">
        <v>0.8952014998509674</v>
      </c>
      <c r="Q13" s="259">
        <v>0.9082294645286639</v>
      </c>
      <c r="R13" s="259">
        <v>0.8426350710018423</v>
      </c>
      <c r="S13" s="259">
        <v>0.8385040877506463</v>
      </c>
      <c r="T13" s="259">
        <v>0.9215611017963011</v>
      </c>
      <c r="U13" s="259">
        <v>0.9167135380790922</v>
      </c>
      <c r="V13" s="259">
        <v>0.7147612535462495</v>
      </c>
      <c r="W13" s="259">
        <v>0.6939261896648766</v>
      </c>
      <c r="X13" s="259">
        <v>0.7</v>
      </c>
      <c r="Y13" s="462">
        <v>11</v>
      </c>
      <c r="Z13" s="244" t="s">
        <v>24</v>
      </c>
    </row>
    <row r="14" spans="1:26" ht="12.75">
      <c r="A14" s="84" t="s">
        <v>17</v>
      </c>
      <c r="B14" s="464">
        <v>0.7156473</v>
      </c>
      <c r="C14" s="221">
        <v>0.6693211</v>
      </c>
      <c r="D14" s="221">
        <v>0.9060554</v>
      </c>
      <c r="E14" s="221">
        <v>0.9302968</v>
      </c>
      <c r="F14" s="221">
        <v>1.033147</v>
      </c>
      <c r="G14" s="221">
        <v>0.758097</v>
      </c>
      <c r="H14" s="221">
        <v>1.003909</v>
      </c>
      <c r="I14" s="221">
        <v>0.9</v>
      </c>
      <c r="J14" s="221">
        <v>0.8239018740693376</v>
      </c>
      <c r="K14" s="221">
        <v>0.873444499622643</v>
      </c>
      <c r="L14" s="258">
        <v>0.8512248654025778</v>
      </c>
      <c r="M14" s="258">
        <v>0.8216225346733889</v>
      </c>
      <c r="N14" s="258">
        <v>0.8345702908447381</v>
      </c>
      <c r="O14" s="258">
        <v>0.7975522995953558</v>
      </c>
      <c r="P14" s="258">
        <v>0.7641004958443879</v>
      </c>
      <c r="Q14" s="258">
        <v>0.6742426052309547</v>
      </c>
      <c r="R14" s="258">
        <v>0.6921738945625466</v>
      </c>
      <c r="S14" s="258">
        <v>0.6882704798385388</v>
      </c>
      <c r="T14" s="258">
        <v>0.7057678671362929</v>
      </c>
      <c r="U14" s="258">
        <v>0.7326909460333098</v>
      </c>
      <c r="V14" s="258">
        <v>0.7775988021235083</v>
      </c>
      <c r="W14" s="258">
        <v>0.7979366162780218</v>
      </c>
      <c r="X14" s="258">
        <v>0.8</v>
      </c>
      <c r="Y14" s="461">
        <v>7</v>
      </c>
      <c r="Z14" s="242" t="s">
        <v>17</v>
      </c>
    </row>
    <row r="15" spans="1:26" ht="12.75">
      <c r="A15" s="10" t="s">
        <v>22</v>
      </c>
      <c r="B15" s="465">
        <v>0.3966861</v>
      </c>
      <c r="C15" s="226">
        <v>0.3851389</v>
      </c>
      <c r="D15" s="226">
        <v>0.3720821</v>
      </c>
      <c r="E15" s="226">
        <v>0.4170582</v>
      </c>
      <c r="F15" s="226">
        <v>0.4493553</v>
      </c>
      <c r="G15" s="226">
        <v>0.4356199</v>
      </c>
      <c r="H15" s="226">
        <v>0.4232823</v>
      </c>
      <c r="I15" s="226">
        <v>0.4</v>
      </c>
      <c r="J15" s="226">
        <v>0.38744349523069876</v>
      </c>
      <c r="K15" s="226">
        <v>0.39225929279561655</v>
      </c>
      <c r="L15" s="259">
        <v>0.4098580863689411</v>
      </c>
      <c r="M15" s="259">
        <v>0.4097327907267449</v>
      </c>
      <c r="N15" s="259">
        <v>0.396648060199462</v>
      </c>
      <c r="O15" s="259">
        <v>0.3126609778494479</v>
      </c>
      <c r="P15" s="259">
        <v>0.28497236463117626</v>
      </c>
      <c r="Q15" s="259">
        <v>0.27790755225799885</v>
      </c>
      <c r="R15" s="259">
        <v>0.2632540177065885</v>
      </c>
      <c r="S15" s="259">
        <v>0.2585075229728365</v>
      </c>
      <c r="T15" s="259">
        <v>0.2608967790557214</v>
      </c>
      <c r="U15" s="259">
        <v>0.24561099227226302</v>
      </c>
      <c r="V15" s="259">
        <v>0.23638932664690118</v>
      </c>
      <c r="W15" s="259">
        <v>0.23119795587391218</v>
      </c>
      <c r="X15" s="259">
        <v>0.2</v>
      </c>
      <c r="Y15" s="462">
        <v>21</v>
      </c>
      <c r="Z15" s="244" t="s">
        <v>22</v>
      </c>
    </row>
    <row r="16" spans="1:26" ht="12.75">
      <c r="A16" s="84" t="s">
        <v>23</v>
      </c>
      <c r="B16" s="464">
        <v>0.4165759</v>
      </c>
      <c r="C16" s="221">
        <v>0.441054</v>
      </c>
      <c r="D16" s="221">
        <v>0.3896135</v>
      </c>
      <c r="E16" s="221">
        <v>0.3920208</v>
      </c>
      <c r="F16" s="221">
        <v>0.3495964</v>
      </c>
      <c r="G16" s="221">
        <v>0.2504162</v>
      </c>
      <c r="H16" s="221">
        <v>0.1782617</v>
      </c>
      <c r="I16" s="221">
        <v>0.2</v>
      </c>
      <c r="J16" s="221">
        <v>0.15615858432502483</v>
      </c>
      <c r="K16" s="221">
        <v>0.2633917089480699</v>
      </c>
      <c r="L16" s="258">
        <v>0.2692471351224451</v>
      </c>
      <c r="M16" s="258">
        <v>0.2721680146465674</v>
      </c>
      <c r="N16" s="258">
        <v>0.2764600369024552</v>
      </c>
      <c r="O16" s="258">
        <v>0.2910038329533782</v>
      </c>
      <c r="P16" s="258">
        <v>0.28426775010224253</v>
      </c>
      <c r="Q16" s="258">
        <v>0.27090575291934227</v>
      </c>
      <c r="R16" s="258">
        <v>0.2794175062788814</v>
      </c>
      <c r="S16" s="258">
        <v>0.2866891973804571</v>
      </c>
      <c r="T16" s="258">
        <v>0.2769877499461058</v>
      </c>
      <c r="U16" s="258">
        <v>0.2743981795568933</v>
      </c>
      <c r="V16" s="258">
        <v>0.26765494979361903</v>
      </c>
      <c r="W16" s="258">
        <v>0.2561851208938034</v>
      </c>
      <c r="X16" s="258">
        <v>0.3</v>
      </c>
      <c r="Y16" s="461">
        <v>20</v>
      </c>
      <c r="Z16" s="242" t="s">
        <v>23</v>
      </c>
    </row>
    <row r="17" spans="1:26" ht="12.75">
      <c r="A17" s="10" t="s">
        <v>47</v>
      </c>
      <c r="B17" s="465"/>
      <c r="C17" s="226"/>
      <c r="D17" s="226"/>
      <c r="E17" s="226"/>
      <c r="F17" s="226"/>
      <c r="G17" s="226"/>
      <c r="H17" s="226"/>
      <c r="I17" s="226">
        <v>0.8</v>
      </c>
      <c r="J17" s="226">
        <v>0.9936283647355018</v>
      </c>
      <c r="K17" s="226">
        <v>1.0470307251765059</v>
      </c>
      <c r="L17" s="259">
        <v>1.0680742887024246</v>
      </c>
      <c r="M17" s="259">
        <v>1.082706988874144</v>
      </c>
      <c r="N17" s="259">
        <v>1.0890538690408895</v>
      </c>
      <c r="O17" s="259">
        <v>1.0458831720171515</v>
      </c>
      <c r="P17" s="259">
        <v>0.8559952323312695</v>
      </c>
      <c r="Q17" s="259">
        <v>0.8429087031716431</v>
      </c>
      <c r="R17" s="259">
        <v>0.8380704165746036</v>
      </c>
      <c r="S17" s="259">
        <v>0.7943345113622376</v>
      </c>
      <c r="T17" s="259">
        <v>0.795419308531983</v>
      </c>
      <c r="U17" s="259">
        <v>0.850485097489642</v>
      </c>
      <c r="V17" s="259">
        <v>0.8309908896138405</v>
      </c>
      <c r="W17" s="259">
        <v>0.8443974679467219</v>
      </c>
      <c r="X17" s="259">
        <v>0.8</v>
      </c>
      <c r="Y17" s="462">
        <v>6</v>
      </c>
      <c r="Z17" s="244" t="s">
        <v>47</v>
      </c>
    </row>
    <row r="18" spans="1:26" ht="12.75">
      <c r="A18" s="84" t="s">
        <v>25</v>
      </c>
      <c r="B18" s="464">
        <v>0.4561217</v>
      </c>
      <c r="C18" s="221">
        <v>0.4341244</v>
      </c>
      <c r="D18" s="221">
        <v>0.4398027</v>
      </c>
      <c r="E18" s="221">
        <v>0.4720053</v>
      </c>
      <c r="F18" s="221">
        <v>0.5557328</v>
      </c>
      <c r="G18" s="221">
        <v>0.5591292</v>
      </c>
      <c r="H18" s="221">
        <v>0.567077</v>
      </c>
      <c r="I18" s="221">
        <v>0.5</v>
      </c>
      <c r="J18" s="221">
        <v>0.5679834237140522</v>
      </c>
      <c r="K18" s="221">
        <v>0.5506217468870195</v>
      </c>
      <c r="L18" s="258">
        <v>0.5570824960705848</v>
      </c>
      <c r="M18" s="258">
        <v>0.5610041476979845</v>
      </c>
      <c r="N18" s="258">
        <v>0.5733897929782645</v>
      </c>
      <c r="O18" s="258">
        <v>0.5576077896723758</v>
      </c>
      <c r="P18" s="258">
        <v>0.5613275992173076</v>
      </c>
      <c r="Q18" s="258">
        <v>0.5584866948849637</v>
      </c>
      <c r="R18" s="258">
        <v>0.5790054846433468</v>
      </c>
      <c r="S18" s="258">
        <v>0.6203568539576573</v>
      </c>
      <c r="T18" s="258">
        <v>0.6083762604628159</v>
      </c>
      <c r="U18" s="258">
        <v>0.6029002349942091</v>
      </c>
      <c r="V18" s="258">
        <v>0.5961314103873583</v>
      </c>
      <c r="W18" s="258">
        <v>0.6265907252195567</v>
      </c>
      <c r="X18" s="258">
        <v>0.6</v>
      </c>
      <c r="Y18" s="461">
        <v>12</v>
      </c>
      <c r="Z18" s="242" t="s">
        <v>25</v>
      </c>
    </row>
    <row r="19" spans="1:26" ht="12.75">
      <c r="A19" s="10" t="s">
        <v>4</v>
      </c>
      <c r="B19" s="465">
        <v>2.343493</v>
      </c>
      <c r="C19" s="226">
        <v>2.270721</v>
      </c>
      <c r="D19" s="226">
        <v>2.026255</v>
      </c>
      <c r="E19" s="226">
        <v>2.007842</v>
      </c>
      <c r="F19" s="226">
        <v>1.930597</v>
      </c>
      <c r="G19" s="226">
        <v>1.993646</v>
      </c>
      <c r="H19" s="226">
        <v>2.021289</v>
      </c>
      <c r="I19" s="226">
        <v>1.8</v>
      </c>
      <c r="J19" s="226">
        <v>1.6978891675359593</v>
      </c>
      <c r="K19" s="226">
        <v>1.7313225281365172</v>
      </c>
      <c r="L19" s="259">
        <v>1.434323221596142</v>
      </c>
      <c r="M19" s="259">
        <v>1.3031268391312512</v>
      </c>
      <c r="N19" s="259">
        <v>1.4379096053015323</v>
      </c>
      <c r="O19" s="259">
        <v>1.4174322063326705</v>
      </c>
      <c r="P19" s="259">
        <v>1.150293196240662</v>
      </c>
      <c r="Q19" s="259">
        <v>0.9451022047203295</v>
      </c>
      <c r="R19" s="259">
        <v>0.8185089453144797</v>
      </c>
      <c r="S19" s="259">
        <v>0.7075532204189905</v>
      </c>
      <c r="T19" s="259">
        <v>0.6179543011493619</v>
      </c>
      <c r="U19" s="259">
        <v>0.6963574710750373</v>
      </c>
      <c r="V19" s="259">
        <v>0.6769248111825048</v>
      </c>
      <c r="W19" s="259">
        <v>0.6770589046765072</v>
      </c>
      <c r="X19" s="259">
        <v>0.7</v>
      </c>
      <c r="Y19" s="462">
        <v>9</v>
      </c>
      <c r="Z19" s="244" t="s">
        <v>4</v>
      </c>
    </row>
    <row r="20" spans="1:26" ht="12.75">
      <c r="A20" s="84" t="s">
        <v>8</v>
      </c>
      <c r="B20" s="464">
        <v>0</v>
      </c>
      <c r="C20" s="221">
        <v>0</v>
      </c>
      <c r="D20" s="221">
        <v>0.0224809</v>
      </c>
      <c r="E20" s="221">
        <v>0.0943318</v>
      </c>
      <c r="F20" s="221">
        <v>0.1521982</v>
      </c>
      <c r="G20" s="221">
        <v>0.3393292</v>
      </c>
      <c r="H20" s="221">
        <v>0.3164862</v>
      </c>
      <c r="I20" s="221">
        <v>0.3</v>
      </c>
      <c r="J20" s="221">
        <v>0.24375440911551494</v>
      </c>
      <c r="K20" s="221">
        <v>0.3080992534838581</v>
      </c>
      <c r="L20" s="258">
        <v>0.293346734640717</v>
      </c>
      <c r="M20" s="258">
        <v>0.28500383238676436</v>
      </c>
      <c r="N20" s="258">
        <v>0.2641947930475935</v>
      </c>
      <c r="O20" s="258">
        <v>0.21613722812780378</v>
      </c>
      <c r="P20" s="258">
        <v>0.21811740203709257</v>
      </c>
      <c r="Q20" s="258">
        <v>0.34139573559793285</v>
      </c>
      <c r="R20" s="258">
        <v>0.4507556868898603</v>
      </c>
      <c r="S20" s="258">
        <v>0.42705608740739387</v>
      </c>
      <c r="T20" s="258">
        <v>0.44978093457012414</v>
      </c>
      <c r="U20" s="258">
        <v>0.4388235542512087</v>
      </c>
      <c r="V20" s="258">
        <v>0.45526031593513766</v>
      </c>
      <c r="W20" s="258">
        <v>0.4640606257547129</v>
      </c>
      <c r="X20" s="258">
        <v>0.4</v>
      </c>
      <c r="Y20" s="461">
        <v>16</v>
      </c>
      <c r="Z20" s="242" t="s">
        <v>8</v>
      </c>
    </row>
    <row r="21" spans="1:26" ht="12.75">
      <c r="A21" s="10" t="s">
        <v>9</v>
      </c>
      <c r="B21" s="465">
        <v>0.7316719</v>
      </c>
      <c r="C21" s="226">
        <v>0.7085935</v>
      </c>
      <c r="D21" s="226">
        <v>0.8240432</v>
      </c>
      <c r="E21" s="226">
        <v>0.769559</v>
      </c>
      <c r="F21" s="226">
        <v>0.6848745</v>
      </c>
      <c r="G21" s="226">
        <v>0.6659728</v>
      </c>
      <c r="H21" s="226">
        <v>0.6606448</v>
      </c>
      <c r="I21" s="226">
        <v>0.7</v>
      </c>
      <c r="J21" s="226">
        <v>0.7338228615519807</v>
      </c>
      <c r="K21" s="226">
        <v>0.7828038454911509</v>
      </c>
      <c r="L21" s="259">
        <v>0.4759784426155171</v>
      </c>
      <c r="M21" s="259">
        <v>0.09437103138111948</v>
      </c>
      <c r="N21" s="259">
        <v>0.10285553538340025</v>
      </c>
      <c r="O21" s="259">
        <v>0.04463833487441139</v>
      </c>
      <c r="P21" s="259">
        <v>0.04283047044107734</v>
      </c>
      <c r="Q21" s="259">
        <v>0.04503832623606377</v>
      </c>
      <c r="R21" s="259">
        <v>0.04559951451442077</v>
      </c>
      <c r="S21" s="259">
        <v>0.04614777593155263</v>
      </c>
      <c r="T21" s="259">
        <v>0.087396919013236</v>
      </c>
      <c r="U21" s="259">
        <v>0.10048318005529215</v>
      </c>
      <c r="V21" s="259">
        <v>0.08477253140814288</v>
      </c>
      <c r="W21" s="259">
        <v>0.08700999785353893</v>
      </c>
      <c r="X21" s="259">
        <v>0.1</v>
      </c>
      <c r="Y21" s="462">
        <v>27</v>
      </c>
      <c r="Z21" s="244" t="s">
        <v>9</v>
      </c>
    </row>
    <row r="22" spans="1:26" ht="12.75">
      <c r="A22" s="84" t="s">
        <v>26</v>
      </c>
      <c r="B22" s="464">
        <v>0.1391199</v>
      </c>
      <c r="C22" s="221">
        <v>0.1374093</v>
      </c>
      <c r="D22" s="221">
        <v>0.1385645</v>
      </c>
      <c r="E22" s="221">
        <v>0.1390662</v>
      </c>
      <c r="F22" s="221">
        <v>0.1303718</v>
      </c>
      <c r="G22" s="221">
        <v>0.121987</v>
      </c>
      <c r="H22" s="221">
        <v>0.1262499</v>
      </c>
      <c r="I22" s="221">
        <v>0.1</v>
      </c>
      <c r="J22" s="221">
        <v>0.114995533768979</v>
      </c>
      <c r="K22" s="221">
        <v>0.11049286921658824</v>
      </c>
      <c r="L22" s="258">
        <v>0.10535654783390495</v>
      </c>
      <c r="M22" s="258">
        <v>0.10721400663740374</v>
      </c>
      <c r="N22" s="258">
        <v>0.17750231989112106</v>
      </c>
      <c r="O22" s="258">
        <v>0.17645605298909484</v>
      </c>
      <c r="P22" s="258">
        <v>0.19784566616634888</v>
      </c>
      <c r="Q22" s="258">
        <v>0.1640762211470016</v>
      </c>
      <c r="R22" s="258">
        <v>0.1481371748145471</v>
      </c>
      <c r="S22" s="258">
        <v>0.14023356149446523</v>
      </c>
      <c r="T22" s="258">
        <v>0.14996674552039158</v>
      </c>
      <c r="U22" s="258">
        <v>0.13925145996439503</v>
      </c>
      <c r="V22" s="258">
        <v>0.13332476836736765</v>
      </c>
      <c r="W22" s="258">
        <v>0.1276534522156484</v>
      </c>
      <c r="X22" s="258">
        <v>0.1</v>
      </c>
      <c r="Y22" s="461">
        <v>26</v>
      </c>
      <c r="Z22" s="242" t="s">
        <v>26</v>
      </c>
    </row>
    <row r="23" spans="1:26" ht="12.75">
      <c r="A23" s="10" t="s">
        <v>7</v>
      </c>
      <c r="B23" s="465">
        <v>0.1619986</v>
      </c>
      <c r="C23" s="226">
        <v>0.3025742</v>
      </c>
      <c r="D23" s="226">
        <v>0.3127168</v>
      </c>
      <c r="E23" s="226">
        <v>0.3109168</v>
      </c>
      <c r="F23" s="226">
        <v>0.3968985</v>
      </c>
      <c r="G23" s="226">
        <v>0.3885451</v>
      </c>
      <c r="H23" s="226">
        <v>0.3936795</v>
      </c>
      <c r="I23" s="226">
        <v>0.4</v>
      </c>
      <c r="J23" s="226">
        <v>0.4497014271777364</v>
      </c>
      <c r="K23" s="226">
        <v>0.7630941682219138</v>
      </c>
      <c r="L23" s="259">
        <v>0.5245153258252956</v>
      </c>
      <c r="M23" s="259">
        <v>0.5794049840863119</v>
      </c>
      <c r="N23" s="259">
        <v>0.6332893793523566</v>
      </c>
      <c r="O23" s="259">
        <v>0.5657573193010382</v>
      </c>
      <c r="P23" s="259">
        <v>0.4582092809111023</v>
      </c>
      <c r="Q23" s="259">
        <v>0.46703372370194396</v>
      </c>
      <c r="R23" s="259">
        <v>0.4659682912082522</v>
      </c>
      <c r="S23" s="259">
        <v>0.4123787034291277</v>
      </c>
      <c r="T23" s="259">
        <v>0.38971041076213825</v>
      </c>
      <c r="U23" s="259">
        <v>0.37174780879304115</v>
      </c>
      <c r="V23" s="259">
        <v>0.36781798948313255</v>
      </c>
      <c r="W23" s="259">
        <v>0.3638815197579724</v>
      </c>
      <c r="X23" s="259">
        <v>0.4</v>
      </c>
      <c r="Y23" s="462">
        <v>17</v>
      </c>
      <c r="Z23" s="244" t="s">
        <v>7</v>
      </c>
    </row>
    <row r="24" spans="1:26" ht="12.75">
      <c r="A24" s="84" t="s">
        <v>10</v>
      </c>
      <c r="B24" s="464">
        <v>2.25854</v>
      </c>
      <c r="C24" s="221">
        <v>2.157769</v>
      </c>
      <c r="D24" s="221">
        <v>2.177445</v>
      </c>
      <c r="E24" s="221">
        <v>2.261354</v>
      </c>
      <c r="F24" s="221">
        <v>2.38143</v>
      </c>
      <c r="G24" s="221">
        <v>2.211485</v>
      </c>
      <c r="H24" s="221">
        <v>2.049913</v>
      </c>
      <c r="I24" s="221">
        <v>1.9</v>
      </c>
      <c r="J24" s="221">
        <v>1.9721133355424654</v>
      </c>
      <c r="K24" s="221">
        <v>1.655041011146232</v>
      </c>
      <c r="L24" s="258">
        <v>1.6576463766313794</v>
      </c>
      <c r="M24" s="258">
        <v>1.7243165188089105</v>
      </c>
      <c r="N24" s="258">
        <v>1.5860833644607613</v>
      </c>
      <c r="O24" s="258">
        <v>1.5760572069117433</v>
      </c>
      <c r="P24" s="258">
        <v>1.5382137717069038</v>
      </c>
      <c r="Q24" s="258">
        <v>1.3251799251458443</v>
      </c>
      <c r="R24" s="258">
        <v>1.3601969480120535</v>
      </c>
      <c r="S24" s="258">
        <v>1.2175216205345922</v>
      </c>
      <c r="T24" s="258">
        <v>1.1263492570530864</v>
      </c>
      <c r="U24" s="258">
        <v>1.1200453379649902</v>
      </c>
      <c r="V24" s="258">
        <v>1.1718561798383353</v>
      </c>
      <c r="W24" s="258">
        <v>1.1369202647096386</v>
      </c>
      <c r="X24" s="258">
        <v>1.1</v>
      </c>
      <c r="Y24" s="461">
        <v>2</v>
      </c>
      <c r="Z24" s="242" t="s">
        <v>10</v>
      </c>
    </row>
    <row r="25" spans="1:26" ht="12.75">
      <c r="A25" s="10" t="s">
        <v>18</v>
      </c>
      <c r="B25" s="465">
        <v>1.329355</v>
      </c>
      <c r="C25" s="226">
        <v>1.46925</v>
      </c>
      <c r="D25" s="226">
        <v>1.288288</v>
      </c>
      <c r="E25" s="226">
        <v>1.383862</v>
      </c>
      <c r="F25" s="226">
        <v>1.451347</v>
      </c>
      <c r="G25" s="226">
        <v>1.391521</v>
      </c>
      <c r="H25" s="226">
        <v>1.301451</v>
      </c>
      <c r="I25" s="226">
        <v>1.1</v>
      </c>
      <c r="J25" s="226">
        <v>1.1528190877314866</v>
      </c>
      <c r="K25" s="226">
        <v>1.1883062722950573</v>
      </c>
      <c r="L25" s="259">
        <v>1.2124066868398433</v>
      </c>
      <c r="M25" s="259">
        <v>1.2470390806820302</v>
      </c>
      <c r="N25" s="259">
        <v>1.2421732324549961</v>
      </c>
      <c r="O25" s="259">
        <v>1.2178427099190658</v>
      </c>
      <c r="P25" s="259">
        <v>1.1370923340998154</v>
      </c>
      <c r="Q25" s="259">
        <v>1.1331534475987788</v>
      </c>
      <c r="R25" s="259">
        <v>1.0937444103470213</v>
      </c>
      <c r="S25" s="259">
        <v>1.0098207587528132</v>
      </c>
      <c r="T25" s="259">
        <v>0.9384938751248567</v>
      </c>
      <c r="U25" s="259">
        <v>0.9886758530817124</v>
      </c>
      <c r="V25" s="259">
        <v>1.0243512027823258</v>
      </c>
      <c r="W25" s="259">
        <v>1.0143159878230845</v>
      </c>
      <c r="X25" s="259">
        <v>1</v>
      </c>
      <c r="Y25" s="462">
        <v>3</v>
      </c>
      <c r="Z25" s="244" t="s">
        <v>18</v>
      </c>
    </row>
    <row r="26" spans="1:26" ht="12.75">
      <c r="A26" s="84" t="s">
        <v>27</v>
      </c>
      <c r="B26" s="464">
        <v>0.7015799</v>
      </c>
      <c r="C26" s="221">
        <v>0.6932553</v>
      </c>
      <c r="D26" s="221">
        <v>0.6854064</v>
      </c>
      <c r="E26" s="221">
        <v>0.7095334</v>
      </c>
      <c r="F26" s="221">
        <v>0.7069945</v>
      </c>
      <c r="G26" s="221">
        <v>0.8054582</v>
      </c>
      <c r="H26" s="221">
        <v>0.862987</v>
      </c>
      <c r="I26" s="221">
        <v>0.9</v>
      </c>
      <c r="J26" s="221">
        <v>0.9227229726594723</v>
      </c>
      <c r="K26" s="221">
        <v>0.8524203061115262</v>
      </c>
      <c r="L26" s="258">
        <v>0.8486992557692611</v>
      </c>
      <c r="M26" s="258">
        <v>0.826666702673034</v>
      </c>
      <c r="N26" s="258">
        <v>0.7750226474233919</v>
      </c>
      <c r="O26" s="258">
        <v>0.7601162936493602</v>
      </c>
      <c r="P26" s="258">
        <v>0.7826692667998326</v>
      </c>
      <c r="Q26" s="258">
        <v>0.7655388967200366</v>
      </c>
      <c r="R26" s="258">
        <v>0.7859301875382317</v>
      </c>
      <c r="S26" s="258">
        <v>0.8041599938793609</v>
      </c>
      <c r="T26" s="258">
        <v>0.7899942858607107</v>
      </c>
      <c r="U26" s="258">
        <v>0.8633189104991073</v>
      </c>
      <c r="V26" s="258">
        <v>0.8441966117995944</v>
      </c>
      <c r="W26" s="258">
        <v>0.8543509757770305</v>
      </c>
      <c r="X26" s="258">
        <v>0.9</v>
      </c>
      <c r="Y26" s="461">
        <v>5</v>
      </c>
      <c r="Z26" s="242" t="s">
        <v>27</v>
      </c>
    </row>
    <row r="27" spans="1:26" ht="12.75">
      <c r="A27" s="10" t="s">
        <v>11</v>
      </c>
      <c r="B27" s="465">
        <v>0.1885997</v>
      </c>
      <c r="C27" s="226">
        <v>0.2272531</v>
      </c>
      <c r="D27" s="226">
        <v>0.2524483</v>
      </c>
      <c r="E27" s="226">
        <v>0.1153267</v>
      </c>
      <c r="F27" s="226">
        <v>0.1267862</v>
      </c>
      <c r="G27" s="226">
        <v>0.1794787</v>
      </c>
      <c r="H27" s="226">
        <v>0.1726606</v>
      </c>
      <c r="I27" s="226">
        <v>0.2</v>
      </c>
      <c r="J27" s="226">
        <v>0.2164481668399428</v>
      </c>
      <c r="K27" s="226">
        <v>0.3378124183107519</v>
      </c>
      <c r="L27" s="259">
        <v>0.2807764084857533</v>
      </c>
      <c r="M27" s="259">
        <v>0.23143996379839643</v>
      </c>
      <c r="N27" s="259">
        <v>0.2356844130162626</v>
      </c>
      <c r="O27" s="259">
        <v>0.25037539672958525</v>
      </c>
      <c r="P27" s="259">
        <v>0.22423714874785072</v>
      </c>
      <c r="Q27" s="259">
        <v>0.20839992292498227</v>
      </c>
      <c r="R27" s="259">
        <v>0.18904485100911558</v>
      </c>
      <c r="S27" s="259">
        <v>0.1873666981957797</v>
      </c>
      <c r="T27" s="259">
        <v>0.19337373565108001</v>
      </c>
      <c r="U27" s="259">
        <v>0.20171313020994194</v>
      </c>
      <c r="V27" s="259">
        <v>0.21201607404325754</v>
      </c>
      <c r="W27" s="259">
        <v>0.2266715035673232</v>
      </c>
      <c r="X27" s="259">
        <v>0.2</v>
      </c>
      <c r="Y27" s="462">
        <v>22</v>
      </c>
      <c r="Z27" s="244" t="s">
        <v>11</v>
      </c>
    </row>
    <row r="28" spans="1:26" ht="12.75">
      <c r="A28" s="84" t="s">
        <v>28</v>
      </c>
      <c r="B28" s="464">
        <v>0.8660498</v>
      </c>
      <c r="C28" s="221">
        <v>0.9463337</v>
      </c>
      <c r="D28" s="221">
        <v>0.9269392</v>
      </c>
      <c r="E28" s="221">
        <v>1.025772</v>
      </c>
      <c r="F28" s="221">
        <v>1.126511</v>
      </c>
      <c r="G28" s="221">
        <v>1.069688</v>
      </c>
      <c r="H28" s="221">
        <v>1.059296</v>
      </c>
      <c r="I28" s="221">
        <v>1</v>
      </c>
      <c r="J28" s="221">
        <v>0.8334579698860758</v>
      </c>
      <c r="K28" s="221">
        <v>0.8800426063649656</v>
      </c>
      <c r="L28" s="258">
        <v>0.892811715660506</v>
      </c>
      <c r="M28" s="258">
        <v>0.8518394429550427</v>
      </c>
      <c r="N28" s="258">
        <v>0.8239134609959554</v>
      </c>
      <c r="O28" s="258">
        <v>0.668082758343089</v>
      </c>
      <c r="P28" s="258">
        <v>0.5901428455806329</v>
      </c>
      <c r="Q28" s="258">
        <v>0.6392265205652428</v>
      </c>
      <c r="R28" s="258">
        <v>0.5723559403428345</v>
      </c>
      <c r="S28" s="258">
        <v>0.45725958740602624</v>
      </c>
      <c r="T28" s="258">
        <v>0.5217147189775256</v>
      </c>
      <c r="U28" s="258">
        <v>0.5862354264610805</v>
      </c>
      <c r="V28" s="258">
        <v>0.6244750682807488</v>
      </c>
      <c r="W28" s="258">
        <v>0.674821997035309</v>
      </c>
      <c r="X28" s="258">
        <v>0.7</v>
      </c>
      <c r="Y28" s="461">
        <v>8</v>
      </c>
      <c r="Z28" s="242" t="s">
        <v>28</v>
      </c>
    </row>
    <row r="29" spans="1:26" ht="12.75">
      <c r="A29" s="10" t="s">
        <v>12</v>
      </c>
      <c r="B29" s="465">
        <v>0</v>
      </c>
      <c r="C29" s="226">
        <v>0</v>
      </c>
      <c r="D29" s="226">
        <v>0.0673723</v>
      </c>
      <c r="E29" s="226">
        <v>0.0485763</v>
      </c>
      <c r="F29" s="226">
        <v>0.123028</v>
      </c>
      <c r="G29" s="226">
        <v>0.0601342</v>
      </c>
      <c r="H29" s="226">
        <v>0.0712191</v>
      </c>
      <c r="I29" s="226">
        <v>0.1</v>
      </c>
      <c r="J29" s="226">
        <v>0.06661259907146837</v>
      </c>
      <c r="K29" s="226">
        <v>0.06331719279595553</v>
      </c>
      <c r="L29" s="259">
        <v>0.06186123305935744</v>
      </c>
      <c r="M29" s="259">
        <v>0.14481088567887287</v>
      </c>
      <c r="N29" s="259">
        <v>0.34473940434535955</v>
      </c>
      <c r="O29" s="259">
        <v>0.3536117965094252</v>
      </c>
      <c r="P29" s="259">
        <v>0.276128615341824</v>
      </c>
      <c r="Q29" s="259">
        <v>0.31561329448075165</v>
      </c>
      <c r="R29" s="259">
        <v>0.23569403201505204</v>
      </c>
      <c r="S29" s="259">
        <v>0.2633332017866584</v>
      </c>
      <c r="T29" s="259">
        <v>0.2756738352397886</v>
      </c>
      <c r="U29" s="259">
        <v>0.2617251651377825</v>
      </c>
      <c r="V29" s="259">
        <v>0.25138266711841495</v>
      </c>
      <c r="W29" s="259">
        <v>0.23634440324354997</v>
      </c>
      <c r="X29" s="259">
        <v>0.1</v>
      </c>
      <c r="Y29" s="462">
        <v>24</v>
      </c>
      <c r="Z29" s="244" t="s">
        <v>12</v>
      </c>
    </row>
    <row r="30" spans="1:26" ht="12.75">
      <c r="A30" s="84" t="s">
        <v>14</v>
      </c>
      <c r="B30" s="464">
        <v>1.020703</v>
      </c>
      <c r="C30" s="221">
        <v>1.003141</v>
      </c>
      <c r="D30" s="221">
        <v>0.9625204</v>
      </c>
      <c r="E30" s="221">
        <v>1.084444</v>
      </c>
      <c r="F30" s="221">
        <v>0.8604068</v>
      </c>
      <c r="G30" s="221">
        <v>0.4368069</v>
      </c>
      <c r="H30" s="221">
        <v>0.438136</v>
      </c>
      <c r="I30" s="221">
        <v>0.4</v>
      </c>
      <c r="J30" s="221">
        <v>0.45765612110466947</v>
      </c>
      <c r="K30" s="221">
        <v>0.5037210399691838</v>
      </c>
      <c r="L30" s="258">
        <v>0.48691516845842975</v>
      </c>
      <c r="M30" s="258">
        <v>0.4657700682758217</v>
      </c>
      <c r="N30" s="258">
        <v>0.48187421118210316</v>
      </c>
      <c r="O30" s="258">
        <v>0.46600382090684883</v>
      </c>
      <c r="P30" s="258">
        <v>0.40683268950014106</v>
      </c>
      <c r="Q30" s="258">
        <v>0.40354393482914236</v>
      </c>
      <c r="R30" s="258">
        <v>0.39316922856763414</v>
      </c>
      <c r="S30" s="258">
        <v>0.3986870928952964</v>
      </c>
      <c r="T30" s="258">
        <v>0.4514670941135566</v>
      </c>
      <c r="U30" s="258">
        <v>0.45339862704141176</v>
      </c>
      <c r="V30" s="258">
        <v>0.45691101659259564</v>
      </c>
      <c r="W30" s="258">
        <v>0.44047569762062044</v>
      </c>
      <c r="X30" s="258">
        <v>0.4</v>
      </c>
      <c r="Y30" s="461">
        <v>14</v>
      </c>
      <c r="Z30" s="242" t="s">
        <v>14</v>
      </c>
    </row>
    <row r="31" spans="1:26" ht="12.75">
      <c r="A31" s="10" t="s">
        <v>13</v>
      </c>
      <c r="B31" s="465">
        <v>0.2438111</v>
      </c>
      <c r="C31" s="226">
        <v>0.2346826</v>
      </c>
      <c r="D31" s="226">
        <v>0.2264185</v>
      </c>
      <c r="E31" s="226">
        <v>0.2251234</v>
      </c>
      <c r="F31" s="226">
        <v>0.2088996</v>
      </c>
      <c r="G31" s="226">
        <v>0.2450867</v>
      </c>
      <c r="H31" s="226">
        <v>0.2323852</v>
      </c>
      <c r="I31" s="226">
        <v>0.2</v>
      </c>
      <c r="J31" s="226">
        <v>0.20756055098184362</v>
      </c>
      <c r="K31" s="226">
        <v>0.18633861933849663</v>
      </c>
      <c r="L31" s="259">
        <v>0.18744982154936257</v>
      </c>
      <c r="M31" s="259">
        <v>0.1893475720473591</v>
      </c>
      <c r="N31" s="259">
        <v>0.19636075684004725</v>
      </c>
      <c r="O31" s="259">
        <v>0.1986066816621578</v>
      </c>
      <c r="P31" s="259">
        <v>0.1945547778848572</v>
      </c>
      <c r="Q31" s="259">
        <v>0.18867430335334495</v>
      </c>
      <c r="R31" s="259">
        <v>0.19847310951021702</v>
      </c>
      <c r="S31" s="259">
        <v>0.19023293238977493</v>
      </c>
      <c r="T31" s="259">
        <v>0.20603236622942725</v>
      </c>
      <c r="U31" s="259">
        <v>0.20645753984212975</v>
      </c>
      <c r="V31" s="259">
        <v>0.18041000603322843</v>
      </c>
      <c r="W31" s="259">
        <v>0.1792850629667053</v>
      </c>
      <c r="X31" s="259">
        <v>0.2</v>
      </c>
      <c r="Y31" s="462">
        <v>23</v>
      </c>
      <c r="Z31" s="244" t="s">
        <v>13</v>
      </c>
    </row>
    <row r="32" spans="1:26" ht="12.75">
      <c r="A32" s="84" t="s">
        <v>29</v>
      </c>
      <c r="B32" s="464">
        <v>0.7703475</v>
      </c>
      <c r="C32" s="221">
        <v>0.9586388</v>
      </c>
      <c r="D32" s="221">
        <v>0.9895019</v>
      </c>
      <c r="E32" s="221">
        <v>1.081452</v>
      </c>
      <c r="F32" s="221">
        <v>1.163487</v>
      </c>
      <c r="G32" s="221">
        <v>1.103696</v>
      </c>
      <c r="H32" s="221">
        <v>0.9747751</v>
      </c>
      <c r="I32" s="221">
        <v>1</v>
      </c>
      <c r="J32" s="221">
        <v>1.136116224293886</v>
      </c>
      <c r="K32" s="221">
        <v>1.2127942856061134</v>
      </c>
      <c r="L32" s="258">
        <v>1.1302596920681076</v>
      </c>
      <c r="M32" s="258">
        <v>1.1146256966410604</v>
      </c>
      <c r="N32" s="258">
        <v>1.0081250267975819</v>
      </c>
      <c r="O32" s="258">
        <v>0.8827583358714787</v>
      </c>
      <c r="P32" s="258">
        <v>0.7689375735379415</v>
      </c>
      <c r="Q32" s="258">
        <v>0.9032602886157135</v>
      </c>
      <c r="R32" s="258">
        <v>0.9579974500810183</v>
      </c>
      <c r="S32" s="258">
        <v>0.9109428258247285</v>
      </c>
      <c r="T32" s="258">
        <v>0.9112905605445121</v>
      </c>
      <c r="U32" s="258">
        <v>0.8988971840719506</v>
      </c>
      <c r="V32" s="258">
        <v>0.8846221747200367</v>
      </c>
      <c r="W32" s="258">
        <v>0.9665375785543677</v>
      </c>
      <c r="X32" s="258">
        <v>1</v>
      </c>
      <c r="Y32" s="461">
        <v>4</v>
      </c>
      <c r="Z32" s="242" t="s">
        <v>29</v>
      </c>
    </row>
    <row r="33" spans="1:26" ht="12.75">
      <c r="A33" s="10" t="s">
        <v>30</v>
      </c>
      <c r="B33" s="465">
        <v>0.3204069</v>
      </c>
      <c r="C33" s="226">
        <v>0.3625303</v>
      </c>
      <c r="D33" s="226">
        <v>0.3337319</v>
      </c>
      <c r="E33" s="226">
        <v>0.3390575</v>
      </c>
      <c r="F33" s="226">
        <v>0.3393625</v>
      </c>
      <c r="G33" s="226">
        <v>0.3357395</v>
      </c>
      <c r="H33" s="226">
        <v>0.3252401</v>
      </c>
      <c r="I33" s="226">
        <v>0.3</v>
      </c>
      <c r="J33" s="226">
        <v>0.3110053030210404</v>
      </c>
      <c r="K33" s="226">
        <v>0.3130709914257887</v>
      </c>
      <c r="L33" s="259">
        <v>0.37735367264387</v>
      </c>
      <c r="M33" s="259">
        <v>0.3784347582782521</v>
      </c>
      <c r="N33" s="259">
        <v>0.39802212232155953</v>
      </c>
      <c r="O33" s="259">
        <v>0.47366876068972885</v>
      </c>
      <c r="P33" s="259">
        <v>0.49803724380205205</v>
      </c>
      <c r="Q33" s="259">
        <v>0.4659098510330712</v>
      </c>
      <c r="R33" s="259">
        <v>0.4299376311110802</v>
      </c>
      <c r="S33" s="259">
        <v>0.4234151352156067</v>
      </c>
      <c r="T33" s="259">
        <v>0.4377293647352328</v>
      </c>
      <c r="U33" s="259">
        <v>0.4268398033385358</v>
      </c>
      <c r="V33" s="259">
        <v>0.446514891080254</v>
      </c>
      <c r="W33" s="259">
        <v>0.44719380684359555</v>
      </c>
      <c r="X33" s="259">
        <v>0.4</v>
      </c>
      <c r="Y33" s="462">
        <v>15</v>
      </c>
      <c r="Z33" s="244" t="s">
        <v>30</v>
      </c>
    </row>
    <row r="34" spans="1:26" ht="12.75">
      <c r="A34" s="266" t="s">
        <v>19</v>
      </c>
      <c r="B34" s="466">
        <v>0.5751135</v>
      </c>
      <c r="C34" s="467">
        <v>0.5673264</v>
      </c>
      <c r="D34" s="467">
        <v>0.566582</v>
      </c>
      <c r="E34" s="467">
        <v>0.6137148</v>
      </c>
      <c r="F34" s="467">
        <v>0.6169123</v>
      </c>
      <c r="G34" s="467">
        <v>0.5663843</v>
      </c>
      <c r="H34" s="467">
        <v>0.4866574</v>
      </c>
      <c r="I34" s="467">
        <v>0.5</v>
      </c>
      <c r="J34" s="467">
        <v>0.472775939115688</v>
      </c>
      <c r="K34" s="467">
        <v>0.4557698550233114</v>
      </c>
      <c r="L34" s="458">
        <v>0.4254947851333095</v>
      </c>
      <c r="M34" s="458">
        <v>0.42591573271235056</v>
      </c>
      <c r="N34" s="458">
        <v>0.498970096902469</v>
      </c>
      <c r="O34" s="458">
        <v>0.49940635033833153</v>
      </c>
      <c r="P34" s="458">
        <v>0.529506975760584</v>
      </c>
      <c r="Q34" s="458">
        <v>0.5639679617866449</v>
      </c>
      <c r="R34" s="459">
        <v>0.586950231646133</v>
      </c>
      <c r="S34" s="459">
        <v>0.5998011994379668</v>
      </c>
      <c r="T34" s="458">
        <v>0.6010656455742341</v>
      </c>
      <c r="U34" s="459">
        <v>0.5908347031938446</v>
      </c>
      <c r="V34" s="459">
        <v>0.5754639189150369</v>
      </c>
      <c r="W34" s="459">
        <v>0.5630951505638849</v>
      </c>
      <c r="X34" s="459">
        <v>0.5</v>
      </c>
      <c r="Y34" s="463">
        <v>13</v>
      </c>
      <c r="Z34" s="460" t="s">
        <v>19</v>
      </c>
    </row>
    <row r="35" spans="1:26" ht="12.75">
      <c r="A35" s="10" t="s">
        <v>274</v>
      </c>
      <c r="B35" s="465"/>
      <c r="C35" s="226"/>
      <c r="D35" s="226"/>
      <c r="E35" s="226"/>
      <c r="F35" s="226"/>
      <c r="G35" s="226"/>
      <c r="H35" s="226"/>
      <c r="I35" s="226"/>
      <c r="J35" s="226"/>
      <c r="K35" s="226"/>
      <c r="L35" s="259"/>
      <c r="M35" s="259"/>
      <c r="N35" s="259"/>
      <c r="O35" s="259"/>
      <c r="P35" s="259"/>
      <c r="Q35" s="259"/>
      <c r="R35" s="259"/>
      <c r="S35" s="259"/>
      <c r="T35" s="259"/>
      <c r="U35" s="259"/>
      <c r="V35" s="259"/>
      <c r="W35" s="259"/>
      <c r="X35" s="591"/>
      <c r="Y35" s="556"/>
      <c r="Z35" s="244" t="s">
        <v>274</v>
      </c>
    </row>
    <row r="36" spans="1:26" ht="12.75">
      <c r="A36" s="265" t="s">
        <v>257</v>
      </c>
      <c r="B36" s="549"/>
      <c r="C36" s="550"/>
      <c r="D36" s="550"/>
      <c r="E36" s="550"/>
      <c r="F36" s="550"/>
      <c r="G36" s="550"/>
      <c r="H36" s="550"/>
      <c r="I36" s="550"/>
      <c r="J36" s="550"/>
      <c r="K36" s="550"/>
      <c r="L36" s="544"/>
      <c r="M36" s="544"/>
      <c r="N36" s="544"/>
      <c r="O36" s="544"/>
      <c r="P36" s="544"/>
      <c r="Q36" s="544"/>
      <c r="R36" s="544"/>
      <c r="S36" s="544"/>
      <c r="T36" s="544"/>
      <c r="U36" s="544"/>
      <c r="V36" s="544"/>
      <c r="W36" s="544"/>
      <c r="X36" s="593"/>
      <c r="Y36" s="557"/>
      <c r="Z36" s="265" t="s">
        <v>257</v>
      </c>
    </row>
    <row r="37" spans="1:26" ht="12.75">
      <c r="A37" s="10" t="s">
        <v>112</v>
      </c>
      <c r="B37" s="256"/>
      <c r="C37" s="257"/>
      <c r="D37" s="257"/>
      <c r="E37" s="257"/>
      <c r="F37" s="257"/>
      <c r="G37" s="257"/>
      <c r="H37" s="257"/>
      <c r="I37" s="257"/>
      <c r="J37" s="257"/>
      <c r="K37" s="257"/>
      <c r="L37" s="259"/>
      <c r="M37" s="259"/>
      <c r="N37" s="259"/>
      <c r="O37" s="259"/>
      <c r="P37" s="259"/>
      <c r="Q37" s="259"/>
      <c r="R37" s="259"/>
      <c r="S37" s="259"/>
      <c r="T37" s="259"/>
      <c r="U37" s="259"/>
      <c r="V37" s="259"/>
      <c r="W37" s="259"/>
      <c r="X37" s="591"/>
      <c r="Y37" s="558"/>
      <c r="Z37" s="10" t="s">
        <v>112</v>
      </c>
    </row>
    <row r="38" spans="1:26" ht="12.75">
      <c r="A38" s="265" t="s">
        <v>258</v>
      </c>
      <c r="B38" s="549"/>
      <c r="C38" s="550"/>
      <c r="D38" s="550"/>
      <c r="E38" s="550"/>
      <c r="F38" s="550"/>
      <c r="G38" s="550"/>
      <c r="H38" s="550"/>
      <c r="I38" s="550"/>
      <c r="J38" s="550"/>
      <c r="K38" s="550"/>
      <c r="L38" s="544"/>
      <c r="M38" s="544"/>
      <c r="N38" s="544"/>
      <c r="O38" s="544"/>
      <c r="P38" s="544"/>
      <c r="Q38" s="544"/>
      <c r="R38" s="544"/>
      <c r="S38" s="544"/>
      <c r="T38" s="544"/>
      <c r="U38" s="544"/>
      <c r="V38" s="544"/>
      <c r="W38" s="544"/>
      <c r="X38" s="593"/>
      <c r="Y38" s="559"/>
      <c r="Z38" s="265" t="s">
        <v>258</v>
      </c>
    </row>
    <row r="39" spans="1:26" ht="12.75">
      <c r="A39" s="11" t="s">
        <v>15</v>
      </c>
      <c r="B39" s="545"/>
      <c r="C39" s="546"/>
      <c r="D39" s="546"/>
      <c r="E39" s="546"/>
      <c r="F39" s="546"/>
      <c r="G39" s="546"/>
      <c r="H39" s="546"/>
      <c r="I39" s="546"/>
      <c r="J39" s="546"/>
      <c r="K39" s="546"/>
      <c r="L39" s="547"/>
      <c r="M39" s="547"/>
      <c r="N39" s="547"/>
      <c r="O39" s="547"/>
      <c r="P39" s="547"/>
      <c r="Q39" s="547"/>
      <c r="R39" s="547"/>
      <c r="S39" s="548"/>
      <c r="T39" s="547"/>
      <c r="U39" s="548"/>
      <c r="V39" s="548"/>
      <c r="W39" s="548"/>
      <c r="X39" s="594"/>
      <c r="Y39" s="560"/>
      <c r="Z39" s="11" t="s">
        <v>15</v>
      </c>
    </row>
    <row r="40" spans="1:26" ht="12.75">
      <c r="A40" s="264" t="s">
        <v>1</v>
      </c>
      <c r="B40" s="365">
        <v>1.068797</v>
      </c>
      <c r="C40" s="365">
        <v>1.248667</v>
      </c>
      <c r="D40" s="365">
        <v>1.349275</v>
      </c>
      <c r="E40" s="365">
        <v>1.82546</v>
      </c>
      <c r="F40" s="365">
        <v>1.927835</v>
      </c>
      <c r="G40" s="365">
        <v>1.746761</v>
      </c>
      <c r="H40" s="365">
        <v>1.306777</v>
      </c>
      <c r="I40" s="365">
        <v>1.2</v>
      </c>
      <c r="J40" s="365">
        <v>1.4022988239004557</v>
      </c>
      <c r="K40" s="365">
        <v>1.4587020822186703</v>
      </c>
      <c r="L40" s="365">
        <v>1.5594445786755737</v>
      </c>
      <c r="M40" s="365">
        <v>1.0677005049896697</v>
      </c>
      <c r="N40" s="365">
        <v>1.037149662385235</v>
      </c>
      <c r="O40" s="365">
        <v>0.6058297812965057</v>
      </c>
      <c r="P40" s="365">
        <v>0.2411228001751409</v>
      </c>
      <c r="Q40" s="365">
        <v>0.23951444740856614</v>
      </c>
      <c r="R40" s="365">
        <v>0.2604139523774129</v>
      </c>
      <c r="S40" s="365">
        <v>0.31653275919518364</v>
      </c>
      <c r="T40" s="365">
        <v>0.29028241239454383</v>
      </c>
      <c r="U40" s="365">
        <v>0.32235700242207155</v>
      </c>
      <c r="V40" s="365">
        <v>0.39399683767300786</v>
      </c>
      <c r="W40" s="365">
        <v>0.4487744594829936</v>
      </c>
      <c r="X40" s="595"/>
      <c r="Y40" s="561"/>
      <c r="Z40" s="264" t="s">
        <v>1</v>
      </c>
    </row>
    <row r="41" spans="1:26" ht="12.75">
      <c r="A41" s="10" t="s">
        <v>31</v>
      </c>
      <c r="B41" s="465">
        <v>1.383027</v>
      </c>
      <c r="C41" s="226">
        <v>1.540384</v>
      </c>
      <c r="D41" s="226">
        <v>1.414077</v>
      </c>
      <c r="E41" s="226">
        <v>1.512154</v>
      </c>
      <c r="F41" s="226">
        <v>1.35268</v>
      </c>
      <c r="G41" s="226">
        <v>1.21945</v>
      </c>
      <c r="H41" s="226">
        <v>1.251556</v>
      </c>
      <c r="I41" s="226">
        <v>1.4</v>
      </c>
      <c r="J41" s="226">
        <v>1.3527926246519475</v>
      </c>
      <c r="K41" s="226">
        <v>1.483124588711388</v>
      </c>
      <c r="L41" s="226">
        <v>1.3787227816176009</v>
      </c>
      <c r="M41" s="226">
        <v>1.398268004756019</v>
      </c>
      <c r="N41" s="226">
        <v>1.3352041696427004</v>
      </c>
      <c r="O41" s="226">
        <v>1.1128842426528736</v>
      </c>
      <c r="P41" s="226">
        <v>1.1265641078970832</v>
      </c>
      <c r="Q41" s="226">
        <v>1.1909448163284948</v>
      </c>
      <c r="R41" s="226">
        <v>1.144163115528002</v>
      </c>
      <c r="S41" s="226">
        <v>1.1172545169581687</v>
      </c>
      <c r="T41" s="226">
        <v>1.050860355983833</v>
      </c>
      <c r="U41" s="226">
        <v>0.98396247643144</v>
      </c>
      <c r="V41" s="226">
        <v>0.9603876751527793</v>
      </c>
      <c r="W41" s="226">
        <v>0.9765996051960111</v>
      </c>
      <c r="X41" s="596">
        <v>0.9</v>
      </c>
      <c r="Y41" s="558"/>
      <c r="Z41" s="10" t="s">
        <v>31</v>
      </c>
    </row>
    <row r="42" spans="1:26" ht="12.75">
      <c r="A42" s="266" t="s">
        <v>2</v>
      </c>
      <c r="B42" s="551"/>
      <c r="C42" s="552"/>
      <c r="D42" s="552"/>
      <c r="E42" s="552"/>
      <c r="F42" s="552"/>
      <c r="G42" s="552"/>
      <c r="H42" s="552"/>
      <c r="I42" s="552"/>
      <c r="J42" s="552"/>
      <c r="K42" s="552"/>
      <c r="L42" s="553"/>
      <c r="M42" s="553"/>
      <c r="N42" s="553"/>
      <c r="O42" s="553"/>
      <c r="P42" s="553"/>
      <c r="Q42" s="553"/>
      <c r="R42" s="553"/>
      <c r="S42" s="554"/>
      <c r="T42" s="553"/>
      <c r="U42" s="554"/>
      <c r="V42" s="554"/>
      <c r="W42" s="554"/>
      <c r="X42" s="597"/>
      <c r="Y42" s="562"/>
      <c r="Z42" s="266" t="s">
        <v>2</v>
      </c>
    </row>
    <row r="43" spans="1:26" ht="12.75">
      <c r="A43" s="817"/>
      <c r="B43" s="817"/>
      <c r="C43" s="817"/>
      <c r="D43" s="817"/>
      <c r="E43" s="817"/>
      <c r="F43" s="817"/>
      <c r="G43" s="817"/>
      <c r="H43" s="817"/>
      <c r="I43" s="817"/>
      <c r="J43" s="817"/>
      <c r="K43" s="817"/>
      <c r="L43" s="818"/>
      <c r="M43" s="818"/>
      <c r="N43" s="818"/>
      <c r="O43" s="818"/>
      <c r="P43" s="818"/>
      <c r="Q43" s="818"/>
      <c r="R43" s="818"/>
      <c r="S43" s="818"/>
      <c r="T43" s="818"/>
      <c r="U43" s="818"/>
      <c r="V43" s="818"/>
      <c r="W43" s="818"/>
      <c r="X43" s="818"/>
      <c r="Y43" s="818"/>
      <c r="Z43" s="818"/>
    </row>
    <row r="44" spans="1:11" ht="12.75">
      <c r="A44" s="274" t="s">
        <v>339</v>
      </c>
      <c r="B44" s="7"/>
      <c r="C44" s="7"/>
      <c r="D44" s="7"/>
      <c r="E44" s="7"/>
      <c r="F44" s="7"/>
      <c r="G44" s="7"/>
      <c r="H44" s="7"/>
      <c r="I44" s="7"/>
      <c r="J44" s="7"/>
      <c r="K44" s="7"/>
    </row>
    <row r="45" spans="1:11" ht="12.75">
      <c r="A45" s="274" t="s">
        <v>111</v>
      </c>
      <c r="B45" s="7"/>
      <c r="C45" s="7"/>
      <c r="D45" s="7"/>
      <c r="E45" s="7"/>
      <c r="F45" s="7"/>
      <c r="G45" s="7"/>
      <c r="H45" s="7"/>
      <c r="I45" s="7"/>
      <c r="J45" s="7"/>
      <c r="K45" s="7"/>
    </row>
    <row r="46" ht="12.75">
      <c r="A46" s="5" t="s">
        <v>228</v>
      </c>
    </row>
    <row r="47" ht="12.75">
      <c r="A47" s="5" t="s">
        <v>226</v>
      </c>
    </row>
  </sheetData>
  <sheetProtection/>
  <mergeCells count="3">
    <mergeCell ref="A1:Z1"/>
    <mergeCell ref="A2:Z2"/>
    <mergeCell ref="A43:Z43"/>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P47"/>
  <sheetViews>
    <sheetView zoomScalePageLayoutView="0" workbookViewId="0" topLeftCell="A25">
      <selection activeCell="U10" sqref="U10:U11"/>
    </sheetView>
  </sheetViews>
  <sheetFormatPr defaultColWidth="9.140625" defaultRowHeight="12.75"/>
  <cols>
    <col min="2" max="2" width="4.7109375" style="5" customWidth="1"/>
    <col min="3" max="15" width="7.7109375" style="5" customWidth="1"/>
    <col min="16" max="16" width="7.140625" style="5" customWidth="1"/>
  </cols>
  <sheetData>
    <row r="1" spans="1:16" ht="15.75">
      <c r="A1" s="230"/>
      <c r="P1" s="231" t="s">
        <v>234</v>
      </c>
    </row>
    <row r="2" spans="1:16" ht="15.75" customHeight="1">
      <c r="A2" s="759" t="s">
        <v>223</v>
      </c>
      <c r="B2" s="815"/>
      <c r="C2" s="815"/>
      <c r="D2" s="815"/>
      <c r="E2" s="815"/>
      <c r="F2" s="815"/>
      <c r="G2" s="815"/>
      <c r="H2" s="815"/>
      <c r="I2" s="815"/>
      <c r="J2" s="815"/>
      <c r="K2" s="815"/>
      <c r="L2" s="815"/>
      <c r="M2" s="815"/>
      <c r="N2" s="815"/>
      <c r="O2" s="815"/>
      <c r="P2" s="815"/>
    </row>
    <row r="3" spans="1:16" ht="12.75" customHeight="1">
      <c r="A3" s="760" t="s">
        <v>254</v>
      </c>
      <c r="B3" s="816"/>
      <c r="C3" s="816"/>
      <c r="D3" s="816"/>
      <c r="E3" s="816"/>
      <c r="F3" s="816"/>
      <c r="G3" s="816"/>
      <c r="H3" s="816"/>
      <c r="I3" s="816"/>
      <c r="J3" s="816"/>
      <c r="K3" s="816"/>
      <c r="L3" s="816"/>
      <c r="M3" s="816"/>
      <c r="N3" s="816"/>
      <c r="O3" s="816"/>
      <c r="P3" s="816"/>
    </row>
    <row r="4" spans="1:14" ht="12.75">
      <c r="A4" s="6"/>
      <c r="E4" s="232"/>
      <c r="F4" s="232"/>
      <c r="G4" s="232"/>
      <c r="H4" s="232"/>
      <c r="I4" s="450"/>
      <c r="J4" s="450"/>
      <c r="K4" s="450"/>
      <c r="L4" s="450"/>
      <c r="M4" s="450"/>
      <c r="N4" s="450"/>
    </row>
    <row r="5" spans="1:16" ht="18.75">
      <c r="A5" s="159"/>
      <c r="B5" s="233">
        <v>2005</v>
      </c>
      <c r="C5" s="233">
        <v>2006</v>
      </c>
      <c r="D5" s="233">
        <v>2007</v>
      </c>
      <c r="E5" s="233">
        <v>2008</v>
      </c>
      <c r="F5" s="233">
        <v>2009</v>
      </c>
      <c r="G5" s="233">
        <v>2010</v>
      </c>
      <c r="H5" s="233">
        <v>2011</v>
      </c>
      <c r="I5" s="233">
        <v>2012</v>
      </c>
      <c r="J5" s="233">
        <v>2013</v>
      </c>
      <c r="K5" s="233">
        <v>2014</v>
      </c>
      <c r="L5" s="233">
        <v>2015</v>
      </c>
      <c r="M5" s="233">
        <v>2016</v>
      </c>
      <c r="N5" s="234">
        <v>2017</v>
      </c>
      <c r="O5" s="235" t="s">
        <v>350</v>
      </c>
      <c r="P5" s="236"/>
    </row>
    <row r="6" spans="1:16" ht="12.75">
      <c r="A6" s="237"/>
      <c r="B6" s="238"/>
      <c r="C6" s="238"/>
      <c r="D6" s="238"/>
      <c r="E6" s="238"/>
      <c r="F6" s="239"/>
      <c r="G6" s="239"/>
      <c r="H6" s="425"/>
      <c r="I6" s="425"/>
      <c r="J6" s="425"/>
      <c r="K6" s="425"/>
      <c r="L6" s="425"/>
      <c r="M6" s="425"/>
      <c r="N6" s="240"/>
      <c r="O6" s="241"/>
      <c r="P6" s="236"/>
    </row>
    <row r="7" spans="1:16" ht="12.75">
      <c r="A7" s="604" t="s">
        <v>268</v>
      </c>
      <c r="B7" s="622"/>
      <c r="C7" s="622"/>
      <c r="D7" s="622">
        <v>4.99869856359364</v>
      </c>
      <c r="E7" s="622">
        <v>4.879038484833517</v>
      </c>
      <c r="F7" s="622">
        <v>5.032818267812926</v>
      </c>
      <c r="G7" s="622">
        <v>4.972333807129682</v>
      </c>
      <c r="H7" s="622">
        <v>4.863556231788268</v>
      </c>
      <c r="I7" s="622">
        <v>4.762829044018508</v>
      </c>
      <c r="J7" s="622">
        <v>4.653199950989097</v>
      </c>
      <c r="K7" s="622">
        <v>4.609521044736533</v>
      </c>
      <c r="L7" s="622">
        <v>4.60392362408829</v>
      </c>
      <c r="M7" s="622">
        <v>4.567742290516623</v>
      </c>
      <c r="N7" s="623">
        <v>4.4388282472141505</v>
      </c>
      <c r="O7" s="624"/>
      <c r="P7" s="604" t="s">
        <v>268</v>
      </c>
    </row>
    <row r="8" spans="1:16" ht="12.75">
      <c r="A8" s="10" t="s">
        <v>20</v>
      </c>
      <c r="B8" s="259">
        <v>4.782150768358345</v>
      </c>
      <c r="C8" s="259">
        <v>4.459298825184247</v>
      </c>
      <c r="D8" s="259">
        <v>4.444149127846602</v>
      </c>
      <c r="E8" s="259">
        <v>4.221712793781091</v>
      </c>
      <c r="F8" s="259">
        <v>4.456907171106985</v>
      </c>
      <c r="G8" s="259">
        <v>4.390899266241051</v>
      </c>
      <c r="H8" s="259">
        <v>4.409248355143019</v>
      </c>
      <c r="I8" s="259">
        <v>4.085465074009146</v>
      </c>
      <c r="J8" s="259">
        <v>3.9034417332673748</v>
      </c>
      <c r="K8" s="259">
        <v>3.954615030797755</v>
      </c>
      <c r="L8" s="259">
        <v>4.0611644770365185</v>
      </c>
      <c r="M8" s="259">
        <v>4.223669230125999</v>
      </c>
      <c r="N8" s="591">
        <v>4.223669230125999</v>
      </c>
      <c r="O8" s="470">
        <v>24</v>
      </c>
      <c r="P8" s="10" t="s">
        <v>20</v>
      </c>
    </row>
    <row r="9" spans="1:16" ht="12.75">
      <c r="A9" s="84" t="s">
        <v>3</v>
      </c>
      <c r="B9" s="258"/>
      <c r="C9" s="258"/>
      <c r="D9" s="258">
        <v>9.606582070325695</v>
      </c>
      <c r="E9" s="258">
        <v>10.066900096479227</v>
      </c>
      <c r="F9" s="258">
        <v>9.982913683486279</v>
      </c>
      <c r="G9" s="258">
        <v>10.085954729511752</v>
      </c>
      <c r="H9" s="258">
        <v>9.964009574722633</v>
      </c>
      <c r="I9" s="258">
        <v>9.430761528366096</v>
      </c>
      <c r="J9" s="258">
        <v>9.339506734254698</v>
      </c>
      <c r="K9" s="258">
        <v>8.99944934651388</v>
      </c>
      <c r="L9" s="258">
        <v>9.386832878390765</v>
      </c>
      <c r="M9" s="258">
        <v>9.009251395916863</v>
      </c>
      <c r="N9" s="590">
        <v>8.2</v>
      </c>
      <c r="O9" s="469">
        <v>1</v>
      </c>
      <c r="P9" s="84" t="s">
        <v>3</v>
      </c>
    </row>
    <row r="10" spans="1:16" ht="12.75">
      <c r="A10" s="10" t="s">
        <v>5</v>
      </c>
      <c r="B10" s="259">
        <v>6.810628529845141</v>
      </c>
      <c r="C10" s="259">
        <v>6.609586258683541</v>
      </c>
      <c r="D10" s="259">
        <v>6.329724606190417</v>
      </c>
      <c r="E10" s="259">
        <v>6.222470276107476</v>
      </c>
      <c r="F10" s="259">
        <v>6.4660450085489956</v>
      </c>
      <c r="G10" s="259">
        <v>6.295082351703781</v>
      </c>
      <c r="H10" s="474">
        <v>5.985939882479515</v>
      </c>
      <c r="I10" s="474">
        <v>5.682797988287376</v>
      </c>
      <c r="J10" s="474">
        <v>5.482104774951996</v>
      </c>
      <c r="K10" s="474">
        <v>5.580724290670815</v>
      </c>
      <c r="L10" s="474">
        <v>5.364124514943418</v>
      </c>
      <c r="M10" s="474">
        <v>5.380240905840811</v>
      </c>
      <c r="N10" s="245">
        <v>4.986823099727823</v>
      </c>
      <c r="O10" s="475">
        <v>20</v>
      </c>
      <c r="P10" s="10" t="s">
        <v>5</v>
      </c>
    </row>
    <row r="11" spans="1:16" ht="12.75">
      <c r="A11" s="84" t="s">
        <v>16</v>
      </c>
      <c r="B11" s="258">
        <v>6.89255747280024</v>
      </c>
      <c r="C11" s="258">
        <v>7.059312030126036</v>
      </c>
      <c r="D11" s="258">
        <v>6.9448751928651165</v>
      </c>
      <c r="E11" s="258">
        <v>6.2987014602881475</v>
      </c>
      <c r="F11" s="258">
        <v>5.58932237028346</v>
      </c>
      <c r="G11" s="258">
        <v>5.470092568324315</v>
      </c>
      <c r="H11" s="258">
        <v>5.304419327917032</v>
      </c>
      <c r="I11" s="258">
        <v>5.000196229834485</v>
      </c>
      <c r="J11" s="258">
        <v>5.164996587035803</v>
      </c>
      <c r="K11" s="258">
        <v>4.810241521137726</v>
      </c>
      <c r="L11" s="258">
        <v>5.226165329355236</v>
      </c>
      <c r="M11" s="258">
        <v>5.310304085724072</v>
      </c>
      <c r="N11" s="590">
        <v>4.996806429782378</v>
      </c>
      <c r="O11" s="469">
        <v>19</v>
      </c>
      <c r="P11" s="84" t="s">
        <v>16</v>
      </c>
    </row>
    <row r="12" spans="1:16" ht="12.75">
      <c r="A12" s="10" t="s">
        <v>21</v>
      </c>
      <c r="B12" s="259">
        <v>5.166065643982396</v>
      </c>
      <c r="C12" s="259">
        <v>4.975623680875698</v>
      </c>
      <c r="D12" s="259">
        <v>4.683542696134894</v>
      </c>
      <c r="E12" s="259">
        <v>4.61338177348885</v>
      </c>
      <c r="F12" s="259">
        <v>4.646786093396242</v>
      </c>
      <c r="G12" s="259">
        <v>4.628352389447038</v>
      </c>
      <c r="H12" s="259">
        <v>4.489898555674658</v>
      </c>
      <c r="I12" s="259">
        <v>4.278762517492778</v>
      </c>
      <c r="J12" s="259">
        <v>4.1193984363488045</v>
      </c>
      <c r="K12" s="259">
        <v>4.028398583839622</v>
      </c>
      <c r="L12" s="259">
        <v>3.9204235504306637</v>
      </c>
      <c r="M12" s="259">
        <v>3.7983587212065753</v>
      </c>
      <c r="N12" s="591">
        <v>3.71866627694222</v>
      </c>
      <c r="O12" s="470">
        <v>26</v>
      </c>
      <c r="P12" s="10" t="s">
        <v>21</v>
      </c>
    </row>
    <row r="13" spans="1:16" ht="12.75">
      <c r="A13" s="84" t="s">
        <v>6</v>
      </c>
      <c r="B13" s="258">
        <v>6.2723313483245935</v>
      </c>
      <c r="C13" s="258">
        <v>5.7847457627118635</v>
      </c>
      <c r="D13" s="258">
        <v>5.677037211956629</v>
      </c>
      <c r="E13" s="258">
        <v>5.417629835105563</v>
      </c>
      <c r="F13" s="258">
        <v>6.327468923351016</v>
      </c>
      <c r="G13" s="258">
        <v>6.38387657096148</v>
      </c>
      <c r="H13" s="258">
        <v>6.711288387944328</v>
      </c>
      <c r="I13" s="258">
        <v>6.591513337441676</v>
      </c>
      <c r="J13" s="258">
        <v>6.100095185611943</v>
      </c>
      <c r="K13" s="258">
        <v>6.073607478326114</v>
      </c>
      <c r="L13" s="258">
        <v>6.269610950042979</v>
      </c>
      <c r="M13" s="258">
        <v>6.6799899925696735</v>
      </c>
      <c r="N13" s="590">
        <v>6.872311839047265</v>
      </c>
      <c r="O13" s="469">
        <v>7</v>
      </c>
      <c r="P13" s="84" t="s">
        <v>6</v>
      </c>
    </row>
    <row r="14" spans="1:16" ht="12.75">
      <c r="A14" s="10" t="s">
        <v>24</v>
      </c>
      <c r="B14" s="259">
        <v>7.765281369997458</v>
      </c>
      <c r="C14" s="259">
        <v>7.363265759844214</v>
      </c>
      <c r="D14" s="259">
        <v>7.681290060609859</v>
      </c>
      <c r="E14" s="259">
        <v>7.563080676404899</v>
      </c>
      <c r="F14" s="259">
        <v>7.640701224139345</v>
      </c>
      <c r="G14" s="259">
        <v>7.6042955618707655</v>
      </c>
      <c r="H14" s="259">
        <v>7.2483905725300835</v>
      </c>
      <c r="I14" s="259">
        <v>6.883367880928599</v>
      </c>
      <c r="J14" s="259">
        <v>6.981800689838142</v>
      </c>
      <c r="K14" s="259">
        <v>6.668152138932061</v>
      </c>
      <c r="L14" s="259">
        <v>6.39992990989691</v>
      </c>
      <c r="M14" s="259">
        <v>6.273366164935858</v>
      </c>
      <c r="N14" s="591">
        <v>6.1</v>
      </c>
      <c r="O14" s="470">
        <v>13</v>
      </c>
      <c r="P14" s="10" t="s">
        <v>24</v>
      </c>
    </row>
    <row r="15" spans="1:16" ht="12.75">
      <c r="A15" s="84" t="s">
        <v>17</v>
      </c>
      <c r="B15" s="258">
        <v>6.0638723738860705</v>
      </c>
      <c r="C15" s="258">
        <v>5.912879755587618</v>
      </c>
      <c r="D15" s="258">
        <v>5.983619952039859</v>
      </c>
      <c r="E15" s="258">
        <v>5.651436540254029</v>
      </c>
      <c r="F15" s="258">
        <v>6.044160634625332</v>
      </c>
      <c r="G15" s="258">
        <v>7.302533749364448</v>
      </c>
      <c r="H15" s="258">
        <v>7.325751630644282</v>
      </c>
      <c r="I15" s="258">
        <v>7.298158020765451</v>
      </c>
      <c r="J15" s="258">
        <v>7.119536287260532</v>
      </c>
      <c r="K15" s="258">
        <v>7.2700828087335685</v>
      </c>
      <c r="L15" s="258">
        <v>7.1355987374484835</v>
      </c>
      <c r="M15" s="258">
        <v>6.836692951429848</v>
      </c>
      <c r="N15" s="590">
        <v>6.7</v>
      </c>
      <c r="O15" s="469">
        <v>9</v>
      </c>
      <c r="P15" s="84" t="s">
        <v>17</v>
      </c>
    </row>
    <row r="16" spans="1:16" ht="12.75">
      <c r="A16" s="10" t="s">
        <v>22</v>
      </c>
      <c r="B16" s="259">
        <v>4.796857557073986</v>
      </c>
      <c r="C16" s="259">
        <v>4.5162305040952715</v>
      </c>
      <c r="D16" s="259">
        <v>4.3002749917457965</v>
      </c>
      <c r="E16" s="259">
        <v>4.334867650415169</v>
      </c>
      <c r="F16" s="259">
        <v>4.590518394895777</v>
      </c>
      <c r="G16" s="259">
        <v>4.327702058400894</v>
      </c>
      <c r="H16" s="259">
        <v>4.178055925459969</v>
      </c>
      <c r="I16" s="259">
        <v>3.9741084700721867</v>
      </c>
      <c r="J16" s="259">
        <v>4.34869660989063</v>
      </c>
      <c r="K16" s="259">
        <v>4.100734278996601</v>
      </c>
      <c r="L16" s="259">
        <v>4.051249595225433</v>
      </c>
      <c r="M16" s="259">
        <v>4.086313548382951</v>
      </c>
      <c r="N16" s="591">
        <v>4.086313548382951</v>
      </c>
      <c r="O16" s="470">
        <v>25</v>
      </c>
      <c r="P16" s="10" t="s">
        <v>22</v>
      </c>
    </row>
    <row r="17" spans="1:16" ht="12.75">
      <c r="A17" s="84" t="s">
        <v>23</v>
      </c>
      <c r="B17" s="258">
        <v>3.764571244315877</v>
      </c>
      <c r="C17" s="258">
        <v>3.593893872307693</v>
      </c>
      <c r="D17" s="258">
        <v>3.561809970242999</v>
      </c>
      <c r="E17" s="258">
        <v>3.4949084415580587</v>
      </c>
      <c r="F17" s="258">
        <v>3.55095069517625</v>
      </c>
      <c r="G17" s="258">
        <v>3.3935108153078204</v>
      </c>
      <c r="H17" s="258">
        <v>3.349289814975897</v>
      </c>
      <c r="I17" s="258">
        <v>3.1483965501451805</v>
      </c>
      <c r="J17" s="258">
        <v>3.052065193589088</v>
      </c>
      <c r="K17" s="258">
        <v>3.006861878509495</v>
      </c>
      <c r="L17" s="258">
        <v>3.1389820679587865</v>
      </c>
      <c r="M17" s="258">
        <v>3.234711908163225</v>
      </c>
      <c r="N17" s="590">
        <v>2.9</v>
      </c>
      <c r="O17" s="469">
        <v>28</v>
      </c>
      <c r="P17" s="84" t="s">
        <v>23</v>
      </c>
    </row>
    <row r="18" spans="1:16" ht="12.75">
      <c r="A18" s="10" t="s">
        <v>47</v>
      </c>
      <c r="B18" s="259">
        <v>8.914557489725148</v>
      </c>
      <c r="C18" s="259">
        <v>8.59989145683276</v>
      </c>
      <c r="D18" s="259">
        <v>8.134150345046766</v>
      </c>
      <c r="E18" s="259">
        <v>7.352014231923766</v>
      </c>
      <c r="F18" s="259">
        <v>7.237181676142375</v>
      </c>
      <c r="G18" s="259">
        <v>8.158740308406944</v>
      </c>
      <c r="H18" s="259">
        <v>7.358830410278616</v>
      </c>
      <c r="I18" s="259">
        <v>6.891495175785327</v>
      </c>
      <c r="J18" s="259">
        <v>7.572952500804888</v>
      </c>
      <c r="K18" s="259">
        <v>8.100988120681151</v>
      </c>
      <c r="L18" s="259">
        <v>8.339709066720213</v>
      </c>
      <c r="M18" s="259">
        <v>8.333252556084275</v>
      </c>
      <c r="N18" s="591">
        <v>8.03535177236364</v>
      </c>
      <c r="O18" s="470">
        <v>2</v>
      </c>
      <c r="P18" s="10" t="s">
        <v>47</v>
      </c>
    </row>
    <row r="19" spans="1:16" ht="12.75">
      <c r="A19" s="84" t="s">
        <v>25</v>
      </c>
      <c r="B19" s="258">
        <v>5.351823164426061</v>
      </c>
      <c r="C19" s="258">
        <v>5.100396477757308</v>
      </c>
      <c r="D19" s="258">
        <v>4.831376163867779</v>
      </c>
      <c r="E19" s="258">
        <v>4.73645603194757</v>
      </c>
      <c r="F19" s="258">
        <v>4.7898251762115205</v>
      </c>
      <c r="G19" s="258">
        <v>4.709394602151022</v>
      </c>
      <c r="H19" s="258">
        <v>4.818138283141936</v>
      </c>
      <c r="I19" s="258">
        <v>5.204225896597913</v>
      </c>
      <c r="J19" s="258">
        <v>5.038169864711172</v>
      </c>
      <c r="K19" s="258">
        <v>5.039405108863364</v>
      </c>
      <c r="L19" s="258">
        <v>4.991330919158921</v>
      </c>
      <c r="M19" s="258">
        <v>5.037107965002454</v>
      </c>
      <c r="N19" s="590">
        <v>5.037107965002454</v>
      </c>
      <c r="O19" s="469">
        <v>18</v>
      </c>
      <c r="P19" s="84" t="s">
        <v>25</v>
      </c>
    </row>
    <row r="20" spans="1:16" ht="12.75">
      <c r="A20" s="10" t="s">
        <v>4</v>
      </c>
      <c r="B20" s="259">
        <v>9.229076756622392</v>
      </c>
      <c r="C20" s="259">
        <v>8.320020572486278</v>
      </c>
      <c r="D20" s="259">
        <v>7.645500434922929</v>
      </c>
      <c r="E20" s="259">
        <v>7.655711603966392</v>
      </c>
      <c r="F20" s="259">
        <v>7.643145528044467</v>
      </c>
      <c r="G20" s="259">
        <v>7.694505209251817</v>
      </c>
      <c r="H20" s="259">
        <v>7.57710166836876</v>
      </c>
      <c r="I20" s="259">
        <v>7.036962434884398</v>
      </c>
      <c r="J20" s="259">
        <v>7.589040689889574</v>
      </c>
      <c r="K20" s="259">
        <v>8.077708113671113</v>
      </c>
      <c r="L20" s="259">
        <v>8.218069402350354</v>
      </c>
      <c r="M20" s="259">
        <v>8.18847383228115</v>
      </c>
      <c r="N20" s="591">
        <v>7.916533271977254</v>
      </c>
      <c r="O20" s="470">
        <v>3</v>
      </c>
      <c r="P20" s="10" t="s">
        <v>4</v>
      </c>
    </row>
    <row r="21" spans="1:16" ht="12.75">
      <c r="A21" s="84" t="s">
        <v>8</v>
      </c>
      <c r="B21" s="258">
        <v>8.595890015279066</v>
      </c>
      <c r="C21" s="258">
        <v>7.414507609043782</v>
      </c>
      <c r="D21" s="258">
        <v>6.525900233901494</v>
      </c>
      <c r="E21" s="258">
        <v>6.353338845439719</v>
      </c>
      <c r="F21" s="258">
        <v>8.084371623618841</v>
      </c>
      <c r="G21" s="258">
        <v>8.21475956368191</v>
      </c>
      <c r="H21" s="258">
        <v>8.093333295321763</v>
      </c>
      <c r="I21" s="258">
        <v>7.3986150853867025</v>
      </c>
      <c r="J21" s="258">
        <v>7.268648695730525</v>
      </c>
      <c r="K21" s="258">
        <v>7.151867877621484</v>
      </c>
      <c r="L21" s="258">
        <v>7.3249431475683275</v>
      </c>
      <c r="M21" s="258">
        <v>7.479517255879473</v>
      </c>
      <c r="N21" s="590">
        <v>7.1</v>
      </c>
      <c r="O21" s="469">
        <v>6</v>
      </c>
      <c r="P21" s="84" t="s">
        <v>8</v>
      </c>
    </row>
    <row r="22" spans="1:16" ht="12.75">
      <c r="A22" s="10" t="s">
        <v>9</v>
      </c>
      <c r="B22" s="259">
        <v>7.37519971424323</v>
      </c>
      <c r="C22" s="259">
        <v>5.5727943319905116</v>
      </c>
      <c r="D22" s="259">
        <v>5.49884542906095</v>
      </c>
      <c r="E22" s="259">
        <v>5.005521228266179</v>
      </c>
      <c r="F22" s="259">
        <v>6.320097658883974</v>
      </c>
      <c r="G22" s="259">
        <v>6.2715901911944725</v>
      </c>
      <c r="H22" s="259">
        <v>5.954262458940878</v>
      </c>
      <c r="I22" s="259">
        <v>5.833334880596281</v>
      </c>
      <c r="J22" s="259">
        <v>5.970598302604485</v>
      </c>
      <c r="K22" s="259">
        <v>6.100547225140957</v>
      </c>
      <c r="L22" s="259">
        <v>6.014366259950266</v>
      </c>
      <c r="M22" s="259">
        <v>6.124418822843053</v>
      </c>
      <c r="N22" s="591">
        <v>6.124418822843053</v>
      </c>
      <c r="O22" s="470">
        <v>12</v>
      </c>
      <c r="P22" s="10" t="s">
        <v>9</v>
      </c>
    </row>
    <row r="23" spans="1:16" ht="12.75">
      <c r="A23" s="84" t="s">
        <v>26</v>
      </c>
      <c r="B23" s="258">
        <v>7.692513814607</v>
      </c>
      <c r="C23" s="258">
        <v>7.263603755052696</v>
      </c>
      <c r="D23" s="258">
        <v>6.958041777638471</v>
      </c>
      <c r="E23" s="258">
        <v>6.9113785821636</v>
      </c>
      <c r="F23" s="258">
        <v>6.459049873945783</v>
      </c>
      <c r="G23" s="258">
        <v>6.21022630799572</v>
      </c>
      <c r="H23" s="258">
        <v>6.223292690780234</v>
      </c>
      <c r="I23" s="258">
        <v>5.978289322237123</v>
      </c>
      <c r="J23" s="258">
        <v>5.502323575695217</v>
      </c>
      <c r="K23" s="258">
        <v>5.10048842066695</v>
      </c>
      <c r="L23" s="258">
        <v>4.753352093305459</v>
      </c>
      <c r="M23" s="258">
        <v>4.409630043171127</v>
      </c>
      <c r="N23" s="590">
        <v>5.133468653014957</v>
      </c>
      <c r="O23" s="469">
        <v>17</v>
      </c>
      <c r="P23" s="84" t="s">
        <v>26</v>
      </c>
    </row>
    <row r="24" spans="1:16" ht="12.75">
      <c r="A24" s="10" t="s">
        <v>7</v>
      </c>
      <c r="B24" s="259">
        <v>6.335290035918867</v>
      </c>
      <c r="C24" s="259">
        <v>6.7587096755631775</v>
      </c>
      <c r="D24" s="259">
        <v>6.136970257029186</v>
      </c>
      <c r="E24" s="259">
        <v>5.848836611757065</v>
      </c>
      <c r="F24" s="259">
        <v>5.735953711253594</v>
      </c>
      <c r="G24" s="259">
        <v>6.216146064012582</v>
      </c>
      <c r="H24" s="259">
        <v>6.059968391698014</v>
      </c>
      <c r="I24" s="259">
        <v>5.565302371495674</v>
      </c>
      <c r="J24" s="259">
        <v>5.397791308324057</v>
      </c>
      <c r="K24" s="259">
        <v>5.337376371709844</v>
      </c>
      <c r="L24" s="259">
        <v>5.334099721476987</v>
      </c>
      <c r="M24" s="259">
        <v>5.3909249357574165</v>
      </c>
      <c r="N24" s="591">
        <v>5.2248457756811</v>
      </c>
      <c r="O24" s="470">
        <v>16</v>
      </c>
      <c r="P24" s="10" t="s">
        <v>7</v>
      </c>
    </row>
    <row r="25" spans="1:16" ht="12.75">
      <c r="A25" s="84" t="s">
        <v>10</v>
      </c>
      <c r="B25" s="258">
        <v>8.978344166660328</v>
      </c>
      <c r="C25" s="258">
        <v>9.188709906846316</v>
      </c>
      <c r="D25" s="258">
        <v>9.848236610001209</v>
      </c>
      <c r="E25" s="258">
        <v>9.176730056201492</v>
      </c>
      <c r="F25" s="258">
        <v>8.937967782305611</v>
      </c>
      <c r="G25" s="258">
        <v>8.195277833016497</v>
      </c>
      <c r="H25" s="258">
        <v>8.710621122681868</v>
      </c>
      <c r="I25" s="258">
        <v>7.807667682518246</v>
      </c>
      <c r="J25" s="258">
        <v>7.021830757917926</v>
      </c>
      <c r="K25" s="258">
        <v>7.125694357599439</v>
      </c>
      <c r="L25" s="258">
        <v>7.365579697184639</v>
      </c>
      <c r="M25" s="258">
        <v>7.047634526791903</v>
      </c>
      <c r="N25" s="590">
        <v>7.199999999999999</v>
      </c>
      <c r="O25" s="469">
        <v>5</v>
      </c>
      <c r="P25" s="84" t="s">
        <v>10</v>
      </c>
    </row>
    <row r="26" spans="1:16" ht="12.75">
      <c r="A26" s="10" t="s">
        <v>18</v>
      </c>
      <c r="B26" s="259">
        <v>6.817289559817208</v>
      </c>
      <c r="C26" s="259">
        <v>6.72986569218357</v>
      </c>
      <c r="D26" s="259">
        <v>6.683001433584003</v>
      </c>
      <c r="E26" s="259">
        <v>6.5158263814235955</v>
      </c>
      <c r="F26" s="259">
        <v>6.678891275910615</v>
      </c>
      <c r="G26" s="259">
        <v>6.3463404389606595</v>
      </c>
      <c r="H26" s="259">
        <v>6.28620003861419</v>
      </c>
      <c r="I26" s="259">
        <v>5.926689154149608</v>
      </c>
      <c r="J26" s="259">
        <v>5.590545936221945</v>
      </c>
      <c r="K26" s="259">
        <v>5.529706663101129</v>
      </c>
      <c r="L26" s="259">
        <v>5.61457545377084</v>
      </c>
      <c r="M26" s="259">
        <v>5.331706419192012</v>
      </c>
      <c r="N26" s="591">
        <v>5.5</v>
      </c>
      <c r="O26" s="470">
        <v>14</v>
      </c>
      <c r="P26" s="10" t="s">
        <v>18</v>
      </c>
    </row>
    <row r="27" spans="1:16" ht="12.75">
      <c r="A27" s="84" t="s">
        <v>27</v>
      </c>
      <c r="B27" s="258">
        <v>5.222382101302011</v>
      </c>
      <c r="C27" s="258">
        <v>5.072534484418751</v>
      </c>
      <c r="D27" s="258">
        <v>4.8922322324911685</v>
      </c>
      <c r="E27" s="258">
        <v>4.823086026002742</v>
      </c>
      <c r="F27" s="258">
        <v>4.938527617301828</v>
      </c>
      <c r="G27" s="258">
        <v>4.877798073364444</v>
      </c>
      <c r="H27" s="258">
        <v>5.0698797169312035</v>
      </c>
      <c r="I27" s="258">
        <v>4.930233095234746</v>
      </c>
      <c r="J27" s="258">
        <v>4.7434552035415996</v>
      </c>
      <c r="K27" s="258">
        <v>4.812742731452488</v>
      </c>
      <c r="L27" s="258">
        <v>4.689676505239612</v>
      </c>
      <c r="M27" s="258">
        <v>4.829526218573086</v>
      </c>
      <c r="N27" s="590">
        <v>4.907464982838876</v>
      </c>
      <c r="O27" s="469">
        <v>21</v>
      </c>
      <c r="P27" s="84" t="s">
        <v>27</v>
      </c>
    </row>
    <row r="28" spans="1:16" ht="12.75">
      <c r="A28" s="10" t="s">
        <v>11</v>
      </c>
      <c r="B28" s="259">
        <v>6.707571771679618</v>
      </c>
      <c r="C28" s="259">
        <v>6.44043311809819</v>
      </c>
      <c r="D28" s="259">
        <v>6.559736422856256</v>
      </c>
      <c r="E28" s="259">
        <v>6.403342172374134</v>
      </c>
      <c r="F28" s="259">
        <v>6.689541267321137</v>
      </c>
      <c r="G28" s="259">
        <v>6.741196984615932</v>
      </c>
      <c r="H28" s="259">
        <v>6.579632244396538</v>
      </c>
      <c r="I28" s="259">
        <v>6.601372860599779</v>
      </c>
      <c r="J28" s="259">
        <v>6.588267782159087</v>
      </c>
      <c r="K28" s="259">
        <v>6.742953888905687</v>
      </c>
      <c r="L28" s="259">
        <v>6.754520201875194</v>
      </c>
      <c r="M28" s="259">
        <v>6.88151723283583</v>
      </c>
      <c r="N28" s="591">
        <v>6.578838440150261</v>
      </c>
      <c r="O28" s="470">
        <v>11</v>
      </c>
      <c r="P28" s="10" t="s">
        <v>11</v>
      </c>
    </row>
    <row r="29" spans="1:16" ht="12.75">
      <c r="A29" s="84" t="s">
        <v>28</v>
      </c>
      <c r="B29" s="258">
        <v>9.017724363046689</v>
      </c>
      <c r="C29" s="258">
        <v>8.647814678925238</v>
      </c>
      <c r="D29" s="258">
        <v>8.351282958931295</v>
      </c>
      <c r="E29" s="258">
        <v>7.454257581050172</v>
      </c>
      <c r="F29" s="258">
        <v>7.758153041464439</v>
      </c>
      <c r="G29" s="258">
        <v>7.625904161946373</v>
      </c>
      <c r="H29" s="258">
        <v>6.778681290051565</v>
      </c>
      <c r="I29" s="258">
        <v>6.359520420874562</v>
      </c>
      <c r="J29" s="258">
        <v>5.953704366249281</v>
      </c>
      <c r="K29" s="258">
        <v>6.114282880888788</v>
      </c>
      <c r="L29" s="258">
        <v>6.462585811105109</v>
      </c>
      <c r="M29" s="258">
        <v>7.02247444357716</v>
      </c>
      <c r="N29" s="590">
        <v>6.863336077576185</v>
      </c>
      <c r="O29" s="469">
        <v>8</v>
      </c>
      <c r="P29" s="84" t="s">
        <v>28</v>
      </c>
    </row>
    <row r="30" spans="1:16" ht="12.75">
      <c r="A30" s="10" t="s">
        <v>12</v>
      </c>
      <c r="B30" s="259"/>
      <c r="C30" s="259"/>
      <c r="D30" s="259">
        <v>6.234362516282317</v>
      </c>
      <c r="E30" s="259">
        <v>5.830329539044778</v>
      </c>
      <c r="F30" s="259">
        <v>6.620055206817744</v>
      </c>
      <c r="G30" s="259">
        <v>6.800858502919674</v>
      </c>
      <c r="H30" s="259">
        <v>5.549030665386525</v>
      </c>
      <c r="I30" s="259">
        <v>5.707059654491767</v>
      </c>
      <c r="J30" s="259">
        <v>6.12608204376587</v>
      </c>
      <c r="K30" s="259">
        <v>7.06276939677544</v>
      </c>
      <c r="L30" s="259">
        <v>7.003142130148633</v>
      </c>
      <c r="M30" s="259">
        <v>7.453945206279588</v>
      </c>
      <c r="N30" s="591">
        <v>6.6</v>
      </c>
      <c r="O30" s="470">
        <v>10</v>
      </c>
      <c r="P30" s="10" t="s">
        <v>12</v>
      </c>
    </row>
    <row r="31" spans="1:16" ht="12.75">
      <c r="A31" s="84" t="s">
        <v>14</v>
      </c>
      <c r="B31" s="258">
        <v>6.840400843149824</v>
      </c>
      <c r="C31" s="258">
        <v>6.784814268103341</v>
      </c>
      <c r="D31" s="258">
        <v>6.98968101633758</v>
      </c>
      <c r="E31" s="258">
        <v>7.070232319359672</v>
      </c>
      <c r="F31" s="258">
        <v>8.459765774373425</v>
      </c>
      <c r="G31" s="258">
        <v>7.762000163114456</v>
      </c>
      <c r="H31" s="258">
        <v>7.575119792889643</v>
      </c>
      <c r="I31" s="258">
        <v>8.498515023154873</v>
      </c>
      <c r="J31" s="258">
        <v>8.644071254361839</v>
      </c>
      <c r="K31" s="258">
        <v>8.3935694972122</v>
      </c>
      <c r="L31" s="258">
        <v>8.24431895110014</v>
      </c>
      <c r="M31" s="258">
        <v>8.212045918810444</v>
      </c>
      <c r="N31" s="590">
        <v>7.903381761489222</v>
      </c>
      <c r="O31" s="469">
        <v>4</v>
      </c>
      <c r="P31" s="84" t="s">
        <v>14</v>
      </c>
    </row>
    <row r="32" spans="1:16" ht="12.75">
      <c r="A32" s="10" t="s">
        <v>13</v>
      </c>
      <c r="B32" s="259">
        <v>7.206906279421564</v>
      </c>
      <c r="C32" s="259">
        <v>7.25669705714584</v>
      </c>
      <c r="D32" s="259">
        <v>6.754753616203997</v>
      </c>
      <c r="E32" s="259">
        <v>6.659920907105693</v>
      </c>
      <c r="F32" s="259">
        <v>6.355472247046495</v>
      </c>
      <c r="G32" s="259">
        <v>6.127028310244038</v>
      </c>
      <c r="H32" s="259">
        <v>6.004786204224969</v>
      </c>
      <c r="I32" s="259">
        <v>5.719266600853346</v>
      </c>
      <c r="J32" s="259">
        <v>5.35965581194935</v>
      </c>
      <c r="K32" s="259">
        <v>5.234717471858425</v>
      </c>
      <c r="L32" s="259">
        <v>5.061591764887295</v>
      </c>
      <c r="M32" s="259">
        <v>5.1210252040535265</v>
      </c>
      <c r="N32" s="591">
        <v>4.8</v>
      </c>
      <c r="O32" s="470">
        <v>22</v>
      </c>
      <c r="P32" s="10" t="s">
        <v>13</v>
      </c>
    </row>
    <row r="33" spans="1:16" ht="12.75">
      <c r="A33" s="84" t="s">
        <v>29</v>
      </c>
      <c r="B33" s="258">
        <v>5.93092564430183</v>
      </c>
      <c r="C33" s="258">
        <v>5.841775794397302</v>
      </c>
      <c r="D33" s="258">
        <v>5.4440788129869535</v>
      </c>
      <c r="E33" s="258">
        <v>5.207847362289065</v>
      </c>
      <c r="F33" s="258">
        <v>5.117593079902298</v>
      </c>
      <c r="G33" s="258">
        <v>5.4207747410272304</v>
      </c>
      <c r="H33" s="258">
        <v>5.229207370045252</v>
      </c>
      <c r="I33" s="258">
        <v>5.142314322907505</v>
      </c>
      <c r="J33" s="258">
        <v>5.019844849359552</v>
      </c>
      <c r="K33" s="258">
        <v>4.911859775400713</v>
      </c>
      <c r="L33" s="258">
        <v>4.8254664726198495</v>
      </c>
      <c r="M33" s="258">
        <v>5.040250541227904</v>
      </c>
      <c r="N33" s="590">
        <v>4.690133888223301</v>
      </c>
      <c r="O33" s="469">
        <v>23</v>
      </c>
      <c r="P33" s="84" t="s">
        <v>29</v>
      </c>
    </row>
    <row r="34" spans="1:16" ht="12.75">
      <c r="A34" s="10" t="s">
        <v>30</v>
      </c>
      <c r="B34" s="259">
        <v>3.638887596199998</v>
      </c>
      <c r="C34" s="259">
        <v>3.461285335937239</v>
      </c>
      <c r="D34" s="259">
        <v>3.485732651934387</v>
      </c>
      <c r="E34" s="259">
        <v>3.7435858810631166</v>
      </c>
      <c r="F34" s="259">
        <v>3.9039466799285023</v>
      </c>
      <c r="G34" s="259">
        <v>3.7558527045308754</v>
      </c>
      <c r="H34" s="259">
        <v>3.575163981696721</v>
      </c>
      <c r="I34" s="259">
        <v>3.5283737779865083</v>
      </c>
      <c r="J34" s="259">
        <v>3.4569842649451634</v>
      </c>
      <c r="K34" s="259">
        <v>3.315440882679221</v>
      </c>
      <c r="L34" s="259">
        <v>3.2854274579879057</v>
      </c>
      <c r="M34" s="259">
        <v>3.257978260562459</v>
      </c>
      <c r="N34" s="591">
        <v>3.1149667042142024</v>
      </c>
      <c r="O34" s="470">
        <v>27</v>
      </c>
      <c r="P34" s="10" t="s">
        <v>30</v>
      </c>
    </row>
    <row r="35" spans="1:16" ht="12.75">
      <c r="A35" s="266" t="s">
        <v>19</v>
      </c>
      <c r="B35" s="458">
        <v>5.969734217048831</v>
      </c>
      <c r="C35" s="458">
        <v>5.635659325057578</v>
      </c>
      <c r="D35" s="458">
        <v>5.818243543820293</v>
      </c>
      <c r="E35" s="458">
        <v>5.6319316806287745</v>
      </c>
      <c r="F35" s="458">
        <v>6.4951431940245</v>
      </c>
      <c r="G35" s="458">
        <v>6.418504009372671</v>
      </c>
      <c r="H35" s="458">
        <v>6.222544872629262</v>
      </c>
      <c r="I35" s="459">
        <v>6.209787748221231</v>
      </c>
      <c r="J35" s="459">
        <v>6.109776504663237</v>
      </c>
      <c r="K35" s="459">
        <v>6.019167636129041</v>
      </c>
      <c r="L35" s="459">
        <v>5.81153688467882</v>
      </c>
      <c r="M35" s="459">
        <v>5.615037230262411</v>
      </c>
      <c r="N35" s="592">
        <v>5.300000000000001</v>
      </c>
      <c r="O35" s="471">
        <v>15</v>
      </c>
      <c r="P35" s="266" t="s">
        <v>19</v>
      </c>
    </row>
    <row r="36" spans="1:16" ht="12.75">
      <c r="A36" s="10" t="s">
        <v>274</v>
      </c>
      <c r="B36" s="259"/>
      <c r="C36" s="259"/>
      <c r="D36" s="259"/>
      <c r="E36" s="259"/>
      <c r="F36" s="259"/>
      <c r="G36" s="259"/>
      <c r="H36" s="259"/>
      <c r="I36" s="259"/>
      <c r="J36" s="259"/>
      <c r="K36" s="259"/>
      <c r="L36" s="259"/>
      <c r="M36" s="259"/>
      <c r="N36" s="591"/>
      <c r="O36" s="468"/>
      <c r="P36" s="10" t="s">
        <v>274</v>
      </c>
    </row>
    <row r="37" spans="1:16" ht="12.75">
      <c r="A37" s="265" t="s">
        <v>257</v>
      </c>
      <c r="B37" s="544"/>
      <c r="C37" s="544"/>
      <c r="D37" s="544"/>
      <c r="E37" s="544"/>
      <c r="F37" s="544"/>
      <c r="G37" s="544"/>
      <c r="H37" s="544"/>
      <c r="I37" s="544"/>
      <c r="J37" s="544"/>
      <c r="K37" s="544"/>
      <c r="L37" s="544"/>
      <c r="M37" s="544"/>
      <c r="N37" s="593"/>
      <c r="O37" s="559"/>
      <c r="P37" s="265" t="s">
        <v>257</v>
      </c>
    </row>
    <row r="38" spans="1:16" ht="12.75">
      <c r="A38" s="10" t="s">
        <v>112</v>
      </c>
      <c r="B38" s="259"/>
      <c r="C38" s="259"/>
      <c r="D38" s="259"/>
      <c r="E38" s="259"/>
      <c r="F38" s="259"/>
      <c r="G38" s="259"/>
      <c r="H38" s="259"/>
      <c r="I38" s="259"/>
      <c r="J38" s="259"/>
      <c r="K38" s="259"/>
      <c r="L38" s="259"/>
      <c r="M38" s="259"/>
      <c r="N38" s="591"/>
      <c r="O38" s="558"/>
      <c r="P38" s="10" t="s">
        <v>112</v>
      </c>
    </row>
    <row r="39" spans="1:16" ht="12.75">
      <c r="A39" s="265" t="s">
        <v>258</v>
      </c>
      <c r="B39" s="544"/>
      <c r="C39" s="544"/>
      <c r="D39" s="544"/>
      <c r="E39" s="544"/>
      <c r="F39" s="544"/>
      <c r="G39" s="544"/>
      <c r="H39" s="544"/>
      <c r="I39" s="544"/>
      <c r="J39" s="544"/>
      <c r="K39" s="544"/>
      <c r="L39" s="544"/>
      <c r="M39" s="544"/>
      <c r="N39" s="593"/>
      <c r="O39" s="559"/>
      <c r="P39" s="265" t="s">
        <v>258</v>
      </c>
    </row>
    <row r="40" spans="1:16" ht="12.75">
      <c r="A40" s="11" t="s">
        <v>15</v>
      </c>
      <c r="B40" s="547"/>
      <c r="C40" s="547"/>
      <c r="D40" s="547"/>
      <c r="E40" s="547"/>
      <c r="F40" s="547"/>
      <c r="G40" s="547"/>
      <c r="H40" s="547"/>
      <c r="I40" s="548"/>
      <c r="J40" s="548"/>
      <c r="K40" s="548"/>
      <c r="L40" s="548"/>
      <c r="M40" s="548"/>
      <c r="N40" s="594"/>
      <c r="O40" s="560"/>
      <c r="P40" s="11" t="s">
        <v>15</v>
      </c>
    </row>
    <row r="41" spans="1:16" ht="12.75">
      <c r="A41" s="264" t="s">
        <v>1</v>
      </c>
      <c r="B41" s="555"/>
      <c r="C41" s="555"/>
      <c r="D41" s="555"/>
      <c r="E41" s="555"/>
      <c r="F41" s="555"/>
      <c r="G41" s="555"/>
      <c r="H41" s="555"/>
      <c r="I41" s="555"/>
      <c r="J41" s="555"/>
      <c r="K41" s="555"/>
      <c r="L41" s="555"/>
      <c r="M41" s="555"/>
      <c r="N41" s="598"/>
      <c r="O41" s="561"/>
      <c r="P41" s="264" t="s">
        <v>1</v>
      </c>
    </row>
    <row r="42" spans="1:16" ht="12.75">
      <c r="A42" s="10" t="s">
        <v>31</v>
      </c>
      <c r="B42" s="259">
        <v>5.211642254746725</v>
      </c>
      <c r="C42" s="259">
        <v>5.101154213369356</v>
      </c>
      <c r="D42" s="259">
        <v>4.980352900663645</v>
      </c>
      <c r="E42" s="259">
        <v>4.41892062520353</v>
      </c>
      <c r="F42" s="259">
        <v>4.633829823102669</v>
      </c>
      <c r="G42" s="259">
        <v>4.648776675891614</v>
      </c>
      <c r="H42" s="259">
        <v>4.387452307826488</v>
      </c>
      <c r="I42" s="259">
        <v>4.2519789854343175</v>
      </c>
      <c r="J42" s="259">
        <v>4.313124653109677</v>
      </c>
      <c r="K42" s="259">
        <v>4.197468030523955</v>
      </c>
      <c r="L42" s="259">
        <v>4.218763805232829</v>
      </c>
      <c r="M42" s="259">
        <v>4.163769626520752</v>
      </c>
      <c r="N42" s="591">
        <v>3.9</v>
      </c>
      <c r="O42" s="558"/>
      <c r="P42" s="10" t="s">
        <v>31</v>
      </c>
    </row>
    <row r="43" spans="1:16" ht="12.75">
      <c r="A43" s="266" t="s">
        <v>2</v>
      </c>
      <c r="B43" s="553"/>
      <c r="C43" s="553"/>
      <c r="D43" s="553"/>
      <c r="E43" s="553"/>
      <c r="F43" s="553"/>
      <c r="G43" s="553"/>
      <c r="H43" s="553"/>
      <c r="I43" s="554"/>
      <c r="J43" s="554"/>
      <c r="K43" s="554"/>
      <c r="L43" s="554"/>
      <c r="M43" s="554"/>
      <c r="N43" s="597"/>
      <c r="O43" s="562"/>
      <c r="P43" s="266" t="s">
        <v>2</v>
      </c>
    </row>
    <row r="44" spans="1:16" ht="12.75">
      <c r="A44" s="817"/>
      <c r="B44" s="818"/>
      <c r="C44" s="818"/>
      <c r="D44" s="818"/>
      <c r="E44" s="818"/>
      <c r="F44" s="818"/>
      <c r="G44" s="818"/>
      <c r="H44" s="818"/>
      <c r="I44" s="818"/>
      <c r="J44" s="818"/>
      <c r="K44" s="818"/>
      <c r="L44" s="818"/>
      <c r="M44" s="818"/>
      <c r="N44" s="818"/>
      <c r="O44" s="818"/>
      <c r="P44" s="818"/>
    </row>
    <row r="45" spans="1:16" ht="12.75">
      <c r="A45" s="819" t="s">
        <v>229</v>
      </c>
      <c r="B45" s="820"/>
      <c r="C45" s="820"/>
      <c r="D45" s="820"/>
      <c r="E45" s="820"/>
      <c r="F45" s="820"/>
      <c r="G45" s="820"/>
      <c r="H45" s="820"/>
      <c r="I45" s="820"/>
      <c r="J45" s="820"/>
      <c r="K45" s="820"/>
      <c r="L45" s="820"/>
      <c r="M45" s="820"/>
      <c r="N45" s="820"/>
      <c r="O45" s="820"/>
      <c r="P45" s="820"/>
    </row>
    <row r="46" ht="12.75">
      <c r="A46" s="274" t="s">
        <v>339</v>
      </c>
    </row>
    <row r="47" ht="12.75" customHeight="1">
      <c r="A47" s="7" t="s">
        <v>224</v>
      </c>
    </row>
  </sheetData>
  <sheetProtection/>
  <mergeCells count="4">
    <mergeCell ref="A2:P2"/>
    <mergeCell ref="A3:P3"/>
    <mergeCell ref="A44:P44"/>
    <mergeCell ref="A45:P45"/>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B1:N44"/>
  <sheetViews>
    <sheetView zoomScalePageLayoutView="0" workbookViewId="0" topLeftCell="A4">
      <selection activeCell="E10" sqref="E10"/>
    </sheetView>
  </sheetViews>
  <sheetFormatPr defaultColWidth="9.140625" defaultRowHeight="12.75"/>
  <cols>
    <col min="1" max="1" width="9.140625" style="5" customWidth="1"/>
    <col min="2" max="2" width="13.8515625" style="5" customWidth="1"/>
    <col min="3" max="3" width="14.57421875" style="5" customWidth="1"/>
    <col min="4" max="4" width="9.57421875" style="5" bestFit="1" customWidth="1"/>
    <col min="5" max="5" width="9.140625" style="5" customWidth="1"/>
    <col min="6" max="6" width="2.28125" style="5" customWidth="1"/>
    <col min="7" max="7" width="9.140625" style="5" customWidth="1"/>
    <col min="8" max="8" width="2.00390625" style="5" customWidth="1"/>
    <col min="9" max="9" width="9.140625" style="5" customWidth="1"/>
    <col min="10" max="10" width="2.28125" style="5" customWidth="1"/>
    <col min="11" max="11" width="9.140625" style="5" customWidth="1"/>
    <col min="12" max="12" width="1.8515625" style="5" customWidth="1"/>
    <col min="13" max="13" width="9.140625" style="5" customWidth="1"/>
    <col min="14" max="14" width="2.28125" style="5" customWidth="1"/>
    <col min="15" max="16384" width="9.140625" style="5" customWidth="1"/>
  </cols>
  <sheetData>
    <row r="1" spans="2:13" ht="14.25" customHeight="1">
      <c r="B1" s="839"/>
      <c r="C1" s="839"/>
      <c r="M1" s="13" t="s">
        <v>235</v>
      </c>
    </row>
    <row r="2" spans="2:14" ht="30" customHeight="1">
      <c r="B2" s="733" t="s">
        <v>273</v>
      </c>
      <c r="C2" s="840"/>
      <c r="D2" s="840"/>
      <c r="E2" s="840"/>
      <c r="F2" s="840"/>
      <c r="G2" s="840"/>
      <c r="H2" s="840"/>
      <c r="I2" s="840"/>
      <c r="J2" s="840"/>
      <c r="K2" s="840"/>
      <c r="L2" s="840"/>
      <c r="M2" s="840"/>
      <c r="N2" s="840"/>
    </row>
    <row r="3" spans="2:14" ht="18" customHeight="1">
      <c r="B3" s="841" t="s">
        <v>97</v>
      </c>
      <c r="C3" s="841"/>
      <c r="D3" s="841"/>
      <c r="E3" s="841"/>
      <c r="F3" s="841"/>
      <c r="G3" s="841"/>
      <c r="H3" s="841"/>
      <c r="I3" s="841"/>
      <c r="J3" s="841"/>
      <c r="K3" s="841"/>
      <c r="L3" s="841"/>
      <c r="M3" s="841"/>
      <c r="N3" s="841"/>
    </row>
    <row r="4" spans="2:14" ht="18" customHeight="1">
      <c r="B4" s="842"/>
      <c r="C4" s="842"/>
      <c r="D4" s="35"/>
      <c r="E4" s="126" t="s">
        <v>268</v>
      </c>
      <c r="F4" s="132"/>
      <c r="G4" s="132" t="s">
        <v>37</v>
      </c>
      <c r="H4" s="132"/>
      <c r="I4" s="132" t="s">
        <v>36</v>
      </c>
      <c r="J4" s="132"/>
      <c r="K4" s="132" t="s">
        <v>43</v>
      </c>
      <c r="L4" s="132"/>
      <c r="M4" s="132" t="s">
        <v>42</v>
      </c>
      <c r="N4" s="109"/>
    </row>
    <row r="5" spans="2:13" ht="3" customHeight="1">
      <c r="B5" s="430"/>
      <c r="C5" s="430"/>
      <c r="D5" s="36"/>
      <c r="E5" s="37"/>
      <c r="F5" s="37"/>
      <c r="G5" s="37"/>
      <c r="H5" s="37"/>
      <c r="I5" s="37"/>
      <c r="J5" s="37"/>
      <c r="K5" s="37"/>
      <c r="L5" s="430"/>
      <c r="M5" s="430"/>
    </row>
    <row r="6" spans="2:14" ht="18" customHeight="1">
      <c r="B6" s="430"/>
      <c r="C6" s="430"/>
      <c r="D6" s="48"/>
      <c r="E6" s="813" t="s">
        <v>116</v>
      </c>
      <c r="F6" s="843"/>
      <c r="G6" s="843"/>
      <c r="H6" s="843"/>
      <c r="I6" s="843"/>
      <c r="J6" s="843"/>
      <c r="K6" s="843"/>
      <c r="L6" s="843"/>
      <c r="M6" s="843"/>
      <c r="N6" s="844"/>
    </row>
    <row r="7" spans="2:14" ht="15" customHeight="1">
      <c r="B7" s="429"/>
      <c r="C7" s="429"/>
      <c r="D7" s="56"/>
      <c r="E7" s="133">
        <v>2017</v>
      </c>
      <c r="F7" s="134"/>
      <c r="G7" s="133">
        <v>2017</v>
      </c>
      <c r="H7" s="134"/>
      <c r="I7" s="133">
        <v>2016</v>
      </c>
      <c r="J7" s="134"/>
      <c r="K7" s="133">
        <v>2017</v>
      </c>
      <c r="L7" s="134"/>
      <c r="M7" s="133">
        <v>2017</v>
      </c>
      <c r="N7" s="134"/>
    </row>
    <row r="8" spans="2:14" ht="15" customHeight="1">
      <c r="B8" s="837" t="s">
        <v>119</v>
      </c>
      <c r="C8" s="838"/>
      <c r="D8" s="55" t="s">
        <v>45</v>
      </c>
      <c r="E8" s="718">
        <v>4817.346</v>
      </c>
      <c r="F8" s="335"/>
      <c r="G8" s="511">
        <v>4474</v>
      </c>
      <c r="H8" s="336"/>
      <c r="I8" s="690">
        <f>345+658</f>
        <v>1003</v>
      </c>
      <c r="J8" s="336"/>
      <c r="K8" s="691">
        <v>4338.6</v>
      </c>
      <c r="L8" s="336"/>
      <c r="M8" s="690">
        <v>1171</v>
      </c>
      <c r="N8" s="338"/>
    </row>
    <row r="9" spans="2:14" ht="9.75" customHeight="1">
      <c r="B9" s="428"/>
      <c r="C9" s="429"/>
      <c r="D9" s="56"/>
      <c r="E9" s="304"/>
      <c r="F9" s="329"/>
      <c r="G9" s="306"/>
      <c r="H9" s="305"/>
      <c r="I9" s="645"/>
      <c r="J9" s="305"/>
      <c r="K9" s="306"/>
      <c r="L9" s="305"/>
      <c r="M9" s="692"/>
      <c r="N9" s="303"/>
    </row>
    <row r="10" spans="2:14" ht="15" customHeight="1">
      <c r="B10" s="824" t="s">
        <v>98</v>
      </c>
      <c r="C10" s="825"/>
      <c r="D10" s="363" t="s">
        <v>45</v>
      </c>
      <c r="E10" s="369">
        <v>77.396</v>
      </c>
      <c r="F10" s="366"/>
      <c r="G10" s="372">
        <f>1.609344*(25.206+2.082+3.351+0.949+0.028+0.014+8.363+9.422+8.694+0.917+0.159+0.011)</f>
        <v>95.26672742400001</v>
      </c>
      <c r="H10" s="366"/>
      <c r="I10" s="372">
        <v>9</v>
      </c>
      <c r="J10" s="366"/>
      <c r="K10" s="367">
        <v>136.4</v>
      </c>
      <c r="L10" s="366"/>
      <c r="M10" s="367">
        <v>52</v>
      </c>
      <c r="N10" s="368"/>
    </row>
    <row r="11" spans="2:14" ht="9.75" customHeight="1">
      <c r="B11" s="431"/>
      <c r="C11" s="432"/>
      <c r="D11" s="363"/>
      <c r="E11" s="369"/>
      <c r="F11" s="366"/>
      <c r="G11" s="370"/>
      <c r="H11" s="366" t="str">
        <f>"(1)"</f>
        <v>(1)</v>
      </c>
      <c r="I11" s="693"/>
      <c r="J11" s="371" t="s">
        <v>118</v>
      </c>
      <c r="K11" s="367"/>
      <c r="L11" s="366"/>
      <c r="M11" s="367"/>
      <c r="N11" s="478" t="s">
        <v>121</v>
      </c>
    </row>
    <row r="12" spans="2:14" ht="15" customHeight="1">
      <c r="B12" s="822" t="s">
        <v>99</v>
      </c>
      <c r="C12" s="823"/>
      <c r="D12" s="56" t="s">
        <v>45</v>
      </c>
      <c r="E12" s="720">
        <v>217.236</v>
      </c>
      <c r="F12" s="305"/>
      <c r="G12" s="645">
        <f>149.762+34.451+12.577+2.66+3.267</f>
        <v>202.71699999999998</v>
      </c>
      <c r="H12" s="305"/>
      <c r="I12" s="694">
        <f>1.971+7.457+2.552+2.273+0.855+4.148</f>
        <v>19.256</v>
      </c>
      <c r="J12" s="305"/>
      <c r="K12" s="306">
        <v>127</v>
      </c>
      <c r="L12" s="305"/>
      <c r="M12" s="306">
        <v>87</v>
      </c>
      <c r="N12" s="303"/>
    </row>
    <row r="13" spans="2:14" ht="9.75" customHeight="1">
      <c r="B13" s="428"/>
      <c r="C13" s="429"/>
      <c r="D13" s="56"/>
      <c r="E13" s="304"/>
      <c r="F13" s="305"/>
      <c r="G13" s="315"/>
      <c r="H13" s="305" t="str">
        <f>"(4)"</f>
        <v>(4)</v>
      </c>
      <c r="I13" s="695"/>
      <c r="J13" s="316"/>
      <c r="K13" s="306"/>
      <c r="L13" s="305"/>
      <c r="M13" s="306"/>
      <c r="N13" s="303"/>
    </row>
    <row r="14" spans="2:14" ht="15" customHeight="1">
      <c r="B14" s="824" t="s">
        <v>100</v>
      </c>
      <c r="C14" s="825"/>
      <c r="D14" s="363" t="s">
        <v>45</v>
      </c>
      <c r="E14" s="688">
        <v>117.348</v>
      </c>
      <c r="F14" s="366"/>
      <c r="G14" s="367"/>
      <c r="H14" s="366"/>
      <c r="I14" s="367">
        <f>1.511+5.482+0.593+1.351+0.235+2.527</f>
        <v>11.699000000000002</v>
      </c>
      <c r="J14" s="366"/>
      <c r="K14" s="696">
        <v>43.739</v>
      </c>
      <c r="L14" s="366"/>
      <c r="M14" s="367">
        <v>44</v>
      </c>
      <c r="N14" s="368"/>
    </row>
    <row r="15" spans="2:14" ht="9.75" customHeight="1">
      <c r="B15" s="431"/>
      <c r="C15" s="432"/>
      <c r="D15" s="363"/>
      <c r="E15" s="369"/>
      <c r="F15" s="366"/>
      <c r="G15" s="367"/>
      <c r="H15" s="366"/>
      <c r="I15" s="372"/>
      <c r="J15" s="371"/>
      <c r="K15" s="367"/>
      <c r="L15" s="366"/>
      <c r="M15" s="367"/>
      <c r="N15" s="368"/>
    </row>
    <row r="16" spans="2:14" ht="15" customHeight="1">
      <c r="B16" s="822" t="s">
        <v>138</v>
      </c>
      <c r="C16" s="823"/>
      <c r="D16" s="56" t="s">
        <v>45</v>
      </c>
      <c r="E16" s="719">
        <v>42.224</v>
      </c>
      <c r="F16" s="329"/>
      <c r="G16" s="306">
        <f>40.234</f>
        <v>40.234</v>
      </c>
      <c r="H16" s="305"/>
      <c r="I16" s="697"/>
      <c r="J16" s="329"/>
      <c r="K16" s="306">
        <v>127</v>
      </c>
      <c r="L16" s="305"/>
      <c r="M16" s="306">
        <v>101</v>
      </c>
      <c r="N16" s="303"/>
    </row>
    <row r="17" spans="2:14" ht="9.75" customHeight="1">
      <c r="B17" s="428"/>
      <c r="C17" s="429"/>
      <c r="D17" s="56"/>
      <c r="E17" s="314"/>
      <c r="F17" s="305"/>
      <c r="G17" s="306"/>
      <c r="H17" s="305"/>
      <c r="I17" s="339"/>
      <c r="J17" s="305"/>
      <c r="K17" s="306"/>
      <c r="L17" s="305"/>
      <c r="M17" s="306"/>
      <c r="N17" s="303"/>
    </row>
    <row r="18" spans="2:14" ht="15" customHeight="1">
      <c r="B18" s="824" t="s">
        <v>101</v>
      </c>
      <c r="C18" s="825"/>
      <c r="D18" s="363" t="s">
        <v>45</v>
      </c>
      <c r="E18" s="689">
        <v>36.09</v>
      </c>
      <c r="F18" s="644"/>
      <c r="G18" s="367">
        <v>347.193</v>
      </c>
      <c r="H18" s="366"/>
      <c r="I18" s="698"/>
      <c r="J18" s="644"/>
      <c r="K18" s="367">
        <v>119.3</v>
      </c>
      <c r="L18" s="366"/>
      <c r="M18" s="367">
        <v>53</v>
      </c>
      <c r="N18" s="368"/>
    </row>
    <row r="19" spans="2:14" ht="9.75" customHeight="1">
      <c r="B19" s="373"/>
      <c r="C19" s="374"/>
      <c r="D19" s="375"/>
      <c r="E19" s="699"/>
      <c r="F19" s="700"/>
      <c r="G19" s="701"/>
      <c r="H19" s="702"/>
      <c r="I19" s="703"/>
      <c r="J19" s="700"/>
      <c r="K19" s="377"/>
      <c r="L19" s="376" t="str">
        <f>"(5)"</f>
        <v>(5)</v>
      </c>
      <c r="M19" s="377"/>
      <c r="N19" s="376" t="s">
        <v>169</v>
      </c>
    </row>
    <row r="20" spans="2:14" ht="3" customHeight="1">
      <c r="B20" s="429"/>
      <c r="C20" s="429"/>
      <c r="D20" s="41"/>
      <c r="E20" s="355"/>
      <c r="F20" s="355"/>
      <c r="G20" s="355"/>
      <c r="H20" s="355"/>
      <c r="I20" s="355"/>
      <c r="J20" s="355"/>
      <c r="K20" s="355"/>
      <c r="L20" s="355"/>
      <c r="M20" s="340"/>
      <c r="N20" s="341"/>
    </row>
    <row r="21" spans="2:14" ht="18" customHeight="1">
      <c r="B21" s="430"/>
      <c r="C21" s="430"/>
      <c r="D21" s="48"/>
      <c r="E21" s="826" t="s">
        <v>117</v>
      </c>
      <c r="F21" s="827"/>
      <c r="G21" s="827"/>
      <c r="H21" s="827"/>
      <c r="I21" s="827"/>
      <c r="J21" s="827"/>
      <c r="K21" s="827"/>
      <c r="L21" s="827"/>
      <c r="M21" s="827"/>
      <c r="N21" s="828"/>
    </row>
    <row r="22" spans="2:14" ht="15" customHeight="1">
      <c r="B22" s="64"/>
      <c r="C22" s="64"/>
      <c r="D22" s="45"/>
      <c r="E22" s="704">
        <v>2017</v>
      </c>
      <c r="F22" s="342"/>
      <c r="G22" s="704">
        <v>2017</v>
      </c>
      <c r="H22" s="342"/>
      <c r="I22" s="343">
        <v>2017</v>
      </c>
      <c r="J22" s="342"/>
      <c r="K22" s="343">
        <v>2017</v>
      </c>
      <c r="L22" s="342"/>
      <c r="M22" s="343">
        <v>2017</v>
      </c>
      <c r="N22" s="342"/>
    </row>
    <row r="23" spans="2:14" ht="15" customHeight="1">
      <c r="B23" s="829" t="s">
        <v>102</v>
      </c>
      <c r="C23" s="830"/>
      <c r="D23" s="112" t="s">
        <v>38</v>
      </c>
      <c r="E23" s="705">
        <v>264.214</v>
      </c>
      <c r="F23" s="344"/>
      <c r="G23" s="337">
        <f>193.67237+56.880878</f>
        <v>250.553248</v>
      </c>
      <c r="H23" s="305"/>
      <c r="I23" s="706">
        <f>18.887429+20.646353+22.051124</f>
        <v>61.584906000000004</v>
      </c>
      <c r="J23" s="345"/>
      <c r="K23" s="706">
        <v>114.16</v>
      </c>
      <c r="L23" s="305"/>
      <c r="M23" s="306">
        <v>46.887</v>
      </c>
      <c r="N23" s="303"/>
    </row>
    <row r="24" spans="2:14" ht="9.75" customHeight="1">
      <c r="B24" s="42"/>
      <c r="C24" s="43"/>
      <c r="D24" s="44"/>
      <c r="E24" s="346"/>
      <c r="F24" s="347"/>
      <c r="G24" s="348"/>
      <c r="H24" s="305" t="str">
        <f>"(7)"</f>
        <v>(7)</v>
      </c>
      <c r="I24" s="340"/>
      <c r="J24" s="316" t="s">
        <v>278</v>
      </c>
      <c r="K24" s="340"/>
      <c r="L24" s="347"/>
      <c r="M24" s="340"/>
      <c r="N24" s="303"/>
    </row>
    <row r="25" spans="2:14" ht="15" customHeight="1">
      <c r="B25" s="378" t="s">
        <v>104</v>
      </c>
      <c r="C25" s="831" t="s">
        <v>105</v>
      </c>
      <c r="D25" s="832"/>
      <c r="E25" s="477">
        <v>516</v>
      </c>
      <c r="F25" s="379"/>
      <c r="G25" s="477">
        <f>G23/325.147121*1000</f>
        <v>770.5842426942479</v>
      </c>
      <c r="H25" s="379"/>
      <c r="I25" s="477">
        <f>I23/126.785797*1000</f>
        <v>485.7397867680715</v>
      </c>
      <c r="J25" s="379"/>
      <c r="K25" s="477">
        <f>K23/1386.395*1000</f>
        <v>82.34305518989899</v>
      </c>
      <c r="L25" s="379"/>
      <c r="M25" s="477">
        <f>M23/144.49674*1000</f>
        <v>324.48482920791156</v>
      </c>
      <c r="N25" s="368"/>
    </row>
    <row r="26" spans="2:14" ht="9.75" customHeight="1">
      <c r="B26" s="380"/>
      <c r="C26" s="381"/>
      <c r="D26" s="382"/>
      <c r="E26" s="477"/>
      <c r="F26" s="379"/>
      <c r="G26" s="477"/>
      <c r="H26" s="379"/>
      <c r="I26" s="477"/>
      <c r="J26" s="379"/>
      <c r="K26" s="477"/>
      <c r="L26" s="379"/>
      <c r="M26" s="477"/>
      <c r="N26" s="368"/>
    </row>
    <row r="27" spans="2:14" ht="21" customHeight="1">
      <c r="B27" s="822" t="s">
        <v>137</v>
      </c>
      <c r="C27" s="823"/>
      <c r="D27" s="67" t="s">
        <v>38</v>
      </c>
      <c r="E27" s="707">
        <v>38.3875</v>
      </c>
      <c r="F27" s="349"/>
      <c r="G27" s="350">
        <f>9.336998+2.892218+2.752043</f>
        <v>14.981259</v>
      </c>
      <c r="H27" s="349"/>
      <c r="I27" s="350">
        <f>2.358011+3.58011+8.345314</f>
        <v>14.283435</v>
      </c>
      <c r="J27" s="349"/>
      <c r="K27" s="350">
        <v>23.388</v>
      </c>
      <c r="L27" s="349"/>
      <c r="M27" s="350">
        <v>6.434</v>
      </c>
      <c r="N27" s="303"/>
    </row>
    <row r="28" spans="2:14" ht="9.75" customHeight="1">
      <c r="B28" s="65"/>
      <c r="C28" s="66"/>
      <c r="D28" s="45"/>
      <c r="E28" s="351"/>
      <c r="F28" s="352"/>
      <c r="G28" s="353"/>
      <c r="H28" s="352"/>
      <c r="I28" s="354"/>
      <c r="J28" s="599" t="s">
        <v>332</v>
      </c>
      <c r="K28" s="353"/>
      <c r="L28" s="352"/>
      <c r="M28" s="353"/>
      <c r="N28" s="325"/>
    </row>
    <row r="29" spans="2:14" ht="4.5" customHeight="1">
      <c r="B29" s="429"/>
      <c r="C29" s="429"/>
      <c r="D29" s="16"/>
      <c r="E29" s="340"/>
      <c r="F29" s="340"/>
      <c r="G29" s="340"/>
      <c r="H29" s="340"/>
      <c r="I29" s="355"/>
      <c r="J29" s="355"/>
      <c r="K29" s="340"/>
      <c r="L29" s="340"/>
      <c r="M29" s="340"/>
      <c r="N29" s="356"/>
    </row>
    <row r="30" spans="3:14" ht="18" customHeight="1">
      <c r="C30" s="430"/>
      <c r="D30" s="48"/>
      <c r="E30" s="826" t="s">
        <v>147</v>
      </c>
      <c r="F30" s="827"/>
      <c r="G30" s="827"/>
      <c r="H30" s="827"/>
      <c r="I30" s="827"/>
      <c r="J30" s="827"/>
      <c r="K30" s="827"/>
      <c r="L30" s="827"/>
      <c r="M30" s="827"/>
      <c r="N30" s="828"/>
    </row>
    <row r="31" spans="3:14" ht="15" customHeight="1">
      <c r="C31" s="39"/>
      <c r="D31" s="40"/>
      <c r="E31" s="357">
        <v>2017</v>
      </c>
      <c r="F31" s="358"/>
      <c r="G31" s="704">
        <v>2017</v>
      </c>
      <c r="H31" s="358"/>
      <c r="I31" s="358">
        <v>2017</v>
      </c>
      <c r="J31" s="358"/>
      <c r="K31" s="358">
        <v>2016</v>
      </c>
      <c r="L31" s="358"/>
      <c r="M31" s="358">
        <v>2017</v>
      </c>
      <c r="N31" s="359"/>
    </row>
    <row r="32" spans="2:14" ht="15" customHeight="1">
      <c r="B32" s="383" t="s">
        <v>120</v>
      </c>
      <c r="C32" s="384"/>
      <c r="D32" s="385" t="s">
        <v>139</v>
      </c>
      <c r="E32" s="708">
        <v>25256</v>
      </c>
      <c r="F32" s="386"/>
      <c r="G32" s="709">
        <v>37133</v>
      </c>
      <c r="H32" s="386"/>
      <c r="I32" s="709">
        <v>4431</v>
      </c>
      <c r="J32" s="386"/>
      <c r="K32" s="709">
        <v>63093</v>
      </c>
      <c r="L32" s="386"/>
      <c r="M32" s="709">
        <v>19088</v>
      </c>
      <c r="N32" s="387"/>
    </row>
    <row r="33" spans="2:14" ht="15" customHeight="1">
      <c r="B33" s="373"/>
      <c r="C33" s="833" t="s">
        <v>0</v>
      </c>
      <c r="D33" s="834"/>
      <c r="E33" s="710">
        <v>49.301396036917986</v>
      </c>
      <c r="F33" s="711"/>
      <c r="G33" s="712">
        <f>G32/323.405935</f>
        <v>114.81854839800636</v>
      </c>
      <c r="H33" s="711"/>
      <c r="I33" s="712">
        <v>34.95</v>
      </c>
      <c r="J33" s="711"/>
      <c r="K33" s="712">
        <f>K32/1386.395</f>
        <v>45.508675377507856</v>
      </c>
      <c r="L33" s="711"/>
      <c r="M33" s="712">
        <v>132.1</v>
      </c>
      <c r="N33" s="388"/>
    </row>
    <row r="34" spans="2:14" ht="26.25" customHeight="1">
      <c r="B34" s="781" t="s">
        <v>342</v>
      </c>
      <c r="C34" s="781"/>
      <c r="D34" s="781"/>
      <c r="E34" s="781"/>
      <c r="F34" s="781"/>
      <c r="G34" s="781"/>
      <c r="H34" s="781"/>
      <c r="I34" s="781"/>
      <c r="J34" s="781"/>
      <c r="K34" s="781"/>
      <c r="L34" s="781"/>
      <c r="M34" s="781"/>
      <c r="N34" s="781"/>
    </row>
    <row r="35" spans="2:13" ht="12" customHeight="1">
      <c r="B35" s="835" t="s">
        <v>111</v>
      </c>
      <c r="C35" s="836"/>
      <c r="D35" s="836"/>
      <c r="E35" s="836"/>
      <c r="F35" s="836"/>
      <c r="G35" s="836"/>
      <c r="H35" s="836"/>
      <c r="I35" s="836"/>
      <c r="J35" s="836"/>
      <c r="K35" s="836"/>
      <c r="L35" s="836"/>
      <c r="M35" s="836"/>
    </row>
    <row r="36" spans="2:14" ht="12.75" customHeight="1">
      <c r="B36" s="821" t="s">
        <v>279</v>
      </c>
      <c r="C36" s="821"/>
      <c r="D36" s="821"/>
      <c r="E36" s="821"/>
      <c r="F36" s="821"/>
      <c r="G36" s="821"/>
      <c r="H36" s="821"/>
      <c r="I36" s="821"/>
      <c r="J36" s="821"/>
      <c r="K36" s="821"/>
      <c r="L36" s="821"/>
      <c r="M36" s="821"/>
      <c r="N36" s="821"/>
    </row>
    <row r="37" spans="2:14" ht="12.75" customHeight="1">
      <c r="B37" s="229" t="s">
        <v>280</v>
      </c>
      <c r="C37" s="229"/>
      <c r="D37" s="229"/>
      <c r="E37" s="229"/>
      <c r="F37" s="229"/>
      <c r="G37" s="229"/>
      <c r="H37" s="229"/>
      <c r="I37" s="229"/>
      <c r="J37" s="229"/>
      <c r="K37" s="229"/>
      <c r="L37" s="229"/>
      <c r="M37" s="229"/>
      <c r="N37" s="229"/>
    </row>
    <row r="38" spans="2:14" ht="12.75" customHeight="1">
      <c r="B38" s="229" t="s">
        <v>352</v>
      </c>
      <c r="C38" s="229"/>
      <c r="D38" s="229"/>
      <c r="E38" s="229"/>
      <c r="F38" s="229"/>
      <c r="G38" s="229"/>
      <c r="H38" s="229"/>
      <c r="I38" s="229"/>
      <c r="J38" s="229"/>
      <c r="K38" s="229"/>
      <c r="L38" s="229"/>
      <c r="M38" s="229"/>
      <c r="N38" s="229"/>
    </row>
    <row r="39" spans="2:14" ht="12.75" customHeight="1">
      <c r="B39" s="229" t="s">
        <v>281</v>
      </c>
      <c r="C39" s="229"/>
      <c r="D39" s="229"/>
      <c r="E39" s="229"/>
      <c r="F39" s="229"/>
      <c r="G39" s="229"/>
      <c r="H39" s="229"/>
      <c r="I39" s="229"/>
      <c r="J39" s="229"/>
      <c r="K39" s="229"/>
      <c r="L39" s="229"/>
      <c r="M39" s="229"/>
      <c r="N39" s="229"/>
    </row>
    <row r="40" spans="2:14" ht="12.75" customHeight="1">
      <c r="B40" s="38" t="s">
        <v>282</v>
      </c>
      <c r="C40" s="38"/>
      <c r="D40" s="38"/>
      <c r="E40" s="38"/>
      <c r="F40" s="38"/>
      <c r="G40" s="38"/>
      <c r="H40" s="38"/>
      <c r="I40" s="38"/>
      <c r="J40" s="38"/>
      <c r="K40" s="38"/>
      <c r="L40" s="38"/>
      <c r="M40" s="38"/>
      <c r="N40" s="229"/>
    </row>
    <row r="41" spans="2:14" ht="12.75" customHeight="1">
      <c r="B41" s="229" t="s">
        <v>344</v>
      </c>
      <c r="C41" s="229"/>
      <c r="D41" s="229"/>
      <c r="E41" s="229"/>
      <c r="F41" s="229"/>
      <c r="G41" s="229"/>
      <c r="H41" s="229"/>
      <c r="I41" s="229"/>
      <c r="J41" s="229"/>
      <c r="K41" s="229"/>
      <c r="L41" s="229"/>
      <c r="M41" s="229"/>
      <c r="N41" s="229"/>
    </row>
    <row r="42" spans="2:14" ht="11.25">
      <c r="B42" s="229" t="s">
        <v>283</v>
      </c>
      <c r="C42" s="229"/>
      <c r="D42" s="229"/>
      <c r="E42" s="229"/>
      <c r="F42" s="229"/>
      <c r="G42" s="229"/>
      <c r="H42" s="229"/>
      <c r="I42" s="229"/>
      <c r="J42" s="229"/>
      <c r="K42" s="229"/>
      <c r="L42" s="229"/>
      <c r="M42" s="229"/>
      <c r="N42" s="229"/>
    </row>
    <row r="43" spans="2:14" ht="11.25">
      <c r="B43" s="229" t="s">
        <v>331</v>
      </c>
      <c r="C43" s="38"/>
      <c r="D43" s="38"/>
      <c r="E43" s="38"/>
      <c r="F43" s="38"/>
      <c r="G43" s="38"/>
      <c r="H43" s="38"/>
      <c r="I43" s="38"/>
      <c r="J43" s="38"/>
      <c r="K43" s="38"/>
      <c r="L43" s="38"/>
      <c r="M43" s="38"/>
      <c r="N43" s="229"/>
    </row>
    <row r="44" ht="11.25">
      <c r="B44" s="229" t="s">
        <v>343</v>
      </c>
    </row>
    <row r="45" ht="11.25" customHeight="1"/>
    <row r="46" ht="11.25" customHeight="1"/>
    <row r="47" ht="11.25" customHeight="1"/>
    <row r="48" ht="11.25" customHeight="1"/>
    <row r="53" ht="11.25" customHeight="1"/>
    <row r="54" ht="11.25" customHeight="1"/>
    <row r="57" ht="11.25" customHeight="1"/>
    <row r="58" ht="11.25" customHeight="1"/>
  </sheetData>
  <sheetProtection/>
  <mergeCells count="20">
    <mergeCell ref="B8:C8"/>
    <mergeCell ref="B10:C10"/>
    <mergeCell ref="B12:C12"/>
    <mergeCell ref="B14:C14"/>
    <mergeCell ref="B1:C1"/>
    <mergeCell ref="B2:N2"/>
    <mergeCell ref="B3:N3"/>
    <mergeCell ref="B4:C4"/>
    <mergeCell ref="E6:N6"/>
    <mergeCell ref="B36:N36"/>
    <mergeCell ref="B16:C16"/>
    <mergeCell ref="B18:C18"/>
    <mergeCell ref="E21:N21"/>
    <mergeCell ref="B23:C23"/>
    <mergeCell ref="C25:D25"/>
    <mergeCell ref="B27:C27"/>
    <mergeCell ref="E30:N30"/>
    <mergeCell ref="C33:D33"/>
    <mergeCell ref="B34:N34"/>
    <mergeCell ref="B35:M35"/>
  </mergeCells>
  <printOptions horizontalCentered="1"/>
  <pageMargins left="0.6692913385826772" right="0.2755905511811024" top="0.5118110236220472" bottom="0.2755905511811024" header="0" footer="0"/>
  <pageSetup fitToHeight="1" fitToWidth="1" horizontalDpi="600" verticalDpi="600" orientation="landscape" paperSize="9" scale="90" r:id="rId1"/>
</worksheet>
</file>

<file path=xl/worksheets/sheet16.xml><?xml version="1.0" encoding="utf-8"?>
<worksheet xmlns="http://schemas.openxmlformats.org/spreadsheetml/2006/main" xmlns:r="http://schemas.openxmlformats.org/officeDocument/2006/relationships">
  <sheetPr>
    <pageSetUpPr fitToPage="1"/>
  </sheetPr>
  <dimension ref="B1:T44"/>
  <sheetViews>
    <sheetView tabSelected="1" zoomScalePageLayoutView="0" workbookViewId="0" topLeftCell="A10">
      <selection activeCell="P41" sqref="P41"/>
    </sheetView>
  </sheetViews>
  <sheetFormatPr defaultColWidth="9.140625" defaultRowHeight="12.75"/>
  <cols>
    <col min="1" max="5" width="9.140625" style="5" customWidth="1"/>
    <col min="6" max="6" width="1.8515625" style="5" customWidth="1"/>
    <col min="7" max="7" width="9.140625" style="5" customWidth="1"/>
    <col min="8" max="8" width="2.8515625" style="5" customWidth="1"/>
    <col min="9" max="9" width="9.140625" style="5" customWidth="1"/>
    <col min="10" max="10" width="3.140625" style="5" customWidth="1"/>
    <col min="11" max="11" width="9.140625" style="5" customWidth="1"/>
    <col min="12" max="12" width="3.00390625" style="5" customWidth="1"/>
    <col min="13" max="13" width="9.140625" style="5" customWidth="1"/>
    <col min="14" max="14" width="2.140625" style="5" customWidth="1"/>
    <col min="15" max="16" width="9.140625" style="5" customWidth="1"/>
    <col min="17" max="17" width="8.421875" style="5" customWidth="1"/>
    <col min="18" max="16384" width="9.140625" style="5" customWidth="1"/>
  </cols>
  <sheetData>
    <row r="1" spans="2:14" ht="14.25" customHeight="1">
      <c r="B1" s="839"/>
      <c r="C1" s="839"/>
      <c r="M1" s="34"/>
      <c r="N1" s="13" t="s">
        <v>236</v>
      </c>
    </row>
    <row r="2" spans="2:14" ht="30" customHeight="1">
      <c r="B2" s="733" t="s">
        <v>273</v>
      </c>
      <c r="C2" s="840"/>
      <c r="D2" s="840"/>
      <c r="E2" s="840"/>
      <c r="F2" s="840"/>
      <c r="G2" s="840"/>
      <c r="H2" s="840"/>
      <c r="I2" s="840"/>
      <c r="J2" s="840"/>
      <c r="K2" s="840"/>
      <c r="L2" s="840"/>
      <c r="M2" s="840"/>
      <c r="N2" s="840"/>
    </row>
    <row r="3" spans="2:14" ht="18" customHeight="1">
      <c r="B3" s="841" t="s">
        <v>106</v>
      </c>
      <c r="C3" s="841"/>
      <c r="D3" s="841"/>
      <c r="E3" s="841"/>
      <c r="F3" s="841"/>
      <c r="G3" s="841"/>
      <c r="H3" s="841"/>
      <c r="I3" s="841"/>
      <c r="J3" s="841"/>
      <c r="K3" s="841"/>
      <c r="L3" s="841"/>
      <c r="M3" s="841"/>
      <c r="N3" s="841"/>
    </row>
    <row r="4" spans="2:14" ht="18" customHeight="1">
      <c r="B4" s="436"/>
      <c r="C4" s="436"/>
      <c r="D4" s="436"/>
      <c r="E4" s="126" t="s">
        <v>268</v>
      </c>
      <c r="F4" s="132"/>
      <c r="G4" s="127" t="s">
        <v>37</v>
      </c>
      <c r="H4" s="127"/>
      <c r="I4" s="127" t="s">
        <v>36</v>
      </c>
      <c r="J4" s="127"/>
      <c r="K4" s="127" t="s">
        <v>43</v>
      </c>
      <c r="L4" s="127"/>
      <c r="M4" s="127" t="s">
        <v>42</v>
      </c>
      <c r="N4" s="128"/>
    </row>
    <row r="5" spans="2:13" ht="4.5" customHeight="1">
      <c r="B5" s="436"/>
      <c r="C5" s="436"/>
      <c r="D5" s="436"/>
      <c r="E5" s="37"/>
      <c r="F5" s="37"/>
      <c r="G5" s="37"/>
      <c r="H5" s="37"/>
      <c r="I5" s="37"/>
      <c r="J5" s="37"/>
      <c r="K5" s="37"/>
      <c r="L5" s="436"/>
      <c r="M5" s="436"/>
    </row>
    <row r="6" spans="2:14" ht="18" customHeight="1">
      <c r="B6" s="46"/>
      <c r="C6" s="46"/>
      <c r="D6" s="47"/>
      <c r="E6" s="851" t="s">
        <v>70</v>
      </c>
      <c r="F6" s="852"/>
      <c r="G6" s="852"/>
      <c r="H6" s="852"/>
      <c r="I6" s="852"/>
      <c r="J6" s="852"/>
      <c r="K6" s="852"/>
      <c r="L6" s="852"/>
      <c r="M6" s="852"/>
      <c r="N6" s="853"/>
    </row>
    <row r="7" spans="2:14" ht="9.75" customHeight="1">
      <c r="B7" s="53"/>
      <c r="C7" s="53"/>
      <c r="D7" s="67"/>
      <c r="E7" s="845" t="s">
        <v>107</v>
      </c>
      <c r="F7" s="846"/>
      <c r="G7" s="846"/>
      <c r="H7" s="846"/>
      <c r="I7" s="846"/>
      <c r="J7" s="846"/>
      <c r="K7" s="846"/>
      <c r="L7" s="846"/>
      <c r="M7" s="846"/>
      <c r="N7" s="847"/>
    </row>
    <row r="8" spans="2:14" ht="15" customHeight="1">
      <c r="B8" s="39"/>
      <c r="C8" s="39"/>
      <c r="D8" s="40"/>
      <c r="E8" s="129">
        <v>2017</v>
      </c>
      <c r="F8" s="151"/>
      <c r="G8" s="130">
        <v>2017</v>
      </c>
      <c r="H8" s="151"/>
      <c r="I8" s="130">
        <v>2016</v>
      </c>
      <c r="J8" s="151"/>
      <c r="K8" s="130">
        <v>2017</v>
      </c>
      <c r="L8" s="151"/>
      <c r="M8" s="130">
        <v>2017</v>
      </c>
      <c r="N8" s="131"/>
    </row>
    <row r="9" spans="2:20" ht="15" customHeight="1">
      <c r="B9" s="829" t="s">
        <v>141</v>
      </c>
      <c r="C9" s="830"/>
      <c r="D9" s="854"/>
      <c r="E9" s="512">
        <v>4901.416959384074</v>
      </c>
      <c r="F9" s="301"/>
      <c r="G9" s="513">
        <v>7750.959010845773</v>
      </c>
      <c r="H9" s="301"/>
      <c r="I9" s="514"/>
      <c r="J9" s="301"/>
      <c r="K9" s="513">
        <v>9765.18</v>
      </c>
      <c r="L9" s="301"/>
      <c r="M9" s="302"/>
      <c r="N9" s="303"/>
      <c r="T9" s="228"/>
    </row>
    <row r="10" spans="2:20" ht="9.75" customHeight="1">
      <c r="B10" s="437"/>
      <c r="C10" s="435"/>
      <c r="D10" s="438"/>
      <c r="E10" s="304"/>
      <c r="F10" s="305"/>
      <c r="G10" s="306"/>
      <c r="H10" s="307" t="s">
        <v>103</v>
      </c>
      <c r="I10" s="308"/>
      <c r="J10" s="307"/>
      <c r="K10" s="308"/>
      <c r="L10" s="307" t="s">
        <v>118</v>
      </c>
      <c r="M10" s="308"/>
      <c r="N10" s="303"/>
      <c r="T10" s="227"/>
    </row>
    <row r="11" spans="2:20" ht="15" customHeight="1">
      <c r="B11" s="101" t="s">
        <v>145</v>
      </c>
      <c r="C11" s="114"/>
      <c r="D11" s="115"/>
      <c r="E11" s="626">
        <v>510.4184780971248</v>
      </c>
      <c r="F11" s="627"/>
      <c r="G11" s="629">
        <v>587.992</v>
      </c>
      <c r="H11" s="627"/>
      <c r="I11" s="629">
        <v>70.119</v>
      </c>
      <c r="J11" s="630"/>
      <c r="K11" s="629"/>
      <c r="L11" s="627"/>
      <c r="M11" s="629">
        <f>123.4+5.2</f>
        <v>128.6</v>
      </c>
      <c r="N11" s="368"/>
      <c r="T11" s="227"/>
    </row>
    <row r="12" spans="2:20" ht="9.75" customHeight="1">
      <c r="B12" s="101"/>
      <c r="C12" s="114"/>
      <c r="D12" s="115"/>
      <c r="E12" s="631"/>
      <c r="F12" s="366"/>
      <c r="G12" s="367"/>
      <c r="H12" s="366"/>
      <c r="I12" s="370"/>
      <c r="J12" s="371"/>
      <c r="K12" s="367"/>
      <c r="L12" s="366"/>
      <c r="M12" s="367"/>
      <c r="N12" s="368"/>
      <c r="T12" s="227"/>
    </row>
    <row r="13" spans="2:20" ht="15" customHeight="1">
      <c r="B13" s="116" t="s">
        <v>142</v>
      </c>
      <c r="C13" s="117"/>
      <c r="D13" s="118"/>
      <c r="E13" s="317">
        <v>469.73400000000004</v>
      </c>
      <c r="F13" s="310"/>
      <c r="G13" s="311">
        <v>38.993</v>
      </c>
      <c r="H13" s="318"/>
      <c r="I13" s="683">
        <v>431.799</v>
      </c>
      <c r="J13" s="684"/>
      <c r="K13" s="534">
        <v>1345.692</v>
      </c>
      <c r="L13" s="310"/>
      <c r="M13" s="311">
        <v>123.1</v>
      </c>
      <c r="N13" s="303"/>
      <c r="T13" s="227"/>
    </row>
    <row r="14" spans="2:20" ht="9.75" customHeight="1">
      <c r="B14" s="116"/>
      <c r="C14" s="117"/>
      <c r="D14" s="118"/>
      <c r="E14" s="314"/>
      <c r="F14" s="305"/>
      <c r="G14" s="315"/>
      <c r="H14" s="319"/>
      <c r="I14" s="308"/>
      <c r="J14" s="307"/>
      <c r="K14" s="306"/>
      <c r="L14" s="305"/>
      <c r="M14" s="306"/>
      <c r="N14" s="303"/>
      <c r="T14" s="227"/>
    </row>
    <row r="15" spans="2:20" ht="15" customHeight="1">
      <c r="B15" s="101" t="s">
        <v>143</v>
      </c>
      <c r="C15" s="114"/>
      <c r="D15" s="115"/>
      <c r="E15" s="626">
        <v>107.17376713665031</v>
      </c>
      <c r="F15" s="627"/>
      <c r="G15" s="629">
        <v>24.327</v>
      </c>
      <c r="H15" s="632"/>
      <c r="I15" s="628"/>
      <c r="J15" s="633"/>
      <c r="K15" s="629"/>
      <c r="L15" s="627"/>
      <c r="M15" s="629">
        <f>44.1+4.3</f>
        <v>48.4</v>
      </c>
      <c r="N15" s="368"/>
      <c r="T15" s="227"/>
    </row>
    <row r="16" spans="2:20" ht="9.75" customHeight="1">
      <c r="B16" s="101"/>
      <c r="C16" s="114"/>
      <c r="D16" s="115"/>
      <c r="E16" s="631"/>
      <c r="F16" s="366"/>
      <c r="G16" s="370"/>
      <c r="H16" s="634"/>
      <c r="I16" s="685"/>
      <c r="J16" s="635" t="s">
        <v>121</v>
      </c>
      <c r="K16" s="367"/>
      <c r="L16" s="366"/>
      <c r="M16" s="367"/>
      <c r="N16" s="368"/>
      <c r="T16" s="227"/>
    </row>
    <row r="17" spans="2:20" ht="15" customHeight="1">
      <c r="B17" s="116" t="s">
        <v>144</v>
      </c>
      <c r="C17" s="117"/>
      <c r="D17" s="118"/>
      <c r="E17" s="309">
        <v>24.328</v>
      </c>
      <c r="F17" s="310"/>
      <c r="G17" s="311">
        <v>0.788</v>
      </c>
      <c r="H17" s="310"/>
      <c r="I17" s="320">
        <v>3.139</v>
      </c>
      <c r="J17" s="310"/>
      <c r="K17" s="311">
        <v>7.766</v>
      </c>
      <c r="L17" s="310"/>
      <c r="M17" s="311">
        <f>0.6+0.09</f>
        <v>0.69</v>
      </c>
      <c r="N17" s="303"/>
      <c r="T17" s="227"/>
    </row>
    <row r="18" spans="2:20" ht="9.75" customHeight="1">
      <c r="B18" s="116"/>
      <c r="C18" s="117"/>
      <c r="D18" s="118"/>
      <c r="E18" s="314"/>
      <c r="F18" s="305"/>
      <c r="G18" s="315"/>
      <c r="H18" s="307"/>
      <c r="I18" s="308"/>
      <c r="J18" s="307" t="s">
        <v>123</v>
      </c>
      <c r="K18" s="306"/>
      <c r="L18" s="305"/>
      <c r="M18" s="306"/>
      <c r="N18" s="303"/>
      <c r="T18" s="227"/>
    </row>
    <row r="19" spans="2:20" ht="15" customHeight="1">
      <c r="B19" s="855" t="s">
        <v>262</v>
      </c>
      <c r="C19" s="856"/>
      <c r="D19" s="857"/>
      <c r="E19" s="626">
        <v>776.91</v>
      </c>
      <c r="F19" s="633"/>
      <c r="G19" s="636">
        <v>1116.592</v>
      </c>
      <c r="H19" s="630"/>
      <c r="I19" s="629">
        <v>90.576</v>
      </c>
      <c r="J19" s="627"/>
      <c r="K19" s="629">
        <v>951.304</v>
      </c>
      <c r="L19" s="627"/>
      <c r="M19" s="629">
        <v>259.4</v>
      </c>
      <c r="N19" s="368"/>
      <c r="T19" s="227"/>
    </row>
    <row r="20" spans="2:14" ht="9.75" customHeight="1">
      <c r="B20" s="119"/>
      <c r="C20" s="120"/>
      <c r="D20" s="120"/>
      <c r="E20" s="637"/>
      <c r="F20" s="638"/>
      <c r="G20" s="639"/>
      <c r="H20" s="376"/>
      <c r="I20" s="640"/>
      <c r="J20" s="641"/>
      <c r="K20" s="640"/>
      <c r="L20" s="641"/>
      <c r="M20" s="640"/>
      <c r="N20" s="388"/>
    </row>
    <row r="21" spans="2:14" ht="4.5" customHeight="1">
      <c r="B21" s="51"/>
      <c r="C21" s="51"/>
      <c r="D21" s="52"/>
      <c r="E21" s="326"/>
      <c r="F21" s="326"/>
      <c r="G21" s="327"/>
      <c r="H21" s="327"/>
      <c r="I21" s="326"/>
      <c r="J21" s="326"/>
      <c r="K21" s="326"/>
      <c r="L21" s="326"/>
      <c r="M21" s="326"/>
      <c r="N21" s="297"/>
    </row>
    <row r="22" spans="2:14" ht="16.5" customHeight="1">
      <c r="B22" s="46"/>
      <c r="C22" s="46"/>
      <c r="D22" s="47"/>
      <c r="E22" s="851" t="s">
        <v>80</v>
      </c>
      <c r="F22" s="852"/>
      <c r="G22" s="852"/>
      <c r="H22" s="852"/>
      <c r="I22" s="852"/>
      <c r="J22" s="852"/>
      <c r="K22" s="852"/>
      <c r="L22" s="852"/>
      <c r="M22" s="852"/>
      <c r="N22" s="853"/>
    </row>
    <row r="23" spans="2:14" ht="9.75" customHeight="1">
      <c r="B23" s="53"/>
      <c r="C23" s="436"/>
      <c r="D23" s="48"/>
      <c r="E23" s="845" t="s">
        <v>108</v>
      </c>
      <c r="F23" s="846"/>
      <c r="G23" s="846"/>
      <c r="H23" s="846"/>
      <c r="I23" s="846"/>
      <c r="J23" s="846"/>
      <c r="K23" s="846"/>
      <c r="L23" s="846"/>
      <c r="M23" s="846"/>
      <c r="N23" s="847"/>
    </row>
    <row r="24" spans="2:14" ht="15" customHeight="1">
      <c r="B24" s="436"/>
      <c r="C24" s="436"/>
      <c r="D24" s="48"/>
      <c r="E24" s="129">
        <v>2017</v>
      </c>
      <c r="F24" s="151"/>
      <c r="G24" s="130">
        <v>2016</v>
      </c>
      <c r="H24" s="151"/>
      <c r="I24" s="130">
        <v>2016</v>
      </c>
      <c r="J24" s="151"/>
      <c r="K24" s="130">
        <v>2017</v>
      </c>
      <c r="L24" s="151"/>
      <c r="M24" s="130">
        <v>2017</v>
      </c>
      <c r="N24" s="131"/>
    </row>
    <row r="25" spans="2:20" ht="15" customHeight="1">
      <c r="B25" s="122" t="s">
        <v>86</v>
      </c>
      <c r="C25" s="121"/>
      <c r="D25" s="123"/>
      <c r="E25" s="600">
        <v>1870.1268716341178</v>
      </c>
      <c r="F25" s="328"/>
      <c r="G25" s="513">
        <v>2953.201694456</v>
      </c>
      <c r="H25" s="301"/>
      <c r="I25" s="302">
        <v>210.316</v>
      </c>
      <c r="J25" s="185"/>
      <c r="K25" s="513">
        <v>6677.15201</v>
      </c>
      <c r="L25" s="301"/>
      <c r="M25" s="302">
        <v>255</v>
      </c>
      <c r="N25" s="303"/>
      <c r="T25" s="227"/>
    </row>
    <row r="26" spans="2:14" ht="9.75" customHeight="1">
      <c r="B26" s="49"/>
      <c r="C26" s="50"/>
      <c r="D26" s="113"/>
      <c r="E26" s="304"/>
      <c r="F26" s="329"/>
      <c r="G26" s="601"/>
      <c r="H26" s="305"/>
      <c r="I26" s="306"/>
      <c r="J26" s="310"/>
      <c r="K26" s="306"/>
      <c r="L26" s="305"/>
      <c r="M26" s="315"/>
      <c r="N26" s="303"/>
    </row>
    <row r="27" spans="2:20" ht="15" customHeight="1">
      <c r="B27" s="101" t="s">
        <v>87</v>
      </c>
      <c r="C27" s="114"/>
      <c r="D27" s="124"/>
      <c r="E27" s="626">
        <v>421</v>
      </c>
      <c r="F27" s="632"/>
      <c r="G27" s="642">
        <v>2314.7</v>
      </c>
      <c r="H27" s="627"/>
      <c r="I27" s="629">
        <v>21.265</v>
      </c>
      <c r="J27" s="627"/>
      <c r="K27" s="642">
        <v>2696.22</v>
      </c>
      <c r="L27" s="627"/>
      <c r="M27" s="642">
        <v>2493</v>
      </c>
      <c r="N27" s="368"/>
      <c r="T27" s="227"/>
    </row>
    <row r="28" spans="2:14" ht="9.75" customHeight="1">
      <c r="B28" s="97"/>
      <c r="C28" s="98"/>
      <c r="D28" s="99"/>
      <c r="E28" s="369"/>
      <c r="F28" s="364"/>
      <c r="G28" s="367"/>
      <c r="H28" s="371" t="s">
        <v>140</v>
      </c>
      <c r="I28" s="367"/>
      <c r="J28" s="366"/>
      <c r="K28" s="367"/>
      <c r="L28" s="366"/>
      <c r="M28" s="367"/>
      <c r="N28" s="368"/>
    </row>
    <row r="29" spans="2:14" ht="15" customHeight="1">
      <c r="B29" s="848" t="s">
        <v>122</v>
      </c>
      <c r="C29" s="781"/>
      <c r="D29" s="849"/>
      <c r="E29" s="317">
        <v>147</v>
      </c>
      <c r="F29" s="318"/>
      <c r="G29" s="311">
        <v>445.279780224</v>
      </c>
      <c r="H29" s="310"/>
      <c r="I29" s="312"/>
      <c r="J29" s="313"/>
      <c r="K29" s="514"/>
      <c r="L29" s="316"/>
      <c r="M29" s="72">
        <v>67</v>
      </c>
      <c r="N29" s="303"/>
    </row>
    <row r="30" spans="2:14" ht="9.75" customHeight="1">
      <c r="B30" s="433"/>
      <c r="C30" s="434"/>
      <c r="D30" s="110"/>
      <c r="E30" s="331"/>
      <c r="F30" s="330"/>
      <c r="G30" s="314"/>
      <c r="H30" s="305"/>
      <c r="I30" s="315"/>
      <c r="J30" s="316"/>
      <c r="K30" s="306"/>
      <c r="L30" s="305"/>
      <c r="M30" s="306"/>
      <c r="N30" s="303"/>
    </row>
    <row r="31" spans="2:14" ht="15" customHeight="1">
      <c r="B31" s="101" t="s">
        <v>109</v>
      </c>
      <c r="C31" s="114"/>
      <c r="D31" s="125"/>
      <c r="E31" s="626">
        <v>114</v>
      </c>
      <c r="F31" s="633"/>
      <c r="G31" s="642">
        <v>1308.60200084196</v>
      </c>
      <c r="H31" s="627"/>
      <c r="I31" s="643"/>
      <c r="J31" s="630"/>
      <c r="K31" s="629">
        <v>478.413</v>
      </c>
      <c r="L31" s="627"/>
      <c r="M31" s="642">
        <v>1315</v>
      </c>
      <c r="N31" s="368"/>
    </row>
    <row r="32" spans="2:14" ht="9.75" customHeight="1">
      <c r="B32" s="97"/>
      <c r="C32" s="98"/>
      <c r="D32" s="100"/>
      <c r="E32" s="369"/>
      <c r="F32" s="644"/>
      <c r="G32" s="367"/>
      <c r="H32" s="366"/>
      <c r="I32" s="370"/>
      <c r="J32" s="371"/>
      <c r="K32" s="367"/>
      <c r="L32" s="371" t="s">
        <v>169</v>
      </c>
      <c r="M32" s="367"/>
      <c r="N32" s="368"/>
    </row>
    <row r="33" spans="2:20" ht="15" customHeight="1">
      <c r="B33" s="850" t="s">
        <v>263</v>
      </c>
      <c r="C33" s="850"/>
      <c r="D33" s="850"/>
      <c r="E33" s="534">
        <v>1175.948</v>
      </c>
      <c r="F33" s="321"/>
      <c r="G33" s="320">
        <v>256.955</v>
      </c>
      <c r="H33" s="318"/>
      <c r="I33" s="311">
        <v>180.438</v>
      </c>
      <c r="J33" s="310"/>
      <c r="K33" s="686">
        <v>9861.125</v>
      </c>
      <c r="L33" s="332"/>
      <c r="M33" s="687">
        <v>46</v>
      </c>
      <c r="N33" s="303"/>
      <c r="T33" s="227"/>
    </row>
    <row r="34" spans="2:14" ht="12" customHeight="1">
      <c r="B34" s="65"/>
      <c r="C34" s="66"/>
      <c r="D34" s="111"/>
      <c r="E34" s="515"/>
      <c r="F34" s="333"/>
      <c r="G34" s="334"/>
      <c r="H34" s="322" t="s">
        <v>284</v>
      </c>
      <c r="I34" s="323"/>
      <c r="J34" s="324"/>
      <c r="K34" s="563"/>
      <c r="L34" s="564" t="s">
        <v>278</v>
      </c>
      <c r="M34" s="323"/>
      <c r="N34" s="325"/>
    </row>
    <row r="35" spans="2:13" ht="24.75" customHeight="1">
      <c r="B35" s="781" t="s">
        <v>221</v>
      </c>
      <c r="C35" s="781"/>
      <c r="D35" s="781"/>
      <c r="E35" s="781"/>
      <c r="F35" s="781"/>
      <c r="G35" s="781"/>
      <c r="H35" s="781"/>
      <c r="I35" s="781"/>
      <c r="J35" s="781"/>
      <c r="K35" s="781"/>
      <c r="L35" s="781"/>
      <c r="M35" s="781"/>
    </row>
    <row r="36" spans="2:13" ht="12" customHeight="1">
      <c r="B36" s="30" t="s">
        <v>111</v>
      </c>
      <c r="D36" s="3"/>
      <c r="E36" s="3"/>
      <c r="F36" s="3"/>
      <c r="G36" s="3"/>
      <c r="H36" s="3"/>
      <c r="I36" s="3"/>
      <c r="J36" s="3"/>
      <c r="K36" s="3"/>
      <c r="L36" s="3"/>
      <c r="M36" s="3"/>
    </row>
    <row r="37" spans="2:15" ht="12.75" customHeight="1">
      <c r="B37" s="361" t="s">
        <v>146</v>
      </c>
      <c r="C37" s="360"/>
      <c r="D37" s="360"/>
      <c r="E37" s="360"/>
      <c r="F37" s="360"/>
      <c r="G37" s="360"/>
      <c r="H37" s="360"/>
      <c r="I37" s="360"/>
      <c r="J37" s="360"/>
      <c r="K37" s="210"/>
      <c r="L37" s="210"/>
      <c r="M37" s="210"/>
      <c r="O37" s="476"/>
    </row>
    <row r="38" spans="2:13" ht="12.75" customHeight="1">
      <c r="B38" s="361" t="s">
        <v>276</v>
      </c>
      <c r="C38" s="360"/>
      <c r="D38" s="360"/>
      <c r="E38" s="360"/>
      <c r="F38" s="360"/>
      <c r="G38" s="360"/>
      <c r="H38" s="360"/>
      <c r="I38" s="360"/>
      <c r="J38" s="362"/>
      <c r="K38" s="12"/>
      <c r="L38" s="12"/>
      <c r="M38" s="12"/>
    </row>
    <row r="39" spans="2:15" ht="12.75" customHeight="1">
      <c r="B39" s="229" t="s">
        <v>277</v>
      </c>
      <c r="C39" s="362"/>
      <c r="D39" s="362"/>
      <c r="E39" s="362"/>
      <c r="F39" s="362"/>
      <c r="G39" s="362"/>
      <c r="H39" s="362"/>
      <c r="I39" s="362"/>
      <c r="J39" s="38"/>
      <c r="O39" s="476"/>
    </row>
    <row r="40" spans="2:15" ht="12.75" customHeight="1">
      <c r="B40" s="229" t="s">
        <v>351</v>
      </c>
      <c r="C40" s="362"/>
      <c r="D40" s="362"/>
      <c r="E40" s="362"/>
      <c r="F40" s="362"/>
      <c r="G40" s="362"/>
      <c r="H40" s="362"/>
      <c r="I40" s="362"/>
      <c r="J40" s="38"/>
      <c r="O40" s="476"/>
    </row>
    <row r="41" spans="2:10" ht="11.25">
      <c r="B41" s="38" t="s">
        <v>286</v>
      </c>
      <c r="C41" s="38"/>
      <c r="D41" s="38"/>
      <c r="E41" s="38"/>
      <c r="F41" s="38"/>
      <c r="G41" s="38"/>
      <c r="H41" s="38"/>
      <c r="I41" s="38"/>
      <c r="J41" s="38"/>
    </row>
    <row r="42" spans="2:10" ht="11.25">
      <c r="B42" s="229" t="s">
        <v>285</v>
      </c>
      <c r="C42" s="38"/>
      <c r="D42" s="38"/>
      <c r="E42" s="38"/>
      <c r="F42" s="38"/>
      <c r="G42" s="38"/>
      <c r="H42" s="38"/>
      <c r="I42" s="38"/>
      <c r="J42" s="38"/>
    </row>
    <row r="43" spans="2:10" ht="11.25">
      <c r="B43" s="5" t="s">
        <v>353</v>
      </c>
      <c r="C43" s="38"/>
      <c r="D43" s="38"/>
      <c r="E43" s="38"/>
      <c r="F43" s="38"/>
      <c r="G43" s="38"/>
      <c r="H43" s="38"/>
      <c r="I43" s="38"/>
      <c r="J43" s="38"/>
    </row>
    <row r="44" spans="2:10" ht="11.25">
      <c r="B44" s="565" t="s">
        <v>287</v>
      </c>
      <c r="C44" s="38"/>
      <c r="D44" s="38"/>
      <c r="E44" s="38"/>
      <c r="F44" s="38"/>
      <c r="G44" s="38"/>
      <c r="H44" s="38"/>
      <c r="I44" s="38"/>
      <c r="J44" s="38"/>
    </row>
    <row r="74" ht="12.75" customHeight="1"/>
    <row r="88" ht="12.75" customHeight="1"/>
    <row r="90" ht="12.75" customHeight="1"/>
  </sheetData>
  <sheetProtection/>
  <mergeCells count="12">
    <mergeCell ref="E23:N23"/>
    <mergeCell ref="B29:D29"/>
    <mergeCell ref="B33:D33"/>
    <mergeCell ref="B35:M35"/>
    <mergeCell ref="B1:C1"/>
    <mergeCell ref="B2:N2"/>
    <mergeCell ref="B3:N3"/>
    <mergeCell ref="E6:N6"/>
    <mergeCell ref="E7:N7"/>
    <mergeCell ref="B9:D9"/>
    <mergeCell ref="B19:D19"/>
    <mergeCell ref="E22:N22"/>
  </mergeCells>
  <printOptions horizontalCentered="1"/>
  <pageMargins left="0.6692913385826772" right="0.2755905511811024" top="0.5118110236220472" bottom="0.2755905511811024" header="0" footer="0"/>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B1:D15"/>
  <sheetViews>
    <sheetView zoomScalePageLayoutView="0" workbookViewId="0" topLeftCell="A1">
      <selection activeCell="D8" sqref="D8"/>
    </sheetView>
  </sheetViews>
  <sheetFormatPr defaultColWidth="9.140625" defaultRowHeight="12.75"/>
  <cols>
    <col min="1" max="1" width="0.42578125" style="0" customWidth="1"/>
    <col min="2" max="2" width="12.7109375" style="0" customWidth="1"/>
    <col min="3" max="3" width="1.421875" style="0" customWidth="1"/>
    <col min="4" max="4" width="81.57421875" style="225" customWidth="1"/>
  </cols>
  <sheetData>
    <row r="1" spans="2:4" ht="14.25" customHeight="1">
      <c r="B1" s="135"/>
      <c r="C1" s="135"/>
      <c r="D1" s="224" t="s">
        <v>204</v>
      </c>
    </row>
    <row r="2" spans="2:4" ht="19.5" customHeight="1">
      <c r="B2" s="724" t="s">
        <v>148</v>
      </c>
      <c r="C2" s="724"/>
      <c r="D2" s="724"/>
    </row>
    <row r="3" spans="2:4" ht="60" customHeight="1">
      <c r="B3" s="136" t="s">
        <v>222</v>
      </c>
      <c r="C3" s="137"/>
      <c r="D3" s="276" t="s">
        <v>368</v>
      </c>
    </row>
    <row r="4" spans="2:4" ht="68.25" customHeight="1">
      <c r="B4" s="136" t="s">
        <v>149</v>
      </c>
      <c r="C4" s="137"/>
      <c r="D4" s="276" t="s">
        <v>369</v>
      </c>
    </row>
    <row r="5" spans="2:4" ht="23.25" customHeight="1">
      <c r="B5" s="730" t="s">
        <v>150</v>
      </c>
      <c r="C5" s="138"/>
      <c r="D5" s="277" t="s">
        <v>361</v>
      </c>
    </row>
    <row r="6" spans="2:4" ht="36.75" customHeight="1">
      <c r="B6" s="731"/>
      <c r="C6" s="139"/>
      <c r="D6" s="278" t="s">
        <v>362</v>
      </c>
    </row>
    <row r="7" spans="2:4" ht="60.75" customHeight="1">
      <c r="B7" s="136" t="s">
        <v>151</v>
      </c>
      <c r="C7" s="139"/>
      <c r="D7" s="279" t="s">
        <v>370</v>
      </c>
    </row>
    <row r="8" spans="2:4" ht="59.25" customHeight="1">
      <c r="B8" s="136" t="s">
        <v>70</v>
      </c>
      <c r="C8" s="138"/>
      <c r="D8" s="279" t="s">
        <v>371</v>
      </c>
    </row>
    <row r="9" spans="2:4" ht="36.75" customHeight="1">
      <c r="B9" s="730" t="s">
        <v>152</v>
      </c>
      <c r="C9" s="140"/>
      <c r="D9" s="280" t="s">
        <v>367</v>
      </c>
    </row>
    <row r="10" spans="2:4" ht="27" customHeight="1">
      <c r="B10" s="732"/>
      <c r="C10" s="141"/>
      <c r="D10" s="281" t="s">
        <v>363</v>
      </c>
    </row>
    <row r="11" spans="2:4" ht="39" customHeight="1">
      <c r="B11" s="731"/>
      <c r="C11" s="142"/>
      <c r="D11" s="282" t="s">
        <v>366</v>
      </c>
    </row>
    <row r="13" ht="12.75">
      <c r="B13" s="5" t="s">
        <v>340</v>
      </c>
    </row>
    <row r="14" ht="14.25" customHeight="1">
      <c r="B14" s="5" t="s">
        <v>292</v>
      </c>
    </row>
    <row r="15" ht="12.75">
      <c r="B15" s="5" t="s">
        <v>364</v>
      </c>
    </row>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9" ht="31.5" customHeight="1"/>
  </sheetData>
  <sheetProtection/>
  <mergeCells count="3">
    <mergeCell ref="B2:D2"/>
    <mergeCell ref="B5:B6"/>
    <mergeCell ref="B9:B11"/>
  </mergeCells>
  <printOptions horizontalCentered="1"/>
  <pageMargins left="0.2755905511811024" right="0.2755905511811024" top="0.5118110236220472" bottom="0.275590551181102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L70"/>
  <sheetViews>
    <sheetView zoomScale="85" zoomScaleNormal="85" zoomScalePageLayoutView="0" workbookViewId="0" topLeftCell="F31">
      <selection activeCell="O21" sqref="O21"/>
    </sheetView>
  </sheetViews>
  <sheetFormatPr defaultColWidth="9.140625" defaultRowHeight="12.75"/>
  <cols>
    <col min="1" max="1" width="1.421875" style="0" customWidth="1"/>
    <col min="2" max="2" width="18.8515625" style="30" customWidth="1"/>
    <col min="3" max="4" width="10.7109375" style="5" customWidth="1"/>
    <col min="5" max="8" width="8.7109375" style="5" customWidth="1"/>
    <col min="9" max="10" width="10.7109375" style="5" customWidth="1"/>
    <col min="11" max="11" width="8.7109375" style="5" customWidth="1"/>
    <col min="12" max="14" width="10.7109375" style="5" customWidth="1"/>
    <col min="15" max="15" width="8.8515625" style="28" customWidth="1"/>
    <col min="16" max="16" width="8.7109375" style="29" customWidth="1"/>
    <col min="17" max="22" width="8.7109375" style="5" customWidth="1"/>
    <col min="23" max="27" width="9.140625" style="5" customWidth="1"/>
    <col min="28" max="35" width="9.57421875" style="5" customWidth="1"/>
    <col min="36" max="36" width="9.8515625" style="5" customWidth="1"/>
    <col min="37" max="37" width="11.00390625" style="5" customWidth="1"/>
    <col min="38" max="16384" width="9.140625" style="5" customWidth="1"/>
  </cols>
  <sheetData>
    <row r="1" spans="2:23" ht="14.25" customHeight="1">
      <c r="B1" s="68"/>
      <c r="C1" s="23"/>
      <c r="D1" s="23"/>
      <c r="E1" s="23"/>
      <c r="F1" s="12"/>
      <c r="G1" s="12"/>
      <c r="I1" s="13" t="s">
        <v>205</v>
      </c>
      <c r="J1" s="13"/>
      <c r="K1" s="24"/>
      <c r="L1" s="24"/>
      <c r="M1" s="24"/>
      <c r="O1" s="24"/>
      <c r="P1" s="68"/>
      <c r="Q1" s="23"/>
      <c r="R1" s="23"/>
      <c r="S1" s="23"/>
      <c r="T1" s="12"/>
      <c r="U1" s="12"/>
      <c r="W1" s="13"/>
    </row>
    <row r="2" spans="2:23" ht="30" customHeight="1">
      <c r="B2" s="733" t="s">
        <v>269</v>
      </c>
      <c r="C2" s="733"/>
      <c r="D2" s="733"/>
      <c r="E2" s="733"/>
      <c r="F2" s="733"/>
      <c r="G2" s="733"/>
      <c r="H2" s="733"/>
      <c r="I2" s="733"/>
      <c r="J2" s="713"/>
      <c r="K2" s="69"/>
      <c r="L2" s="69"/>
      <c r="M2" s="69"/>
      <c r="N2" s="69"/>
      <c r="O2" s="24"/>
      <c r="P2" s="733"/>
      <c r="Q2" s="733"/>
      <c r="R2" s="733"/>
      <c r="S2" s="733"/>
      <c r="T2" s="733"/>
      <c r="U2" s="733"/>
      <c r="V2" s="733"/>
      <c r="W2" s="733"/>
    </row>
    <row r="3" spans="2:23" ht="12" customHeight="1">
      <c r="B3" s="5"/>
      <c r="I3" s="24"/>
      <c r="J3" s="24"/>
      <c r="K3" s="24"/>
      <c r="L3" s="24"/>
      <c r="M3" s="24"/>
      <c r="N3" s="24"/>
      <c r="O3" s="24"/>
      <c r="P3" s="5"/>
      <c r="W3" s="24"/>
    </row>
    <row r="4" spans="2:23" ht="15" customHeight="1">
      <c r="B4" s="2"/>
      <c r="C4" s="2"/>
      <c r="D4" s="2"/>
      <c r="E4" s="2"/>
      <c r="F4" s="2"/>
      <c r="G4" s="2"/>
      <c r="H4" s="2"/>
      <c r="I4" s="2"/>
      <c r="J4" s="2"/>
      <c r="K4" s="2"/>
      <c r="L4" s="2"/>
      <c r="M4" s="2"/>
      <c r="N4" s="2"/>
      <c r="O4" s="2"/>
      <c r="P4" s="2"/>
      <c r="Q4" s="2"/>
      <c r="R4" s="2"/>
      <c r="S4" s="2"/>
      <c r="T4" s="2"/>
      <c r="U4" s="2"/>
      <c r="V4" s="2"/>
      <c r="W4" s="2"/>
    </row>
    <row r="5" spans="2:23" ht="15" customHeight="1">
      <c r="B5" s="2"/>
      <c r="C5" s="2"/>
      <c r="D5" s="2"/>
      <c r="E5" s="2"/>
      <c r="F5" s="2"/>
      <c r="G5" s="2"/>
      <c r="H5" s="2"/>
      <c r="I5" s="2"/>
      <c r="J5" s="2"/>
      <c r="K5" s="2"/>
      <c r="L5" s="2"/>
      <c r="M5" s="2"/>
      <c r="N5" s="2"/>
      <c r="O5" s="2"/>
      <c r="P5" s="2"/>
      <c r="Q5" s="2"/>
      <c r="R5" s="2"/>
      <c r="S5" s="2"/>
      <c r="T5" s="2"/>
      <c r="U5" s="2"/>
      <c r="V5" s="2"/>
      <c r="W5" s="2"/>
    </row>
    <row r="6" spans="1:23" s="25" customFormat="1" ht="14.25" customHeight="1">
      <c r="A6"/>
      <c r="B6" s="2"/>
      <c r="C6" s="2"/>
      <c r="D6" s="2"/>
      <c r="E6" s="2"/>
      <c r="F6" s="2"/>
      <c r="G6" s="2"/>
      <c r="H6" s="2"/>
      <c r="I6" s="2"/>
      <c r="J6" s="2"/>
      <c r="K6" s="2"/>
      <c r="L6" s="2"/>
      <c r="M6" s="2"/>
      <c r="N6" s="2"/>
      <c r="O6" s="2"/>
      <c r="P6" s="2"/>
      <c r="Q6" s="2"/>
      <c r="R6" s="2"/>
      <c r="S6" s="2"/>
      <c r="T6" s="2"/>
      <c r="U6" s="2"/>
      <c r="V6" s="2"/>
      <c r="W6" s="2"/>
    </row>
    <row r="7" spans="1:23" s="12" customFormat="1" ht="21" customHeight="1">
      <c r="A7"/>
      <c r="B7" s="2"/>
      <c r="C7" s="2"/>
      <c r="D7" s="2"/>
      <c r="E7" s="2"/>
      <c r="F7" s="2"/>
      <c r="G7" s="2"/>
      <c r="H7" s="2"/>
      <c r="I7" s="2"/>
      <c r="J7" s="2"/>
      <c r="K7" s="2"/>
      <c r="L7" s="2"/>
      <c r="M7" s="2"/>
      <c r="N7" s="2"/>
      <c r="O7" s="2"/>
      <c r="P7" s="2"/>
      <c r="Q7" s="2"/>
      <c r="R7" s="2"/>
      <c r="S7" s="2"/>
      <c r="T7" s="2"/>
      <c r="U7" s="2"/>
      <c r="V7" s="2"/>
      <c r="W7" s="2"/>
    </row>
    <row r="8" spans="1:23" s="12" customFormat="1" ht="15" customHeight="1">
      <c r="A8"/>
      <c r="B8" s="2"/>
      <c r="C8" s="2"/>
      <c r="D8" s="2"/>
      <c r="E8" s="2"/>
      <c r="F8" s="2"/>
      <c r="G8" s="2"/>
      <c r="H8" s="2"/>
      <c r="I8" s="2"/>
      <c r="J8" s="2"/>
      <c r="K8" s="2"/>
      <c r="L8" s="2"/>
      <c r="M8" s="2"/>
      <c r="N8" s="2"/>
      <c r="O8" s="5"/>
      <c r="P8" s="2"/>
      <c r="Q8" s="2"/>
      <c r="R8" s="2"/>
      <c r="S8" s="2"/>
      <c r="T8" s="2"/>
      <c r="U8" s="2"/>
      <c r="V8" s="2"/>
      <c r="W8" s="2"/>
    </row>
    <row r="9" spans="1:23" s="12" customFormat="1" ht="15" customHeight="1">
      <c r="A9"/>
      <c r="B9" s="2"/>
      <c r="C9" s="2"/>
      <c r="D9" s="2"/>
      <c r="E9" s="2"/>
      <c r="F9" s="2"/>
      <c r="G9" s="2"/>
      <c r="H9" s="2"/>
      <c r="I9" s="2"/>
      <c r="J9" s="2"/>
      <c r="K9" s="2"/>
      <c r="L9" s="2"/>
      <c r="M9" s="2"/>
      <c r="N9" s="2"/>
      <c r="O9" s="5"/>
      <c r="P9" s="2"/>
      <c r="Q9" s="2"/>
      <c r="R9" s="2"/>
      <c r="S9" s="2"/>
      <c r="T9" s="2"/>
      <c r="U9" s="2"/>
      <c r="V9" s="2"/>
      <c r="W9" s="2"/>
    </row>
    <row r="10" spans="1:23" s="12" customFormat="1" ht="15" customHeight="1">
      <c r="A10"/>
      <c r="B10" s="2"/>
      <c r="C10" s="2"/>
      <c r="D10" s="2"/>
      <c r="E10" s="2"/>
      <c r="F10" s="2"/>
      <c r="G10" s="2"/>
      <c r="H10" s="2"/>
      <c r="I10" s="2"/>
      <c r="J10" s="2"/>
      <c r="K10" s="2"/>
      <c r="L10" s="2"/>
      <c r="M10" s="2"/>
      <c r="N10" s="2"/>
      <c r="O10" s="5"/>
      <c r="P10" s="2"/>
      <c r="Q10" s="2"/>
      <c r="R10" s="2"/>
      <c r="S10" s="2"/>
      <c r="T10" s="2"/>
      <c r="U10" s="2"/>
      <c r="V10" s="2"/>
      <c r="W10" s="2"/>
    </row>
    <row r="11" spans="1:23" s="12" customFormat="1" ht="15" customHeight="1">
      <c r="A11"/>
      <c r="B11" s="2"/>
      <c r="C11" s="2"/>
      <c r="D11" s="2"/>
      <c r="E11" s="2"/>
      <c r="F11" s="2"/>
      <c r="G11" s="2"/>
      <c r="H11" s="2"/>
      <c r="I11" s="2"/>
      <c r="J11" s="2"/>
      <c r="K11" s="2"/>
      <c r="L11" s="2"/>
      <c r="M11" s="2"/>
      <c r="N11" s="2"/>
      <c r="O11" s="5"/>
      <c r="P11" s="2"/>
      <c r="Q11" s="2"/>
      <c r="R11" s="2"/>
      <c r="S11" s="2"/>
      <c r="T11" s="2"/>
      <c r="U11" s="2"/>
      <c r="V11" s="2"/>
      <c r="W11" s="2"/>
    </row>
    <row r="12" spans="1:23" s="12" customFormat="1" ht="17.25" customHeight="1">
      <c r="A12"/>
      <c r="B12" s="2"/>
      <c r="C12" s="2"/>
      <c r="D12" s="2"/>
      <c r="E12" s="2"/>
      <c r="F12" s="2"/>
      <c r="G12" s="2"/>
      <c r="H12" s="2"/>
      <c r="I12" s="2"/>
      <c r="J12" s="2"/>
      <c r="K12" s="2"/>
      <c r="L12" s="2"/>
      <c r="M12" s="2"/>
      <c r="N12" s="2"/>
      <c r="O12" s="5"/>
      <c r="P12" s="2"/>
      <c r="Q12" s="2"/>
      <c r="R12" s="2"/>
      <c r="S12" s="2"/>
      <c r="T12" s="2"/>
      <c r="U12" s="2"/>
      <c r="V12" s="2"/>
      <c r="W12" s="2"/>
    </row>
    <row r="13" spans="1:23" s="12" customFormat="1" ht="13.5" customHeight="1">
      <c r="A13"/>
      <c r="B13" s="2"/>
      <c r="C13" s="2"/>
      <c r="D13" s="2"/>
      <c r="E13" s="2"/>
      <c r="F13" s="2"/>
      <c r="G13" s="2"/>
      <c r="H13" s="2"/>
      <c r="I13" s="2"/>
      <c r="J13" s="2"/>
      <c r="K13" s="2"/>
      <c r="L13" s="2"/>
      <c r="M13" s="2"/>
      <c r="N13" s="2"/>
      <c r="O13" s="5"/>
      <c r="P13" s="2"/>
      <c r="Q13" s="2"/>
      <c r="R13" s="2"/>
      <c r="S13" s="2"/>
      <c r="T13" s="2"/>
      <c r="U13" s="2"/>
      <c r="V13" s="2"/>
      <c r="W13" s="2"/>
    </row>
    <row r="14" spans="1:23" s="12" customFormat="1" ht="13.5" customHeight="1">
      <c r="A14"/>
      <c r="B14" s="2"/>
      <c r="C14" s="2"/>
      <c r="D14" s="2"/>
      <c r="E14" s="2"/>
      <c r="F14" s="2"/>
      <c r="G14" s="2"/>
      <c r="H14" s="2"/>
      <c r="I14" s="2"/>
      <c r="J14" s="2"/>
      <c r="K14" s="2"/>
      <c r="L14" s="2"/>
      <c r="M14" s="2"/>
      <c r="N14" s="2"/>
      <c r="O14" s="5"/>
      <c r="P14" s="2"/>
      <c r="Q14" s="2"/>
      <c r="R14" s="2"/>
      <c r="S14" s="2"/>
      <c r="T14" s="2"/>
      <c r="U14" s="2"/>
      <c r="V14" s="2"/>
      <c r="W14" s="2"/>
    </row>
    <row r="15" spans="1:23" s="12" customFormat="1" ht="13.5" customHeight="1">
      <c r="A15"/>
      <c r="B15" s="2"/>
      <c r="C15" s="2"/>
      <c r="D15" s="2"/>
      <c r="E15" s="2"/>
      <c r="F15" s="2"/>
      <c r="G15" s="2"/>
      <c r="H15" s="2"/>
      <c r="I15" s="2"/>
      <c r="J15" s="2"/>
      <c r="K15" s="2"/>
      <c r="L15" s="2"/>
      <c r="M15" s="2"/>
      <c r="N15" s="2"/>
      <c r="O15" s="5"/>
      <c r="P15" s="2"/>
      <c r="Q15" s="2"/>
      <c r="R15" s="2"/>
      <c r="S15" s="2"/>
      <c r="T15" s="2"/>
      <c r="U15" s="2"/>
      <c r="V15" s="2"/>
      <c r="W15" s="2"/>
    </row>
    <row r="16" spans="1:23" s="12" customFormat="1" ht="13.5" customHeight="1">
      <c r="A16"/>
      <c r="B16" s="2"/>
      <c r="C16" s="2"/>
      <c r="D16" s="2"/>
      <c r="E16" s="2"/>
      <c r="F16" s="2"/>
      <c r="G16" s="2"/>
      <c r="H16" s="2"/>
      <c r="I16" s="2"/>
      <c r="J16" s="2"/>
      <c r="K16" s="2"/>
      <c r="L16" s="2"/>
      <c r="M16" s="2"/>
      <c r="N16" s="2"/>
      <c r="O16" s="5"/>
      <c r="P16" s="2"/>
      <c r="Q16" s="2"/>
      <c r="R16" s="2"/>
      <c r="S16" s="2"/>
      <c r="T16" s="2"/>
      <c r="U16" s="2"/>
      <c r="V16" s="2"/>
      <c r="W16" s="2"/>
    </row>
    <row r="17" spans="1:23" s="12" customFormat="1" ht="13.5" customHeight="1">
      <c r="A17"/>
      <c r="B17" s="2"/>
      <c r="C17" s="2"/>
      <c r="D17" s="2"/>
      <c r="E17" s="2"/>
      <c r="F17" s="2"/>
      <c r="G17" s="2"/>
      <c r="H17" s="2"/>
      <c r="I17" s="2"/>
      <c r="J17" s="2"/>
      <c r="K17" s="2"/>
      <c r="L17" s="2"/>
      <c r="M17" s="2"/>
      <c r="N17" s="2"/>
      <c r="O17" s="5"/>
      <c r="P17" s="2"/>
      <c r="Q17" s="2"/>
      <c r="R17" s="2"/>
      <c r="S17" s="2"/>
      <c r="T17" s="2"/>
      <c r="U17" s="2"/>
      <c r="V17" s="2"/>
      <c r="W17" s="2"/>
    </row>
    <row r="18" spans="1:23" s="12" customFormat="1" ht="13.5" customHeight="1">
      <c r="A18"/>
      <c r="B18" s="2"/>
      <c r="C18" s="2"/>
      <c r="D18" s="2"/>
      <c r="E18" s="2"/>
      <c r="F18" s="2"/>
      <c r="G18" s="2"/>
      <c r="H18" s="2"/>
      <c r="I18" s="2"/>
      <c r="J18" s="2"/>
      <c r="K18" s="2"/>
      <c r="L18" s="2"/>
      <c r="M18" s="2"/>
      <c r="N18" s="2"/>
      <c r="O18" s="5"/>
      <c r="P18" s="2"/>
      <c r="Q18" s="2"/>
      <c r="R18" s="2"/>
      <c r="S18" s="2"/>
      <c r="T18" s="2"/>
      <c r="U18" s="2"/>
      <c r="V18" s="2"/>
      <c r="W18" s="2"/>
    </row>
    <row r="19" spans="1:23" s="12" customFormat="1" ht="13.5" customHeight="1">
      <c r="A19"/>
      <c r="B19" s="2"/>
      <c r="C19" s="2"/>
      <c r="D19" s="2"/>
      <c r="E19" s="2"/>
      <c r="F19" s="2"/>
      <c r="G19" s="2"/>
      <c r="H19" s="2"/>
      <c r="I19" s="2"/>
      <c r="J19" s="2"/>
      <c r="K19" s="2"/>
      <c r="L19" s="2"/>
      <c r="M19" s="2"/>
      <c r="N19" s="2"/>
      <c r="O19" s="5"/>
      <c r="P19" s="2"/>
      <c r="Q19" s="2"/>
      <c r="R19" s="2"/>
      <c r="S19" s="2"/>
      <c r="T19" s="2"/>
      <c r="U19" s="2"/>
      <c r="V19" s="2"/>
      <c r="W19" s="2"/>
    </row>
    <row r="20" spans="1:23" s="12" customFormat="1" ht="13.5" customHeight="1">
      <c r="A20"/>
      <c r="B20" s="2"/>
      <c r="C20" s="2"/>
      <c r="D20" s="2"/>
      <c r="E20" s="2"/>
      <c r="F20" s="2"/>
      <c r="G20" s="2"/>
      <c r="H20" s="2"/>
      <c r="I20" s="2"/>
      <c r="J20" s="2"/>
      <c r="K20" s="2"/>
      <c r="L20" s="2"/>
      <c r="M20" s="2"/>
      <c r="N20" s="2"/>
      <c r="O20" s="5"/>
      <c r="P20" s="2"/>
      <c r="Q20" s="2"/>
      <c r="R20" s="2"/>
      <c r="S20" s="2"/>
      <c r="T20" s="2"/>
      <c r="U20" s="2"/>
      <c r="V20" s="2"/>
      <c r="W20" s="2"/>
    </row>
    <row r="21" spans="1:23" s="12" customFormat="1" ht="13.5" customHeight="1">
      <c r="A21"/>
      <c r="B21" s="2"/>
      <c r="C21" s="2"/>
      <c r="D21" s="2"/>
      <c r="E21" s="2"/>
      <c r="F21" s="2"/>
      <c r="G21" s="2"/>
      <c r="H21" s="2"/>
      <c r="I21" s="2"/>
      <c r="J21" s="2"/>
      <c r="K21" s="2"/>
      <c r="L21" s="2"/>
      <c r="M21" s="2"/>
      <c r="N21" s="2"/>
      <c r="O21" s="5"/>
      <c r="P21" s="2"/>
      <c r="Q21" s="2"/>
      <c r="R21" s="2"/>
      <c r="S21" s="2"/>
      <c r="T21" s="2"/>
      <c r="U21" s="2"/>
      <c r="V21" s="2"/>
      <c r="W21" s="2"/>
    </row>
    <row r="22" spans="1:23" s="12" customFormat="1" ht="13.5" customHeight="1">
      <c r="A22"/>
      <c r="B22" s="2"/>
      <c r="C22" s="2"/>
      <c r="D22" s="2"/>
      <c r="E22" s="2"/>
      <c r="F22" s="2"/>
      <c r="G22" s="2"/>
      <c r="H22" s="2"/>
      <c r="I22" s="2"/>
      <c r="J22" s="2"/>
      <c r="K22" s="2"/>
      <c r="L22" s="2"/>
      <c r="M22" s="2"/>
      <c r="N22" s="2"/>
      <c r="O22" s="2"/>
      <c r="P22" s="2"/>
      <c r="Q22" s="2"/>
      <c r="R22" s="2"/>
      <c r="S22" s="2"/>
      <c r="T22" s="2"/>
      <c r="U22" s="2"/>
      <c r="V22" s="2"/>
      <c r="W22" s="2"/>
    </row>
    <row r="23" spans="1:23" s="12" customFormat="1" ht="13.5" customHeight="1">
      <c r="A23"/>
      <c r="B23" s="2"/>
      <c r="C23" s="2"/>
      <c r="D23" s="2"/>
      <c r="E23" s="2"/>
      <c r="F23" s="2"/>
      <c r="G23" s="2"/>
      <c r="H23" s="2"/>
      <c r="I23" s="2"/>
      <c r="J23" s="2"/>
      <c r="K23" s="2"/>
      <c r="L23" s="2"/>
      <c r="M23" s="2"/>
      <c r="N23" s="2"/>
      <c r="O23" s="2"/>
      <c r="P23" s="2"/>
      <c r="Q23" s="2"/>
      <c r="R23" s="2"/>
      <c r="S23" s="2"/>
      <c r="T23" s="2"/>
      <c r="U23" s="2"/>
      <c r="V23" s="2"/>
      <c r="W23" s="2"/>
    </row>
    <row r="24" spans="1:23" s="12" customFormat="1" ht="26.25" customHeight="1">
      <c r="A24"/>
      <c r="B24" s="2"/>
      <c r="C24" s="2"/>
      <c r="D24" s="2"/>
      <c r="E24" s="2"/>
      <c r="F24" s="2"/>
      <c r="G24" s="2"/>
      <c r="H24" s="2"/>
      <c r="I24" s="2"/>
      <c r="J24" s="2"/>
      <c r="K24" s="2"/>
      <c r="L24" s="2"/>
      <c r="M24" s="2"/>
      <c r="N24" s="2"/>
      <c r="O24" s="2"/>
      <c r="P24" s="2"/>
      <c r="Q24" s="2"/>
      <c r="R24" s="2"/>
      <c r="S24" s="2"/>
      <c r="T24" s="2"/>
      <c r="U24" s="2"/>
      <c r="V24" s="2"/>
      <c r="W24" s="2"/>
    </row>
    <row r="25" spans="1:23" s="12" customFormat="1" ht="26.25" customHeight="1">
      <c r="A25"/>
      <c r="B25" s="2"/>
      <c r="C25" s="2"/>
      <c r="D25" s="2"/>
      <c r="E25" s="2"/>
      <c r="F25" s="2"/>
      <c r="G25" s="2"/>
      <c r="H25" s="2"/>
      <c r="I25" s="2"/>
      <c r="J25" s="2"/>
      <c r="K25" s="2"/>
      <c r="L25" s="2"/>
      <c r="M25" s="2"/>
      <c r="N25" s="2"/>
      <c r="O25" s="2"/>
      <c r="P25" s="2"/>
      <c r="Q25" s="2"/>
      <c r="R25" s="2"/>
      <c r="S25" s="2"/>
      <c r="T25" s="2"/>
      <c r="U25" s="2"/>
      <c r="V25" s="2"/>
      <c r="W25" s="2"/>
    </row>
    <row r="26" spans="1:23" s="12" customFormat="1" ht="17.25" customHeight="1">
      <c r="A26"/>
      <c r="B26" s="3" t="s">
        <v>341</v>
      </c>
      <c r="C26" s="2"/>
      <c r="D26" s="2"/>
      <c r="E26" s="2"/>
      <c r="F26" s="2"/>
      <c r="G26" s="2"/>
      <c r="H26" s="2"/>
      <c r="I26" s="2"/>
      <c r="J26" s="2"/>
      <c r="K26" s="2"/>
      <c r="L26" s="2"/>
      <c r="M26" s="2"/>
      <c r="N26" s="2"/>
      <c r="O26" s="2"/>
      <c r="P26" s="2"/>
      <c r="Q26" s="2"/>
      <c r="R26" s="2"/>
      <c r="S26" s="2"/>
      <c r="T26" s="2"/>
      <c r="U26" s="2"/>
      <c r="V26" s="2"/>
      <c r="W26" s="2"/>
    </row>
    <row r="27" spans="2:23" ht="12.75" customHeight="1">
      <c r="B27" s="4" t="s">
        <v>48</v>
      </c>
      <c r="C27" s="26"/>
      <c r="D27" s="26"/>
      <c r="E27" s="26"/>
      <c r="F27" s="26"/>
      <c r="G27" s="26"/>
      <c r="H27" s="26"/>
      <c r="I27" s="2"/>
      <c r="J27" s="2"/>
      <c r="K27" s="2"/>
      <c r="L27" s="2"/>
      <c r="M27" s="2"/>
      <c r="N27" s="2"/>
      <c r="O27" s="2"/>
      <c r="P27" s="4"/>
      <c r="Q27" s="26"/>
      <c r="R27" s="26"/>
      <c r="S27" s="26"/>
      <c r="T27" s="26"/>
      <c r="U27" s="26"/>
      <c r="V27" s="26"/>
      <c r="W27" s="2"/>
    </row>
    <row r="28" spans="2:23" ht="12.75" customHeight="1">
      <c r="B28" s="734" t="s">
        <v>154</v>
      </c>
      <c r="C28" s="734"/>
      <c r="D28" s="734"/>
      <c r="E28" s="734"/>
      <c r="F28" s="734"/>
      <c r="G28" s="734"/>
      <c r="H28" s="734"/>
      <c r="I28" s="734"/>
      <c r="J28" s="714"/>
      <c r="K28" s="71"/>
      <c r="L28" s="71"/>
      <c r="M28" s="71"/>
      <c r="N28" s="71"/>
      <c r="O28" s="27"/>
      <c r="P28" s="734"/>
      <c r="Q28" s="734"/>
      <c r="R28" s="734"/>
      <c r="S28" s="734"/>
      <c r="T28" s="734"/>
      <c r="U28" s="734"/>
      <c r="V28" s="734"/>
      <c r="W28" s="734"/>
    </row>
    <row r="29" spans="2:26" ht="12.75" customHeight="1">
      <c r="B29" s="735" t="s">
        <v>155</v>
      </c>
      <c r="C29" s="735"/>
      <c r="D29" s="735"/>
      <c r="E29" s="735"/>
      <c r="F29" s="735"/>
      <c r="G29" s="735"/>
      <c r="H29" s="735"/>
      <c r="I29" s="735"/>
      <c r="J29" s="715"/>
      <c r="K29" s="70"/>
      <c r="L29" s="70"/>
      <c r="M29" s="70"/>
      <c r="N29" s="70"/>
      <c r="O29" s="71"/>
      <c r="P29" s="71"/>
      <c r="Q29" s="71"/>
      <c r="R29" s="71"/>
      <c r="S29" s="71"/>
      <c r="T29" s="71"/>
      <c r="U29" s="71"/>
      <c r="V29" s="71"/>
      <c r="W29" s="71"/>
      <c r="X29" s="71"/>
      <c r="Y29" s="71"/>
      <c r="Z29" s="71"/>
    </row>
    <row r="30" spans="2:26" ht="12.75" customHeight="1">
      <c r="B30" s="736" t="s">
        <v>275</v>
      </c>
      <c r="C30" s="737"/>
      <c r="D30" s="737"/>
      <c r="E30" s="737"/>
      <c r="F30" s="737"/>
      <c r="G30" s="737"/>
      <c r="H30" s="737"/>
      <c r="I30" s="206"/>
      <c r="J30" s="206"/>
      <c r="O30" s="71"/>
      <c r="P30" s="71"/>
      <c r="Q30" s="71"/>
      <c r="R30" s="71"/>
      <c r="S30" s="71"/>
      <c r="T30" s="71"/>
      <c r="U30" s="71"/>
      <c r="V30" s="71"/>
      <c r="W30" s="71"/>
      <c r="X30" s="71"/>
      <c r="Y30" s="71"/>
      <c r="Z30" s="71"/>
    </row>
    <row r="31" spans="2:26" ht="16.5" customHeight="1">
      <c r="B31" s="390"/>
      <c r="C31" s="390"/>
      <c r="D31" s="390"/>
      <c r="E31" s="390"/>
      <c r="F31" s="390"/>
      <c r="G31" s="390"/>
      <c r="H31" s="390"/>
      <c r="O31" s="71"/>
      <c r="P31" s="71"/>
      <c r="Q31" s="71"/>
      <c r="R31" s="71"/>
      <c r="S31" s="71"/>
      <c r="T31" s="71"/>
      <c r="U31" s="71"/>
      <c r="V31" s="71"/>
      <c r="W31" s="71"/>
      <c r="X31" s="71"/>
      <c r="Y31" s="71"/>
      <c r="Z31" s="71"/>
    </row>
    <row r="32" spans="2:26" ht="18" customHeight="1">
      <c r="B32" s="738" t="s">
        <v>270</v>
      </c>
      <c r="C32" s="738"/>
      <c r="D32" s="738"/>
      <c r="E32" s="738"/>
      <c r="F32" s="738"/>
      <c r="G32" s="738"/>
      <c r="H32" s="738"/>
      <c r="I32" s="738"/>
      <c r="J32" s="716"/>
      <c r="K32" s="69"/>
      <c r="O32" s="71"/>
      <c r="P32" s="71"/>
      <c r="Q32" s="71"/>
      <c r="R32" s="71"/>
      <c r="S32" s="71"/>
      <c r="T32" s="71"/>
      <c r="U32" s="71"/>
      <c r="V32" s="71"/>
      <c r="W32" s="71"/>
      <c r="X32" s="71"/>
      <c r="Y32" s="71"/>
      <c r="Z32" s="71"/>
    </row>
    <row r="33" spans="2:26" ht="32.25" customHeight="1">
      <c r="B33" s="566" t="s">
        <v>288</v>
      </c>
      <c r="C33" s="209"/>
      <c r="D33" s="283" t="s">
        <v>358</v>
      </c>
      <c r="E33" s="207">
        <v>0.017604381169649352</v>
      </c>
      <c r="F33" s="283" t="s">
        <v>359</v>
      </c>
      <c r="G33" s="207">
        <v>0.014212070649992414</v>
      </c>
      <c r="H33" s="284" t="s">
        <v>360</v>
      </c>
      <c r="I33" s="208">
        <v>0.024915786936165807</v>
      </c>
      <c r="J33" s="717"/>
      <c r="O33" s="71"/>
      <c r="P33" s="71"/>
      <c r="Q33" s="71"/>
      <c r="R33" s="71"/>
      <c r="S33" s="71"/>
      <c r="T33" s="71"/>
      <c r="U33" s="71"/>
      <c r="V33" s="71"/>
      <c r="W33" s="71"/>
      <c r="X33" s="71"/>
      <c r="Y33" s="71"/>
      <c r="Z33" s="71"/>
    </row>
    <row r="34" spans="2:26" ht="16.5" customHeight="1">
      <c r="B34" s="76" t="s">
        <v>70</v>
      </c>
      <c r="C34" s="212"/>
      <c r="D34" s="741" t="s">
        <v>358</v>
      </c>
      <c r="E34" s="743">
        <v>0.012380641314167606</v>
      </c>
      <c r="F34" s="747" t="s">
        <v>359</v>
      </c>
      <c r="G34" s="739">
        <v>0.008230040604658928</v>
      </c>
      <c r="H34" s="741" t="s">
        <v>360</v>
      </c>
      <c r="I34" s="739">
        <v>0.02377260509888135</v>
      </c>
      <c r="J34" s="717"/>
      <c r="M34" s="73"/>
      <c r="N34" s="73"/>
      <c r="O34" s="71"/>
      <c r="P34" s="71"/>
      <c r="Q34" s="71"/>
      <c r="R34" s="71"/>
      <c r="S34" s="71"/>
      <c r="T34" s="71"/>
      <c r="U34" s="71"/>
      <c r="V34" s="71"/>
      <c r="W34" s="71"/>
      <c r="X34" s="71"/>
      <c r="Y34" s="71"/>
      <c r="Z34" s="71"/>
    </row>
    <row r="35" spans="2:26" ht="14.25" customHeight="1">
      <c r="B35" s="74" t="s">
        <v>34</v>
      </c>
      <c r="C35" s="213"/>
      <c r="D35" s="746"/>
      <c r="E35" s="744"/>
      <c r="F35" s="748"/>
      <c r="G35" s="740"/>
      <c r="H35" s="748"/>
      <c r="I35" s="740"/>
      <c r="J35" s="717"/>
      <c r="M35" s="73"/>
      <c r="N35" s="73"/>
      <c r="O35" s="71"/>
      <c r="P35" s="71"/>
      <c r="Q35" s="71"/>
      <c r="R35" s="71"/>
      <c r="S35" s="71"/>
      <c r="T35" s="71"/>
      <c r="U35" s="71"/>
      <c r="V35" s="71"/>
      <c r="W35" s="71"/>
      <c r="X35" s="71"/>
      <c r="Y35" s="71"/>
      <c r="Z35" s="71"/>
    </row>
    <row r="36" spans="2:26" ht="16.5" customHeight="1">
      <c r="B36" s="76" t="s">
        <v>80</v>
      </c>
      <c r="C36" s="212"/>
      <c r="D36" s="741" t="s">
        <v>358</v>
      </c>
      <c r="E36" s="743">
        <v>0.011905709615475546</v>
      </c>
      <c r="F36" s="741" t="s">
        <v>359</v>
      </c>
      <c r="G36" s="739">
        <v>0.009390790894314271</v>
      </c>
      <c r="H36" s="741" t="s">
        <v>360</v>
      </c>
      <c r="I36" s="739">
        <v>0.019623646913124126</v>
      </c>
      <c r="J36" s="717"/>
      <c r="L36" s="59"/>
      <c r="M36" s="73"/>
      <c r="N36" s="73"/>
      <c r="O36" s="71"/>
      <c r="P36" s="71"/>
      <c r="Q36" s="71"/>
      <c r="R36" s="71"/>
      <c r="S36" s="71"/>
      <c r="T36" s="71"/>
      <c r="U36" s="71"/>
      <c r="V36" s="71"/>
      <c r="W36" s="71"/>
      <c r="X36" s="71"/>
      <c r="Y36" s="71"/>
      <c r="Z36" s="71"/>
    </row>
    <row r="37" spans="2:36" ht="16.5" customHeight="1">
      <c r="B37" s="75" t="s">
        <v>35</v>
      </c>
      <c r="C37" s="214"/>
      <c r="D37" s="742"/>
      <c r="E37" s="744"/>
      <c r="F37" s="745"/>
      <c r="G37" s="744"/>
      <c r="H37" s="745"/>
      <c r="I37" s="744"/>
      <c r="J37" s="717"/>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row>
    <row r="38" spans="2:36" ht="40.5" customHeight="1">
      <c r="B38" s="58"/>
      <c r="C38" s="58"/>
      <c r="D38" s="58"/>
      <c r="E38" s="58"/>
      <c r="F38" s="58"/>
      <c r="G38" s="58"/>
      <c r="H38" s="58"/>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row>
    <row r="39" spans="2:36" ht="40.5" customHeight="1">
      <c r="B39" s="58"/>
      <c r="C39" s="58"/>
      <c r="D39" s="58"/>
      <c r="E39" s="58"/>
      <c r="F39" s="58"/>
      <c r="G39" s="58"/>
      <c r="H39" s="58"/>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row>
    <row r="40" ht="12.75">
      <c r="L40" s="274" t="s">
        <v>268</v>
      </c>
    </row>
    <row r="41" spans="12:38" ht="22.5" customHeight="1">
      <c r="L41" s="31"/>
      <c r="M41" s="144">
        <v>1995</v>
      </c>
      <c r="N41" s="144">
        <v>1996</v>
      </c>
      <c r="O41" s="144">
        <v>1997</v>
      </c>
      <c r="P41" s="144">
        <v>1998</v>
      </c>
      <c r="Q41" s="144">
        <v>1999</v>
      </c>
      <c r="R41" s="144">
        <v>2000</v>
      </c>
      <c r="S41" s="144">
        <v>2001</v>
      </c>
      <c r="T41" s="144">
        <v>2002</v>
      </c>
      <c r="U41" s="144">
        <v>2003</v>
      </c>
      <c r="V41" s="144">
        <v>2004</v>
      </c>
      <c r="W41" s="144">
        <v>2005</v>
      </c>
      <c r="X41" s="144">
        <v>2006</v>
      </c>
      <c r="Y41" s="144">
        <v>2007</v>
      </c>
      <c r="Z41" s="144">
        <v>2008</v>
      </c>
      <c r="AA41" s="285">
        <v>2009</v>
      </c>
      <c r="AB41" s="391">
        <v>2010</v>
      </c>
      <c r="AC41" s="391">
        <v>2011</v>
      </c>
      <c r="AD41" s="391">
        <v>2012</v>
      </c>
      <c r="AE41" s="391">
        <v>2013</v>
      </c>
      <c r="AF41" s="391">
        <v>2014</v>
      </c>
      <c r="AG41" s="391">
        <v>2015</v>
      </c>
      <c r="AH41" s="391">
        <v>2016</v>
      </c>
      <c r="AI41" s="391">
        <v>2017</v>
      </c>
      <c r="AJ41" s="393" t="s">
        <v>355</v>
      </c>
      <c r="AK41" s="393" t="s">
        <v>356</v>
      </c>
      <c r="AL41" s="393" t="s">
        <v>357</v>
      </c>
    </row>
    <row r="42" spans="12:38" ht="12.75">
      <c r="L42" s="5" t="s">
        <v>194</v>
      </c>
      <c r="M42" s="220">
        <v>9141634.8</v>
      </c>
      <c r="N42" s="220">
        <v>9314457.3</v>
      </c>
      <c r="O42" s="220">
        <v>9584368</v>
      </c>
      <c r="P42" s="220">
        <v>9873541.5</v>
      </c>
      <c r="Q42" s="220">
        <v>10171413</v>
      </c>
      <c r="R42" s="220">
        <v>10557765</v>
      </c>
      <c r="S42" s="220">
        <v>10794445.2</v>
      </c>
      <c r="T42" s="220">
        <v>10941872.3</v>
      </c>
      <c r="U42" s="220">
        <v>11085397.6</v>
      </c>
      <c r="V42" s="220">
        <v>11364709.3</v>
      </c>
      <c r="W42" s="220">
        <v>11604402.1</v>
      </c>
      <c r="X42" s="220">
        <v>11988698.1</v>
      </c>
      <c r="Y42" s="220">
        <v>12359404.8</v>
      </c>
      <c r="Z42" s="220">
        <v>12421292.4</v>
      </c>
      <c r="AA42" s="220">
        <v>11884013.1</v>
      </c>
      <c r="AB42" s="220">
        <v>12130397.1</v>
      </c>
      <c r="AC42" s="220">
        <v>12337981.5</v>
      </c>
      <c r="AD42" s="220">
        <v>12289383.4</v>
      </c>
      <c r="AE42" s="220">
        <v>12324018.6</v>
      </c>
      <c r="AF42" s="220">
        <v>12544210.3</v>
      </c>
      <c r="AG42" s="220">
        <v>12837257.5</v>
      </c>
      <c r="AH42" s="220">
        <v>13094019.5</v>
      </c>
      <c r="AI42" s="220">
        <v>13420267.3</v>
      </c>
      <c r="AJ42" s="143">
        <f>(POWER((AI42/M42),1/22)-1)</f>
        <v>0.017604381169649352</v>
      </c>
      <c r="AK42" s="143">
        <f>(POWER((AI42/R42),1/17)-1)</f>
        <v>0.014212070649992414</v>
      </c>
      <c r="AL42" s="143">
        <f>AI42/AH42-1</f>
        <v>0.024915786936165807</v>
      </c>
    </row>
    <row r="43" spans="12:38" ht="12.75">
      <c r="L43" s="5" t="s">
        <v>35</v>
      </c>
      <c r="M43" s="176">
        <v>2845.9475418330835</v>
      </c>
      <c r="N43" s="176">
        <v>2879.1103816095933</v>
      </c>
      <c r="O43" s="177">
        <v>2980.16079016813</v>
      </c>
      <c r="P43" s="178">
        <v>3068.126328350063</v>
      </c>
      <c r="Q43" s="176">
        <v>3131.0129491759385</v>
      </c>
      <c r="R43" s="176">
        <v>3245.468732068633</v>
      </c>
      <c r="S43" s="176">
        <v>3292.8879735275736</v>
      </c>
      <c r="T43" s="176">
        <v>3353.991701490447</v>
      </c>
      <c r="U43" s="176">
        <v>3378.8891431711013</v>
      </c>
      <c r="V43" s="176">
        <v>3594.3994021121316</v>
      </c>
      <c r="W43" s="176">
        <v>3611.458613433387</v>
      </c>
      <c r="X43" s="176">
        <v>3698.3799152054594</v>
      </c>
      <c r="Y43" s="176">
        <v>3752.549082498646</v>
      </c>
      <c r="Z43" s="176">
        <v>3684.4841925172896</v>
      </c>
      <c r="AA43" s="176">
        <v>3291.5704041180284</v>
      </c>
      <c r="AB43" s="176">
        <v>3461.573785836693</v>
      </c>
      <c r="AC43" s="176">
        <v>3488.2999215760115</v>
      </c>
      <c r="AD43" s="176">
        <v>3394.0664901973146</v>
      </c>
      <c r="AE43" s="176">
        <v>3433.832914073317</v>
      </c>
      <c r="AF43" s="176">
        <v>3480.0783804240023</v>
      </c>
      <c r="AG43" s="176">
        <v>3509.793963653662</v>
      </c>
      <c r="AH43" s="176">
        <v>3644.0782216403427</v>
      </c>
      <c r="AI43" s="176">
        <v>3730.7074541528323</v>
      </c>
      <c r="AJ43" s="143">
        <f>(POWER((AI43/M43),1/22)-1)</f>
        <v>0.012380641314167606</v>
      </c>
      <c r="AK43" s="143">
        <f>(POWER((AI43/R43),1/17)-1)</f>
        <v>0.008230040604658928</v>
      </c>
      <c r="AL43" s="143">
        <f>AI43/AH43-1</f>
        <v>0.02377260509888135</v>
      </c>
    </row>
    <row r="44" spans="12:38" ht="12.75">
      <c r="L44" s="5" t="s">
        <v>34</v>
      </c>
      <c r="M44" s="176">
        <v>5327.176840439828</v>
      </c>
      <c r="N44" s="176">
        <v>5422.942607907889</v>
      </c>
      <c r="O44" s="177">
        <v>5534.284726889568</v>
      </c>
      <c r="P44" s="178">
        <v>5659.617306120418</v>
      </c>
      <c r="Q44" s="176">
        <v>5800.002855746507</v>
      </c>
      <c r="R44" s="176">
        <v>5896.161705654178</v>
      </c>
      <c r="S44" s="176">
        <v>5985.342190404299</v>
      </c>
      <c r="T44" s="176">
        <v>6040.67618441662</v>
      </c>
      <c r="U44" s="176">
        <v>6096.878002967128</v>
      </c>
      <c r="V44" s="176">
        <v>6198.435022474352</v>
      </c>
      <c r="W44" s="176">
        <v>6200.629097416988</v>
      </c>
      <c r="X44" s="176">
        <v>6273.992370827425</v>
      </c>
      <c r="Y44" s="176">
        <v>6360.371824081479</v>
      </c>
      <c r="Z44" s="176">
        <v>6390.813173589516</v>
      </c>
      <c r="AA44" s="176">
        <v>6386.400999218322</v>
      </c>
      <c r="AB44" s="176">
        <v>6344.499498026749</v>
      </c>
      <c r="AC44" s="176">
        <v>6365.599436310343</v>
      </c>
      <c r="AD44" s="176">
        <v>6265.524053915995</v>
      </c>
      <c r="AE44" s="176">
        <v>6328.889605631464</v>
      </c>
      <c r="AF44" s="176">
        <v>6430.8104531797935</v>
      </c>
      <c r="AG44" s="176">
        <v>6576.264487292558</v>
      </c>
      <c r="AH44" s="176">
        <v>6778.57234614157</v>
      </c>
      <c r="AI44" s="176">
        <v>6913.28120461785</v>
      </c>
      <c r="AJ44" s="143">
        <f>(POWER((AI44/M44),1/22)-1)</f>
        <v>0.01191694536513399</v>
      </c>
      <c r="AK44" s="143">
        <f>(POWER((AI44/R44),1/17)-1)</f>
        <v>0.009405295162274063</v>
      </c>
      <c r="AL44" s="143">
        <f>AI44/AH44-1</f>
        <v>0.019872747770104837</v>
      </c>
    </row>
    <row r="45" spans="12:37" ht="12.75">
      <c r="L45" s="5" t="s">
        <v>330</v>
      </c>
      <c r="M45" s="173"/>
      <c r="N45" s="173"/>
      <c r="O45" s="174"/>
      <c r="P45" s="175"/>
      <c r="Q45" s="173"/>
      <c r="R45" s="173"/>
      <c r="S45" s="173"/>
      <c r="T45" s="173"/>
      <c r="U45" s="173"/>
      <c r="V45" s="173"/>
      <c r="W45" s="173"/>
      <c r="X45" s="173"/>
      <c r="Y45" s="173"/>
      <c r="Z45" s="173"/>
      <c r="AA45" s="173"/>
      <c r="AK45" s="143"/>
    </row>
    <row r="47" spans="13:35" ht="12.75">
      <c r="M47" s="392">
        <v>1995</v>
      </c>
      <c r="N47" s="392">
        <v>1996</v>
      </c>
      <c r="O47" s="392">
        <v>1997</v>
      </c>
      <c r="P47" s="392">
        <v>1998</v>
      </c>
      <c r="Q47" s="392">
        <v>1999</v>
      </c>
      <c r="R47" s="392">
        <v>2000</v>
      </c>
      <c r="S47" s="392">
        <v>2001</v>
      </c>
      <c r="T47" s="392">
        <v>2002</v>
      </c>
      <c r="U47" s="392">
        <v>2003</v>
      </c>
      <c r="V47" s="392">
        <v>2004</v>
      </c>
      <c r="W47" s="392">
        <v>2005</v>
      </c>
      <c r="X47" s="392">
        <v>2006</v>
      </c>
      <c r="Y47" s="392">
        <v>2007</v>
      </c>
      <c r="Z47" s="392">
        <v>2008</v>
      </c>
      <c r="AA47" s="392">
        <v>2009</v>
      </c>
      <c r="AB47" s="392">
        <v>2010</v>
      </c>
      <c r="AC47" s="392">
        <v>2011</v>
      </c>
      <c r="AD47" s="392">
        <v>2012</v>
      </c>
      <c r="AE47" s="392">
        <v>2013</v>
      </c>
      <c r="AF47" s="392">
        <v>2014</v>
      </c>
      <c r="AG47" s="392">
        <v>2015</v>
      </c>
      <c r="AH47" s="392">
        <v>2016</v>
      </c>
      <c r="AI47" s="682">
        <v>2017</v>
      </c>
    </row>
    <row r="48" spans="12:35" ht="22.5">
      <c r="L48" s="145" t="s">
        <v>81</v>
      </c>
      <c r="M48" s="72">
        <f aca="true" t="shared" si="0" ref="M48:AI48">100*M44/$M44</f>
        <v>99.99999999999999</v>
      </c>
      <c r="N48" s="72">
        <f t="shared" si="0"/>
        <v>101.79768328209195</v>
      </c>
      <c r="O48" s="72">
        <f t="shared" si="0"/>
        <v>103.88776067799246</v>
      </c>
      <c r="P48" s="72">
        <f t="shared" si="0"/>
        <v>106.24046236192044</v>
      </c>
      <c r="Q48" s="72">
        <f t="shared" si="0"/>
        <v>108.8757334225766</v>
      </c>
      <c r="R48" s="72">
        <f t="shared" si="0"/>
        <v>110.68079551808859</v>
      </c>
      <c r="S48" s="72">
        <f t="shared" si="0"/>
        <v>112.35486205316457</v>
      </c>
      <c r="T48" s="72">
        <f t="shared" si="0"/>
        <v>113.39357346954309</v>
      </c>
      <c r="U48" s="72">
        <f t="shared" si="0"/>
        <v>114.44857540084497</v>
      </c>
      <c r="V48" s="72">
        <f t="shared" si="0"/>
        <v>116.35497014892769</v>
      </c>
      <c r="W48" s="72">
        <f t="shared" si="0"/>
        <v>116.39615659736658</v>
      </c>
      <c r="X48" s="72">
        <f t="shared" si="0"/>
        <v>117.77330767771969</v>
      </c>
      <c r="Y48" s="72">
        <f t="shared" si="0"/>
        <v>119.39479417687862</v>
      </c>
      <c r="Z48" s="72">
        <f t="shared" si="0"/>
        <v>119.96622911173849</v>
      </c>
      <c r="AA48" s="72">
        <f t="shared" si="0"/>
        <v>119.8834052351647</v>
      </c>
      <c r="AB48" s="72">
        <f t="shared" si="0"/>
        <v>119.09684412697153</v>
      </c>
      <c r="AC48" s="72">
        <f t="shared" si="0"/>
        <v>119.4929251829526</v>
      </c>
      <c r="AD48" s="72">
        <f t="shared" si="0"/>
        <v>117.61434323623268</v>
      </c>
      <c r="AE48" s="72">
        <f t="shared" si="0"/>
        <v>118.80382039483659</v>
      </c>
      <c r="AF48" s="72">
        <f t="shared" si="0"/>
        <v>120.71704480245573</v>
      </c>
      <c r="AG48" s="72">
        <f t="shared" si="0"/>
        <v>123.44745977589139</v>
      </c>
      <c r="AH48" s="72">
        <f t="shared" si="0"/>
        <v>127.24511592489034</v>
      </c>
      <c r="AI48" s="72">
        <f t="shared" si="0"/>
        <v>129.77382601864346</v>
      </c>
    </row>
    <row r="49" spans="12:35" ht="22.5">
      <c r="L49" s="145" t="s">
        <v>82</v>
      </c>
      <c r="M49" s="72">
        <f aca="true" t="shared" si="1" ref="M49:AI49">100*M43/$M43</f>
        <v>100</v>
      </c>
      <c r="N49" s="72">
        <f t="shared" si="1"/>
        <v>101.16526532162112</v>
      </c>
      <c r="O49" s="72">
        <f t="shared" si="1"/>
        <v>104.71594245368976</v>
      </c>
      <c r="P49" s="72">
        <f t="shared" si="1"/>
        <v>107.80684757013734</v>
      </c>
      <c r="Q49" s="72">
        <f t="shared" si="1"/>
        <v>110.0165376610998</v>
      </c>
      <c r="R49" s="72">
        <f t="shared" si="1"/>
        <v>114.03824857496203</v>
      </c>
      <c r="S49" s="72">
        <f t="shared" si="1"/>
        <v>115.70445080679929</v>
      </c>
      <c r="T49" s="72">
        <f t="shared" si="1"/>
        <v>117.8514941751221</v>
      </c>
      <c r="U49" s="72">
        <f t="shared" si="1"/>
        <v>118.72633256601591</v>
      </c>
      <c r="V49" s="72">
        <f t="shared" si="1"/>
        <v>126.29886353411025</v>
      </c>
      <c r="W49" s="72">
        <f t="shared" si="1"/>
        <v>126.89828467840401</v>
      </c>
      <c r="X49" s="72">
        <f t="shared" si="1"/>
        <v>129.95249774784398</v>
      </c>
      <c r="Y49" s="72">
        <f t="shared" si="1"/>
        <v>131.85587672784783</v>
      </c>
      <c r="Z49" s="72">
        <f t="shared" si="1"/>
        <v>129.4642342614686</v>
      </c>
      <c r="AA49" s="72">
        <f t="shared" si="1"/>
        <v>115.65815447174117</v>
      </c>
      <c r="AB49" s="72">
        <f t="shared" si="1"/>
        <v>121.63167925460365</v>
      </c>
      <c r="AC49" s="72">
        <f t="shared" si="1"/>
        <v>122.57077371599011</v>
      </c>
      <c r="AD49" s="72">
        <f t="shared" si="1"/>
        <v>119.25962936095392</v>
      </c>
      <c r="AE49" s="72">
        <f t="shared" si="1"/>
        <v>120.6569293213878</v>
      </c>
      <c r="AF49" s="72">
        <f t="shared" si="1"/>
        <v>122.28188781661356</v>
      </c>
      <c r="AG49" s="72">
        <f t="shared" si="1"/>
        <v>123.32602453357217</v>
      </c>
      <c r="AH49" s="72">
        <f t="shared" si="1"/>
        <v>128.04446210182712</v>
      </c>
      <c r="AI49" s="72">
        <f t="shared" si="1"/>
        <v>131.08841253447252</v>
      </c>
    </row>
    <row r="50" spans="12:35" ht="33.75">
      <c r="L50" s="145" t="s">
        <v>289</v>
      </c>
      <c r="M50" s="72">
        <f aca="true" t="shared" si="2" ref="M50:AI50">100*M42/$M42</f>
        <v>100</v>
      </c>
      <c r="N50" s="72">
        <f t="shared" si="2"/>
        <v>101.89049884162951</v>
      </c>
      <c r="O50" s="72">
        <f t="shared" si="2"/>
        <v>104.84304185942759</v>
      </c>
      <c r="P50" s="72">
        <f t="shared" si="2"/>
        <v>108.00629992351038</v>
      </c>
      <c r="Q50" s="72">
        <f t="shared" si="2"/>
        <v>111.2647050831652</v>
      </c>
      <c r="R50" s="72">
        <f t="shared" si="2"/>
        <v>115.49099511172771</v>
      </c>
      <c r="S50" s="72">
        <f t="shared" si="2"/>
        <v>118.08003093713609</v>
      </c>
      <c r="T50" s="72">
        <f t="shared" si="2"/>
        <v>119.69273045123175</v>
      </c>
      <c r="U50" s="72">
        <f t="shared" si="2"/>
        <v>121.2627483215584</v>
      </c>
      <c r="V50" s="72">
        <f t="shared" si="2"/>
        <v>124.31812852554555</v>
      </c>
      <c r="W50" s="72">
        <f t="shared" si="2"/>
        <v>126.94011906929381</v>
      </c>
      <c r="X50" s="72">
        <f t="shared" si="2"/>
        <v>131.1439185910161</v>
      </c>
      <c r="Y50" s="72">
        <f t="shared" si="2"/>
        <v>135.19906527003243</v>
      </c>
      <c r="Z50" s="72">
        <f t="shared" si="2"/>
        <v>135.87605140384736</v>
      </c>
      <c r="AA50" s="72">
        <f t="shared" si="2"/>
        <v>129.9987733047485</v>
      </c>
      <c r="AB50" s="72">
        <f t="shared" si="2"/>
        <v>132.69395863418214</v>
      </c>
      <c r="AC50" s="72">
        <f t="shared" si="2"/>
        <v>134.9647165953293</v>
      </c>
      <c r="AD50" s="72">
        <f t="shared" si="2"/>
        <v>134.4331038032716</v>
      </c>
      <c r="AE50" s="72">
        <f t="shared" si="2"/>
        <v>134.8119769562442</v>
      </c>
      <c r="AF50" s="72">
        <f t="shared" si="2"/>
        <v>137.2206456989509</v>
      </c>
      <c r="AG50" s="72">
        <f t="shared" si="2"/>
        <v>140.42627802195727</v>
      </c>
      <c r="AH50" s="72">
        <f t="shared" si="2"/>
        <v>143.23498790391406</v>
      </c>
      <c r="AI50" s="72">
        <f t="shared" si="2"/>
        <v>146.80380034433227</v>
      </c>
    </row>
    <row r="51" spans="15:16" ht="12.75">
      <c r="O51" s="5"/>
      <c r="P51" s="5"/>
    </row>
    <row r="53" spans="13:35" ht="12.75">
      <c r="M53" s="533"/>
      <c r="N53" s="222"/>
      <c r="O53" s="222"/>
      <c r="P53" s="222"/>
      <c r="Q53" s="222"/>
      <c r="R53" s="222"/>
      <c r="S53" s="222"/>
      <c r="T53" s="222"/>
      <c r="U53" s="222"/>
      <c r="V53" s="222"/>
      <c r="W53" s="222"/>
      <c r="X53" s="222"/>
      <c r="Y53" s="222"/>
      <c r="Z53" s="222"/>
      <c r="AA53" s="222"/>
      <c r="AB53" s="222"/>
      <c r="AC53" s="222"/>
      <c r="AD53" s="222"/>
      <c r="AE53" s="222"/>
      <c r="AF53" s="222"/>
      <c r="AG53" s="222"/>
      <c r="AH53" s="222"/>
      <c r="AI53" s="222"/>
    </row>
    <row r="54" spans="12:36" ht="12.75">
      <c r="L54" s="263"/>
      <c r="M54"/>
      <c r="N54"/>
      <c r="O54"/>
      <c r="P54"/>
      <c r="Q54"/>
      <c r="R54"/>
      <c r="S54"/>
      <c r="T54"/>
      <c r="U54"/>
      <c r="V54"/>
      <c r="W54"/>
      <c r="X54"/>
      <c r="Y54"/>
      <c r="Z54"/>
      <c r="AA54"/>
      <c r="AB54"/>
      <c r="AC54"/>
      <c r="AD54"/>
      <c r="AE54"/>
      <c r="AF54"/>
      <c r="AG54"/>
      <c r="AH54"/>
      <c r="AI54"/>
      <c r="AJ54"/>
    </row>
    <row r="55" spans="12:36" ht="12.75">
      <c r="L55"/>
      <c r="M55"/>
      <c r="N55"/>
      <c r="O55"/>
      <c r="P55"/>
      <c r="Q55"/>
      <c r="R55"/>
      <c r="S55"/>
      <c r="T55"/>
      <c r="U55"/>
      <c r="V55"/>
      <c r="W55"/>
      <c r="X55"/>
      <c r="Y55"/>
      <c r="Z55"/>
      <c r="AA55"/>
      <c r="AB55"/>
      <c r="AC55"/>
      <c r="AD55"/>
      <c r="AE55"/>
      <c r="AF55"/>
      <c r="AG55"/>
      <c r="AH55"/>
      <c r="AI55"/>
      <c r="AJ55"/>
    </row>
    <row r="56" spans="12:36" ht="12.75">
      <c r="L56" s="263"/>
      <c r="M56" s="267"/>
      <c r="N56"/>
      <c r="O56"/>
      <c r="P56"/>
      <c r="Q56"/>
      <c r="R56"/>
      <c r="S56"/>
      <c r="T56"/>
      <c r="U56"/>
      <c r="V56"/>
      <c r="W56"/>
      <c r="X56"/>
      <c r="Y56"/>
      <c r="Z56"/>
      <c r="AA56"/>
      <c r="AB56"/>
      <c r="AC56"/>
      <c r="AD56"/>
      <c r="AE56"/>
      <c r="AF56"/>
      <c r="AG56"/>
      <c r="AH56"/>
      <c r="AI56"/>
      <c r="AJ56"/>
    </row>
    <row r="57" spans="12:36" ht="12.75">
      <c r="L57" s="263"/>
      <c r="M57" s="267"/>
      <c r="N57"/>
      <c r="O57"/>
      <c r="P57"/>
      <c r="Q57"/>
      <c r="R57"/>
      <c r="S57"/>
      <c r="T57"/>
      <c r="U57"/>
      <c r="V57"/>
      <c r="W57"/>
      <c r="X57"/>
      <c r="Y57"/>
      <c r="Z57"/>
      <c r="AA57"/>
      <c r="AB57"/>
      <c r="AC57"/>
      <c r="AD57"/>
      <c r="AE57"/>
      <c r="AF57"/>
      <c r="AG57"/>
      <c r="AH57"/>
      <c r="AI57"/>
      <c r="AJ57"/>
    </row>
    <row r="58" spans="12:36" ht="12.75">
      <c r="L58" s="263"/>
      <c r="M58" s="263"/>
      <c r="N58"/>
      <c r="O58"/>
      <c r="P58"/>
      <c r="Q58"/>
      <c r="R58"/>
      <c r="S58"/>
      <c r="T58"/>
      <c r="U58"/>
      <c r="V58"/>
      <c r="W58"/>
      <c r="X58"/>
      <c r="Y58"/>
      <c r="Z58"/>
      <c r="AA58"/>
      <c r="AB58"/>
      <c r="AC58"/>
      <c r="AD58"/>
      <c r="AE58"/>
      <c r="AF58"/>
      <c r="AG58"/>
      <c r="AH58"/>
      <c r="AI58"/>
      <c r="AJ58"/>
    </row>
    <row r="59" spans="12:36" ht="12.75">
      <c r="L59"/>
      <c r="M59"/>
      <c r="N59"/>
      <c r="O59"/>
      <c r="P59"/>
      <c r="Q59"/>
      <c r="R59"/>
      <c r="S59"/>
      <c r="T59"/>
      <c r="U59"/>
      <c r="V59"/>
      <c r="W59"/>
      <c r="X59"/>
      <c r="Y59"/>
      <c r="Z59"/>
      <c r="AA59"/>
      <c r="AB59"/>
      <c r="AC59"/>
      <c r="AD59"/>
      <c r="AE59"/>
      <c r="AF59"/>
      <c r="AG59"/>
      <c r="AH59"/>
      <c r="AI59"/>
      <c r="AJ59"/>
    </row>
    <row r="60" spans="12:36" ht="12.75">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row>
    <row r="61" spans="12:36" ht="12.75">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row>
    <row r="62" spans="12:36" ht="12.75">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row>
    <row r="63" spans="12:36" ht="12.75">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row>
    <row r="64" spans="12:36" ht="12.75">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row>
    <row r="65" spans="12:36" ht="12.75">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row>
    <row r="66" spans="12:36" ht="12.75">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row>
    <row r="67" spans="12:36" ht="12.75">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row>
    <row r="68" spans="12:36" ht="12.75">
      <c r="L68"/>
      <c r="M68"/>
      <c r="N68"/>
      <c r="O68"/>
      <c r="P68"/>
      <c r="Q68"/>
      <c r="R68"/>
      <c r="S68"/>
      <c r="T68"/>
      <c r="U68"/>
      <c r="V68"/>
      <c r="W68"/>
      <c r="X68"/>
      <c r="Y68"/>
      <c r="Z68"/>
      <c r="AA68"/>
      <c r="AB68"/>
      <c r="AC68"/>
      <c r="AD68"/>
      <c r="AE68"/>
      <c r="AF68"/>
      <c r="AG68"/>
      <c r="AH68"/>
      <c r="AI68"/>
      <c r="AJ68"/>
    </row>
    <row r="69" spans="12:36" ht="12.75">
      <c r="L69"/>
      <c r="M69"/>
      <c r="N69"/>
      <c r="O69"/>
      <c r="P69"/>
      <c r="Q69"/>
      <c r="R69"/>
      <c r="S69"/>
      <c r="T69"/>
      <c r="U69"/>
      <c r="V69"/>
      <c r="W69"/>
      <c r="X69"/>
      <c r="Y69"/>
      <c r="Z69"/>
      <c r="AA69"/>
      <c r="AB69"/>
      <c r="AC69"/>
      <c r="AD69"/>
      <c r="AE69"/>
      <c r="AF69"/>
      <c r="AG69"/>
      <c r="AH69"/>
      <c r="AI69"/>
      <c r="AJ69"/>
    </row>
    <row r="70" spans="12:36" ht="12.75">
      <c r="L70"/>
      <c r="M70"/>
      <c r="N70"/>
      <c r="O70"/>
      <c r="P70"/>
      <c r="Q70"/>
      <c r="R70"/>
      <c r="S70"/>
      <c r="T70"/>
      <c r="U70"/>
      <c r="V70"/>
      <c r="W70"/>
      <c r="X70"/>
      <c r="Y70"/>
      <c r="Z70"/>
      <c r="AA70"/>
      <c r="AB70"/>
      <c r="AC70"/>
      <c r="AD70"/>
      <c r="AE70"/>
      <c r="AF70"/>
      <c r="AG70"/>
      <c r="AH70"/>
      <c r="AI70"/>
      <c r="AJ70"/>
    </row>
  </sheetData>
  <sheetProtection/>
  <mergeCells count="19">
    <mergeCell ref="B30:H30"/>
    <mergeCell ref="B32:I32"/>
    <mergeCell ref="I34:I35"/>
    <mergeCell ref="D36:D37"/>
    <mergeCell ref="E36:E37"/>
    <mergeCell ref="F36:F37"/>
    <mergeCell ref="G36:G37"/>
    <mergeCell ref="H36:H37"/>
    <mergeCell ref="I36:I37"/>
    <mergeCell ref="D34:D35"/>
    <mergeCell ref="E34:E35"/>
    <mergeCell ref="F34:F35"/>
    <mergeCell ref="G34:G35"/>
    <mergeCell ref="H34:H35"/>
    <mergeCell ref="P2:W2"/>
    <mergeCell ref="P28:W28"/>
    <mergeCell ref="B2:I2"/>
    <mergeCell ref="B28:I28"/>
    <mergeCell ref="B29:I29"/>
  </mergeCells>
  <printOptions horizontalCentered="1"/>
  <pageMargins left="0.6692913385826772" right="0.2755905511811024"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0"/>
  </sheetPr>
  <dimension ref="A1:K51"/>
  <sheetViews>
    <sheetView zoomScale="85" zoomScaleNormal="85" zoomScalePageLayoutView="0" workbookViewId="0" topLeftCell="A25">
      <selection activeCell="K45" sqref="K45"/>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5.75">
      <c r="B1" s="753"/>
      <c r="C1" s="753"/>
      <c r="D1" s="1"/>
      <c r="G1" s="13" t="s">
        <v>206</v>
      </c>
    </row>
    <row r="2" spans="2:11" ht="18">
      <c r="B2" s="759" t="s">
        <v>71</v>
      </c>
      <c r="C2" s="759"/>
      <c r="D2" s="759"/>
      <c r="E2" s="759"/>
      <c r="F2" s="759"/>
      <c r="G2" s="759"/>
      <c r="H2" s="19"/>
      <c r="I2" s="19"/>
      <c r="J2" s="19"/>
      <c r="K2" s="19"/>
    </row>
    <row r="3" spans="2:11" ht="18">
      <c r="B3" s="760" t="s">
        <v>49</v>
      </c>
      <c r="C3" s="760"/>
      <c r="D3" s="760"/>
      <c r="E3" s="760"/>
      <c r="F3" s="760"/>
      <c r="G3" s="760"/>
      <c r="H3" s="19"/>
      <c r="I3" s="19"/>
      <c r="J3" s="19"/>
      <c r="K3" s="19"/>
    </row>
    <row r="4" spans="2:6" ht="12.75" customHeight="1">
      <c r="B4" s="6"/>
      <c r="C4" s="754" t="s">
        <v>50</v>
      </c>
      <c r="D4" s="755"/>
      <c r="E4" s="756"/>
      <c r="F4" s="757" t="s">
        <v>110</v>
      </c>
    </row>
    <row r="5" spans="2:6" ht="22.5">
      <c r="B5" s="6"/>
      <c r="C5" s="102" t="s">
        <v>73</v>
      </c>
      <c r="D5" s="103" t="s">
        <v>74</v>
      </c>
      <c r="E5" s="104" t="s">
        <v>75</v>
      </c>
      <c r="F5" s="758"/>
    </row>
    <row r="6" spans="1:8" ht="15.75" customHeight="1">
      <c r="A6" s="8"/>
      <c r="B6" s="9" t="s">
        <v>20</v>
      </c>
      <c r="C6" s="410" t="s">
        <v>68</v>
      </c>
      <c r="D6" s="569" t="s">
        <v>296</v>
      </c>
      <c r="E6" s="411">
        <v>120</v>
      </c>
      <c r="F6" s="412">
        <v>0.5</v>
      </c>
      <c r="G6" s="9" t="s">
        <v>20</v>
      </c>
      <c r="H6" s="275"/>
    </row>
    <row r="7" spans="1:8" ht="18.75" customHeight="1">
      <c r="A7" s="8"/>
      <c r="B7" s="84" t="s">
        <v>3</v>
      </c>
      <c r="C7" s="407">
        <v>50</v>
      </c>
      <c r="D7" s="406" t="s">
        <v>171</v>
      </c>
      <c r="E7" s="408">
        <v>140</v>
      </c>
      <c r="F7" s="403">
        <v>0</v>
      </c>
      <c r="G7" s="84" t="s">
        <v>3</v>
      </c>
      <c r="H7" s="275"/>
    </row>
    <row r="8" spans="1:8" ht="12.75">
      <c r="A8" s="8"/>
      <c r="B8" s="10" t="s">
        <v>5</v>
      </c>
      <c r="C8" s="413">
        <v>50</v>
      </c>
      <c r="D8" s="405" t="s">
        <v>170</v>
      </c>
      <c r="E8" s="404">
        <v>130</v>
      </c>
      <c r="F8" s="414">
        <v>0</v>
      </c>
      <c r="G8" s="10" t="s">
        <v>5</v>
      </c>
      <c r="H8" s="275"/>
    </row>
    <row r="9" spans="1:8" ht="12.75">
      <c r="A9" s="8"/>
      <c r="B9" s="84" t="s">
        <v>16</v>
      </c>
      <c r="C9" s="407">
        <v>50</v>
      </c>
      <c r="D9" s="406">
        <v>80</v>
      </c>
      <c r="E9" s="402" t="s">
        <v>245</v>
      </c>
      <c r="F9" s="394">
        <v>0.5</v>
      </c>
      <c r="G9" s="84" t="s">
        <v>16</v>
      </c>
      <c r="H9" s="572"/>
    </row>
    <row r="10" spans="1:8" ht="12.75">
      <c r="A10" s="8"/>
      <c r="B10" s="10" t="s">
        <v>21</v>
      </c>
      <c r="C10" s="415">
        <v>50</v>
      </c>
      <c r="D10" s="405">
        <v>100</v>
      </c>
      <c r="E10" s="416" t="s">
        <v>76</v>
      </c>
      <c r="F10" s="67">
        <v>0.5</v>
      </c>
      <c r="G10" s="10" t="s">
        <v>21</v>
      </c>
      <c r="H10" s="572"/>
    </row>
    <row r="11" spans="1:8" ht="17.25" customHeight="1">
      <c r="A11" s="8"/>
      <c r="B11" s="84" t="s">
        <v>6</v>
      </c>
      <c r="C11" s="407">
        <v>50</v>
      </c>
      <c r="D11" s="417" t="s">
        <v>297</v>
      </c>
      <c r="E11" s="402" t="s">
        <v>33</v>
      </c>
      <c r="F11" s="394">
        <v>0.2</v>
      </c>
      <c r="G11" s="84" t="s">
        <v>6</v>
      </c>
      <c r="H11" s="572"/>
    </row>
    <row r="12" spans="1:8" ht="12.75">
      <c r="A12" s="8"/>
      <c r="B12" s="10" t="s">
        <v>24</v>
      </c>
      <c r="C12" s="413">
        <v>50</v>
      </c>
      <c r="D12" s="568" t="s">
        <v>78</v>
      </c>
      <c r="E12" s="404">
        <v>120</v>
      </c>
      <c r="F12" s="67">
        <v>0.5</v>
      </c>
      <c r="G12" s="10" t="s">
        <v>24</v>
      </c>
      <c r="H12" s="572"/>
    </row>
    <row r="13" spans="1:8" ht="12.75">
      <c r="A13" s="8"/>
      <c r="B13" s="84" t="s">
        <v>17</v>
      </c>
      <c r="C13" s="407">
        <v>50</v>
      </c>
      <c r="D13" s="417" t="s">
        <v>170</v>
      </c>
      <c r="E13" s="408">
        <v>130</v>
      </c>
      <c r="F13" s="394">
        <v>0.5</v>
      </c>
      <c r="G13" s="84" t="s">
        <v>17</v>
      </c>
      <c r="H13" s="572"/>
    </row>
    <row r="14" spans="1:8" ht="12.75">
      <c r="A14" s="8"/>
      <c r="B14" s="10" t="s">
        <v>22</v>
      </c>
      <c r="C14" s="413">
        <v>50</v>
      </c>
      <c r="D14" s="568" t="s">
        <v>79</v>
      </c>
      <c r="E14" s="404">
        <v>120</v>
      </c>
      <c r="F14" s="67">
        <v>0.5</v>
      </c>
      <c r="G14" s="10" t="s">
        <v>22</v>
      </c>
      <c r="H14" s="572"/>
    </row>
    <row r="15" spans="1:8" ht="29.25" customHeight="1">
      <c r="A15" s="8"/>
      <c r="B15" s="84" t="s">
        <v>23</v>
      </c>
      <c r="C15" s="407">
        <v>50</v>
      </c>
      <c r="D15" s="417" t="s">
        <v>170</v>
      </c>
      <c r="E15" s="402" t="s">
        <v>245</v>
      </c>
      <c r="F15" s="394">
        <v>0.5</v>
      </c>
      <c r="G15" s="84" t="s">
        <v>23</v>
      </c>
      <c r="H15" s="572"/>
    </row>
    <row r="16" spans="1:9" ht="30.75" customHeight="1">
      <c r="A16" s="8"/>
      <c r="B16" s="10" t="s">
        <v>47</v>
      </c>
      <c r="C16" s="413">
        <v>50</v>
      </c>
      <c r="D16" s="568" t="s">
        <v>297</v>
      </c>
      <c r="E16" s="416">
        <v>130</v>
      </c>
      <c r="F16" s="67">
        <v>0.5</v>
      </c>
      <c r="G16" s="10" t="s">
        <v>47</v>
      </c>
      <c r="H16" s="572"/>
      <c r="I16" s="572"/>
    </row>
    <row r="17" spans="1:8" ht="12.75">
      <c r="A17" s="8"/>
      <c r="B17" s="84" t="s">
        <v>25</v>
      </c>
      <c r="C17" s="407">
        <v>50</v>
      </c>
      <c r="D17" s="417" t="s">
        <v>297</v>
      </c>
      <c r="E17" s="408">
        <v>130</v>
      </c>
      <c r="F17" s="394">
        <v>0.5</v>
      </c>
      <c r="G17" s="84" t="s">
        <v>25</v>
      </c>
      <c r="H17" s="572"/>
    </row>
    <row r="18" spans="1:8" ht="12.75">
      <c r="A18" s="8"/>
      <c r="B18" s="10" t="s">
        <v>4</v>
      </c>
      <c r="C18" s="413">
        <v>50</v>
      </c>
      <c r="D18" s="405">
        <v>80</v>
      </c>
      <c r="E18" s="416">
        <v>100</v>
      </c>
      <c r="F18" s="67">
        <v>0.5</v>
      </c>
      <c r="G18" s="10" t="s">
        <v>4</v>
      </c>
      <c r="H18" s="572"/>
    </row>
    <row r="19" spans="1:8" ht="12.75">
      <c r="A19" s="8"/>
      <c r="B19" s="84" t="s">
        <v>8</v>
      </c>
      <c r="C19" s="407">
        <v>50</v>
      </c>
      <c r="D19" s="417">
        <v>90</v>
      </c>
      <c r="E19" s="402" t="s">
        <v>33</v>
      </c>
      <c r="F19" s="394">
        <v>0.5</v>
      </c>
      <c r="G19" s="84" t="s">
        <v>8</v>
      </c>
      <c r="H19" s="572"/>
    </row>
    <row r="20" spans="1:8" ht="12.75">
      <c r="A20" s="8"/>
      <c r="B20" s="10" t="s">
        <v>9</v>
      </c>
      <c r="C20" s="413">
        <v>50</v>
      </c>
      <c r="D20" s="568" t="s">
        <v>178</v>
      </c>
      <c r="E20" s="416" t="s">
        <v>294</v>
      </c>
      <c r="F20" s="67">
        <v>0.4</v>
      </c>
      <c r="G20" s="10" t="s">
        <v>9</v>
      </c>
      <c r="H20" s="572"/>
    </row>
    <row r="21" spans="1:8" ht="21.75" customHeight="1">
      <c r="A21" s="8"/>
      <c r="B21" s="84" t="s">
        <v>26</v>
      </c>
      <c r="C21" s="407">
        <v>50</v>
      </c>
      <c r="D21" s="406">
        <v>90</v>
      </c>
      <c r="E21" s="402" t="s">
        <v>245</v>
      </c>
      <c r="F21" s="403">
        <v>0.5</v>
      </c>
      <c r="G21" s="84" t="s">
        <v>26</v>
      </c>
      <c r="H21" s="572"/>
    </row>
    <row r="22" spans="1:8" ht="12.75">
      <c r="A22" s="8"/>
      <c r="B22" s="10" t="s">
        <v>7</v>
      </c>
      <c r="C22" s="413">
        <v>50</v>
      </c>
      <c r="D22" s="568" t="s">
        <v>170</v>
      </c>
      <c r="E22" s="416">
        <v>130</v>
      </c>
      <c r="F22" s="414">
        <v>0</v>
      </c>
      <c r="G22" s="10" t="s">
        <v>7</v>
      </c>
      <c r="H22" s="572"/>
    </row>
    <row r="23" spans="1:8" ht="12.75">
      <c r="A23" s="8"/>
      <c r="B23" s="85" t="s">
        <v>10</v>
      </c>
      <c r="C23" s="418" t="s">
        <v>68</v>
      </c>
      <c r="D23" s="417" t="s">
        <v>301</v>
      </c>
      <c r="E23" s="408" t="s">
        <v>33</v>
      </c>
      <c r="F23" s="394">
        <v>0.8</v>
      </c>
      <c r="G23" s="85" t="s">
        <v>10</v>
      </c>
      <c r="H23" s="572"/>
    </row>
    <row r="24" spans="1:8" ht="12.75">
      <c r="A24" s="8"/>
      <c r="B24" s="10" t="s">
        <v>18</v>
      </c>
      <c r="C24" s="413">
        <v>50</v>
      </c>
      <c r="D24" s="568" t="s">
        <v>78</v>
      </c>
      <c r="E24" s="404" t="s">
        <v>302</v>
      </c>
      <c r="F24" s="67">
        <v>0.5</v>
      </c>
      <c r="G24" s="10" t="s">
        <v>18</v>
      </c>
      <c r="H24" s="572"/>
    </row>
    <row r="25" spans="1:8" ht="12.75">
      <c r="A25" s="8"/>
      <c r="B25" s="84" t="s">
        <v>27</v>
      </c>
      <c r="C25" s="418">
        <v>50</v>
      </c>
      <c r="D25" s="406">
        <v>100</v>
      </c>
      <c r="E25" s="408">
        <v>130</v>
      </c>
      <c r="F25" s="394">
        <v>0.5</v>
      </c>
      <c r="G25" s="84" t="s">
        <v>27</v>
      </c>
      <c r="H25" s="572"/>
    </row>
    <row r="26" spans="1:8" ht="12.75">
      <c r="A26" s="8"/>
      <c r="B26" s="10" t="s">
        <v>11</v>
      </c>
      <c r="C26" s="415" t="s">
        <v>124</v>
      </c>
      <c r="D26" s="568" t="s">
        <v>79</v>
      </c>
      <c r="E26" s="404" t="s">
        <v>303</v>
      </c>
      <c r="F26" s="67">
        <v>0.2</v>
      </c>
      <c r="G26" s="10" t="s">
        <v>11</v>
      </c>
      <c r="H26" s="572"/>
    </row>
    <row r="27" spans="1:8" ht="18" customHeight="1">
      <c r="A27" s="8"/>
      <c r="B27" s="84" t="s">
        <v>28</v>
      </c>
      <c r="C27" s="407">
        <v>50</v>
      </c>
      <c r="D27" s="417" t="s">
        <v>79</v>
      </c>
      <c r="E27" s="408">
        <v>120</v>
      </c>
      <c r="F27" s="403">
        <v>0.5</v>
      </c>
      <c r="G27" s="84" t="s">
        <v>28</v>
      </c>
      <c r="H27" s="572"/>
    </row>
    <row r="28" spans="1:8" ht="12.75">
      <c r="A28" s="8"/>
      <c r="B28" s="10" t="s">
        <v>12</v>
      </c>
      <c r="C28" s="415">
        <v>50</v>
      </c>
      <c r="D28" s="568" t="s">
        <v>79</v>
      </c>
      <c r="E28" s="404">
        <v>130</v>
      </c>
      <c r="F28" s="414">
        <v>0</v>
      </c>
      <c r="G28" s="10" t="s">
        <v>12</v>
      </c>
      <c r="H28" s="572"/>
    </row>
    <row r="29" spans="1:8" ht="12.75">
      <c r="A29" s="8"/>
      <c r="B29" s="84" t="s">
        <v>14</v>
      </c>
      <c r="C29" s="418" t="s">
        <v>68</v>
      </c>
      <c r="D29" s="417" t="s">
        <v>170</v>
      </c>
      <c r="E29" s="408">
        <v>130</v>
      </c>
      <c r="F29" s="403">
        <v>0.5</v>
      </c>
      <c r="G29" s="84" t="s">
        <v>14</v>
      </c>
      <c r="H29" s="572"/>
    </row>
    <row r="30" spans="1:8" ht="12.75">
      <c r="A30" s="8"/>
      <c r="B30" s="10" t="s">
        <v>13</v>
      </c>
      <c r="C30" s="413">
        <v>50</v>
      </c>
      <c r="D30" s="405">
        <v>90</v>
      </c>
      <c r="E30" s="404">
        <v>130</v>
      </c>
      <c r="F30" s="414">
        <v>0</v>
      </c>
      <c r="G30" s="10" t="s">
        <v>13</v>
      </c>
      <c r="H30" s="572"/>
    </row>
    <row r="31" spans="1:8" ht="12.75">
      <c r="A31" s="8"/>
      <c r="B31" s="84" t="s">
        <v>29</v>
      </c>
      <c r="C31" s="407">
        <v>50</v>
      </c>
      <c r="D31" s="406">
        <v>80</v>
      </c>
      <c r="E31" s="402" t="s">
        <v>293</v>
      </c>
      <c r="F31" s="573">
        <v>0.22</v>
      </c>
      <c r="G31" s="84" t="s">
        <v>29</v>
      </c>
      <c r="H31" s="572"/>
    </row>
    <row r="32" spans="1:8" ht="14.25" customHeight="1">
      <c r="A32" s="8"/>
      <c r="B32" s="10" t="s">
        <v>30</v>
      </c>
      <c r="C32" s="413">
        <v>50</v>
      </c>
      <c r="D32" s="405">
        <v>70</v>
      </c>
      <c r="E32" s="416">
        <v>110</v>
      </c>
      <c r="F32" s="414">
        <v>0.2</v>
      </c>
      <c r="G32" s="10" t="s">
        <v>30</v>
      </c>
      <c r="H32" s="572"/>
    </row>
    <row r="33" spans="1:8" ht="12.75">
      <c r="A33" s="8"/>
      <c r="B33" s="85" t="s">
        <v>19</v>
      </c>
      <c r="C33" s="418" t="s">
        <v>304</v>
      </c>
      <c r="D33" s="417" t="s">
        <v>172</v>
      </c>
      <c r="E33" s="408">
        <v>112</v>
      </c>
      <c r="F33" s="394">
        <v>0.8</v>
      </c>
      <c r="G33" s="85" t="s">
        <v>19</v>
      </c>
      <c r="H33" s="572"/>
    </row>
    <row r="34" spans="1:7" ht="12.75">
      <c r="A34" s="8"/>
      <c r="B34" s="9" t="s">
        <v>274</v>
      </c>
      <c r="C34" s="410">
        <v>40</v>
      </c>
      <c r="D34" s="569" t="s">
        <v>77</v>
      </c>
      <c r="E34" s="411">
        <v>110</v>
      </c>
      <c r="F34" s="412">
        <v>0.1</v>
      </c>
      <c r="G34" s="9" t="s">
        <v>274</v>
      </c>
    </row>
    <row r="35" spans="1:7" ht="12.75">
      <c r="A35" s="8"/>
      <c r="B35" s="265" t="s">
        <v>257</v>
      </c>
      <c r="C35" s="518">
        <v>50</v>
      </c>
      <c r="D35" s="570" t="s">
        <v>78</v>
      </c>
      <c r="E35" s="446">
        <v>130</v>
      </c>
      <c r="F35" s="519">
        <v>0.5</v>
      </c>
      <c r="G35" s="265" t="s">
        <v>257</v>
      </c>
    </row>
    <row r="36" spans="1:7" ht="12.75">
      <c r="A36" s="8"/>
      <c r="B36" s="10" t="s">
        <v>112</v>
      </c>
      <c r="C36" s="415">
        <v>60</v>
      </c>
      <c r="D36" s="568" t="s">
        <v>78</v>
      </c>
      <c r="E36" s="404">
        <v>120</v>
      </c>
      <c r="F36" s="67">
        <v>0.5</v>
      </c>
      <c r="G36" s="10" t="s">
        <v>112</v>
      </c>
    </row>
    <row r="37" spans="1:7" ht="12.75">
      <c r="A37" s="8"/>
      <c r="B37" s="265" t="s">
        <v>258</v>
      </c>
      <c r="C37" s="518">
        <v>50</v>
      </c>
      <c r="D37" s="570" t="s">
        <v>78</v>
      </c>
      <c r="E37" s="520">
        <v>120</v>
      </c>
      <c r="F37" s="447">
        <v>0.3</v>
      </c>
      <c r="G37" s="265" t="s">
        <v>258</v>
      </c>
    </row>
    <row r="38" spans="1:7" ht="12.75">
      <c r="A38" s="8"/>
      <c r="B38" s="516" t="s">
        <v>15</v>
      </c>
      <c r="C38" s="415">
        <v>50</v>
      </c>
      <c r="D38" s="405" t="s">
        <v>170</v>
      </c>
      <c r="E38" s="404">
        <v>120</v>
      </c>
      <c r="F38" s="67">
        <v>0.5</v>
      </c>
      <c r="G38" s="516" t="s">
        <v>15</v>
      </c>
    </row>
    <row r="39" spans="1:7" ht="12.75">
      <c r="A39" s="8"/>
      <c r="B39" s="9" t="s">
        <v>1</v>
      </c>
      <c r="C39" s="443">
        <v>50</v>
      </c>
      <c r="D39" s="569" t="s">
        <v>77</v>
      </c>
      <c r="E39" s="411" t="s">
        <v>33</v>
      </c>
      <c r="F39" s="517">
        <v>0.5</v>
      </c>
      <c r="G39" s="9" t="s">
        <v>1</v>
      </c>
    </row>
    <row r="40" spans="1:7" ht="12.75">
      <c r="A40" s="8"/>
      <c r="B40" s="265" t="s">
        <v>31</v>
      </c>
      <c r="C40" s="444">
        <v>50</v>
      </c>
      <c r="D40" s="445">
        <v>80</v>
      </c>
      <c r="E40" s="520" t="s">
        <v>305</v>
      </c>
      <c r="F40" s="447">
        <v>0.2</v>
      </c>
      <c r="G40" s="265" t="s">
        <v>31</v>
      </c>
    </row>
    <row r="41" spans="1:7" ht="12.75">
      <c r="A41" s="8"/>
      <c r="B41" s="11" t="s">
        <v>2</v>
      </c>
      <c r="C41" s="419">
        <v>50</v>
      </c>
      <c r="D41" s="571" t="s">
        <v>78</v>
      </c>
      <c r="E41" s="409">
        <v>120</v>
      </c>
      <c r="F41" s="420">
        <v>0.5</v>
      </c>
      <c r="G41" s="11" t="s">
        <v>2</v>
      </c>
    </row>
    <row r="42" ht="21" customHeight="1">
      <c r="B42" s="300" t="s">
        <v>259</v>
      </c>
    </row>
    <row r="43" spans="2:11" ht="12.75">
      <c r="B43" s="4" t="s">
        <v>48</v>
      </c>
      <c r="C43" s="20"/>
      <c r="D43" s="20"/>
      <c r="E43" s="20"/>
      <c r="F43" s="20"/>
      <c r="G43" s="20"/>
      <c r="H43" s="20"/>
      <c r="I43" s="20"/>
      <c r="J43" s="21"/>
      <c r="K43" s="20"/>
    </row>
    <row r="44" spans="2:11" ht="36.75" customHeight="1">
      <c r="B44" s="750" t="s">
        <v>153</v>
      </c>
      <c r="C44" s="750"/>
      <c r="D44" s="750"/>
      <c r="E44" s="750"/>
      <c r="F44" s="750"/>
      <c r="G44" s="750"/>
      <c r="H44" s="14"/>
      <c r="I44" s="14"/>
      <c r="J44" s="14"/>
      <c r="K44" s="14"/>
    </row>
    <row r="45" spans="2:11" ht="69" customHeight="1">
      <c r="B45" s="734" t="s">
        <v>300</v>
      </c>
      <c r="C45" s="749"/>
      <c r="D45" s="749"/>
      <c r="E45" s="749"/>
      <c r="F45" s="749"/>
      <c r="G45" s="749"/>
      <c r="H45" s="14"/>
      <c r="I45" s="14"/>
      <c r="J45" s="14"/>
      <c r="K45" s="14"/>
    </row>
    <row r="46" spans="2:11" ht="12.75">
      <c r="B46" s="752" t="s">
        <v>41</v>
      </c>
      <c r="C46" s="752"/>
      <c r="D46" s="752"/>
      <c r="E46" s="752"/>
      <c r="F46" s="752"/>
      <c r="G46" s="22"/>
      <c r="H46" s="22"/>
      <c r="I46" s="22"/>
      <c r="J46" s="22"/>
      <c r="K46" s="22"/>
    </row>
    <row r="47" spans="2:11" ht="12.75">
      <c r="B47" s="751" t="s">
        <v>298</v>
      </c>
      <c r="C47" s="750"/>
      <c r="D47" s="750"/>
      <c r="E47" s="750"/>
      <c r="F47" s="750"/>
      <c r="G47" s="750"/>
      <c r="H47" s="578"/>
      <c r="I47" s="578"/>
      <c r="J47" s="578"/>
      <c r="K47" s="578"/>
    </row>
    <row r="48" spans="2:7" ht="24.75" customHeight="1">
      <c r="B48" s="750" t="s">
        <v>173</v>
      </c>
      <c r="C48" s="750"/>
      <c r="D48" s="750"/>
      <c r="E48" s="750"/>
      <c r="F48" s="750"/>
      <c r="G48" s="750"/>
    </row>
    <row r="49" spans="2:7" ht="23.25" customHeight="1">
      <c r="B49" s="751" t="s">
        <v>299</v>
      </c>
      <c r="C49" s="750"/>
      <c r="D49" s="750"/>
      <c r="E49" s="750"/>
      <c r="F49" s="750"/>
      <c r="G49" s="750"/>
    </row>
    <row r="50" spans="2:6" ht="12.75">
      <c r="B50" s="752" t="s">
        <v>179</v>
      </c>
      <c r="C50" s="752"/>
      <c r="D50" s="752"/>
      <c r="E50" s="752"/>
      <c r="F50" s="752"/>
    </row>
    <row r="51" spans="2:7" ht="26.25" customHeight="1">
      <c r="B51" s="749" t="s">
        <v>180</v>
      </c>
      <c r="C51" s="749"/>
      <c r="D51" s="749"/>
      <c r="E51" s="749"/>
      <c r="F51" s="749"/>
      <c r="G51" s="749"/>
    </row>
  </sheetData>
  <sheetProtection/>
  <mergeCells count="13">
    <mergeCell ref="B1:C1"/>
    <mergeCell ref="B46:F46"/>
    <mergeCell ref="C4:E4"/>
    <mergeCell ref="F4:F5"/>
    <mergeCell ref="B44:G44"/>
    <mergeCell ref="B2:G2"/>
    <mergeCell ref="B3:G3"/>
    <mergeCell ref="B45:G45"/>
    <mergeCell ref="B51:G51"/>
    <mergeCell ref="B48:G48"/>
    <mergeCell ref="B49:G49"/>
    <mergeCell ref="B50:F50"/>
    <mergeCell ref="B47:G47"/>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58"/>
  <sheetViews>
    <sheetView zoomScalePageLayoutView="0" workbookViewId="0" topLeftCell="A13">
      <selection activeCell="N51" sqref="N51"/>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211"/>
      <c r="C1" s="211"/>
      <c r="D1" s="211"/>
      <c r="E1" s="211"/>
      <c r="F1" s="1"/>
      <c r="J1" s="13" t="s">
        <v>207</v>
      </c>
    </row>
    <row r="2" spans="2:14" ht="30" customHeight="1">
      <c r="B2" s="759" t="s">
        <v>71</v>
      </c>
      <c r="C2" s="759"/>
      <c r="D2" s="759"/>
      <c r="E2" s="759"/>
      <c r="F2" s="759"/>
      <c r="G2" s="759"/>
      <c r="H2" s="759"/>
      <c r="I2" s="759"/>
      <c r="J2" s="759"/>
      <c r="K2" s="19"/>
      <c r="L2" s="19"/>
      <c r="M2" s="19"/>
      <c r="N2" s="19"/>
    </row>
    <row r="3" spans="2:14" ht="15" customHeight="1">
      <c r="B3" s="760" t="s">
        <v>72</v>
      </c>
      <c r="C3" s="760"/>
      <c r="D3" s="760"/>
      <c r="E3" s="760"/>
      <c r="F3" s="760"/>
      <c r="G3" s="760"/>
      <c r="H3" s="760"/>
      <c r="I3" s="760"/>
      <c r="J3" s="17"/>
      <c r="K3" s="17"/>
      <c r="L3" s="17"/>
      <c r="M3" s="17"/>
      <c r="N3" s="17"/>
    </row>
    <row r="4" spans="2:14" ht="12.75" customHeight="1">
      <c r="B4" s="17"/>
      <c r="C4" s="17"/>
      <c r="D4" s="17"/>
      <c r="E4" s="17"/>
      <c r="F4" s="17"/>
      <c r="G4" s="17"/>
      <c r="H4" s="17"/>
      <c r="I4" s="63" t="s">
        <v>54</v>
      </c>
      <c r="J4" s="17"/>
      <c r="K4" s="17"/>
      <c r="L4" s="17"/>
      <c r="M4" s="17"/>
      <c r="N4" s="17"/>
    </row>
    <row r="5" spans="2:9" ht="24" customHeight="1">
      <c r="B5" s="6"/>
      <c r="C5" s="761" t="s">
        <v>181</v>
      </c>
      <c r="D5" s="761" t="s">
        <v>182</v>
      </c>
      <c r="E5" s="754" t="s">
        <v>53</v>
      </c>
      <c r="F5" s="756"/>
      <c r="G5" s="754" t="s">
        <v>51</v>
      </c>
      <c r="H5" s="756"/>
      <c r="I5" s="79" t="s">
        <v>52</v>
      </c>
    </row>
    <row r="6" spans="2:9" ht="20.25" customHeight="1">
      <c r="B6" s="6"/>
      <c r="C6" s="762"/>
      <c r="D6" s="762"/>
      <c r="E6" s="105" t="s">
        <v>55</v>
      </c>
      <c r="F6" s="106" t="s">
        <v>56</v>
      </c>
      <c r="G6" s="107" t="s">
        <v>57</v>
      </c>
      <c r="H6" s="108" t="s">
        <v>58</v>
      </c>
      <c r="I6" s="80" t="s">
        <v>58</v>
      </c>
    </row>
    <row r="7" spans="1:10" ht="12.75" customHeight="1">
      <c r="A7" s="8"/>
      <c r="B7" s="9" t="s">
        <v>20</v>
      </c>
      <c r="C7" s="180">
        <v>10</v>
      </c>
      <c r="D7" s="180">
        <v>12</v>
      </c>
      <c r="E7" s="77">
        <v>19</v>
      </c>
      <c r="F7" s="78">
        <v>26</v>
      </c>
      <c r="G7" s="77">
        <v>39</v>
      </c>
      <c r="H7" s="78">
        <v>44</v>
      </c>
      <c r="I7" s="579" t="s">
        <v>64</v>
      </c>
      <c r="J7" s="9" t="s">
        <v>20</v>
      </c>
    </row>
    <row r="8" spans="1:10" ht="12.75" customHeight="1">
      <c r="A8" s="8"/>
      <c r="B8" s="84" t="s">
        <v>3</v>
      </c>
      <c r="C8" s="181">
        <v>10</v>
      </c>
      <c r="D8" s="181">
        <v>11.5</v>
      </c>
      <c r="E8" s="87" t="s">
        <v>59</v>
      </c>
      <c r="F8" s="397" t="s">
        <v>372</v>
      </c>
      <c r="G8" s="87">
        <v>36</v>
      </c>
      <c r="H8" s="88">
        <v>40</v>
      </c>
      <c r="I8" s="89">
        <v>40</v>
      </c>
      <c r="J8" s="84" t="s">
        <v>3</v>
      </c>
    </row>
    <row r="9" spans="1:10" ht="12.75" customHeight="1">
      <c r="A9" s="8"/>
      <c r="B9" s="10" t="s">
        <v>5</v>
      </c>
      <c r="C9" s="182">
        <v>10</v>
      </c>
      <c r="D9" s="182">
        <v>11.5</v>
      </c>
      <c r="E9" s="60">
        <v>18</v>
      </c>
      <c r="F9" s="398" t="s">
        <v>372</v>
      </c>
      <c r="G9" s="60">
        <v>36</v>
      </c>
      <c r="H9" s="398" t="s">
        <v>373</v>
      </c>
      <c r="I9" s="62" t="s">
        <v>183</v>
      </c>
      <c r="J9" s="10" t="s">
        <v>5</v>
      </c>
    </row>
    <row r="10" spans="1:10" ht="12.75" customHeight="1">
      <c r="A10" s="8"/>
      <c r="B10" s="84" t="s">
        <v>16</v>
      </c>
      <c r="C10" s="181">
        <v>10</v>
      </c>
      <c r="D10" s="181">
        <v>11.5</v>
      </c>
      <c r="E10" s="87" t="s">
        <v>59</v>
      </c>
      <c r="F10" s="397" t="s">
        <v>306</v>
      </c>
      <c r="G10" s="87" t="s">
        <v>69</v>
      </c>
      <c r="H10" s="397" t="s">
        <v>307</v>
      </c>
      <c r="I10" s="396" t="s">
        <v>374</v>
      </c>
      <c r="J10" s="84" t="s">
        <v>16</v>
      </c>
    </row>
    <row r="11" spans="1:10" ht="12.75" customHeight="1">
      <c r="A11" s="8"/>
      <c r="B11" s="10" t="s">
        <v>21</v>
      </c>
      <c r="C11" s="182">
        <v>10</v>
      </c>
      <c r="D11" s="182">
        <v>11.5</v>
      </c>
      <c r="E11" s="60" t="s">
        <v>59</v>
      </c>
      <c r="F11" s="398" t="s">
        <v>372</v>
      </c>
      <c r="G11" s="60" t="s">
        <v>61</v>
      </c>
      <c r="H11" s="61" t="s">
        <v>62</v>
      </c>
      <c r="I11" s="62" t="s">
        <v>62</v>
      </c>
      <c r="J11" s="10" t="s">
        <v>21</v>
      </c>
    </row>
    <row r="12" spans="1:10" ht="12.75" customHeight="1">
      <c r="A12" s="8"/>
      <c r="B12" s="84" t="s">
        <v>6</v>
      </c>
      <c r="C12" s="181">
        <v>10</v>
      </c>
      <c r="D12" s="181">
        <v>11.5</v>
      </c>
      <c r="E12" s="87" t="s">
        <v>59</v>
      </c>
      <c r="F12" s="397" t="s">
        <v>372</v>
      </c>
      <c r="G12" s="395" t="s">
        <v>309</v>
      </c>
      <c r="H12" s="397" t="s">
        <v>310</v>
      </c>
      <c r="I12" s="396" t="s">
        <v>308</v>
      </c>
      <c r="J12" s="84" t="s">
        <v>6</v>
      </c>
    </row>
    <row r="13" spans="1:10" ht="12.75" customHeight="1">
      <c r="A13" s="8"/>
      <c r="B13" s="10" t="s">
        <v>24</v>
      </c>
      <c r="C13" s="182">
        <v>10</v>
      </c>
      <c r="D13" s="182">
        <v>11.5</v>
      </c>
      <c r="E13" s="60" t="s">
        <v>59</v>
      </c>
      <c r="F13" s="398" t="s">
        <v>60</v>
      </c>
      <c r="G13" s="60" t="s">
        <v>61</v>
      </c>
      <c r="H13" s="398" t="s">
        <v>311</v>
      </c>
      <c r="I13" s="448" t="s">
        <v>311</v>
      </c>
      <c r="J13" s="10" t="s">
        <v>24</v>
      </c>
    </row>
    <row r="14" spans="1:10" ht="12.75" customHeight="1">
      <c r="A14" s="8"/>
      <c r="B14" s="84" t="s">
        <v>17</v>
      </c>
      <c r="C14" s="580" t="s">
        <v>315</v>
      </c>
      <c r="D14" s="181">
        <v>13</v>
      </c>
      <c r="E14" s="87" t="s">
        <v>66</v>
      </c>
      <c r="F14" s="88" t="s">
        <v>60</v>
      </c>
      <c r="G14" s="401" t="s">
        <v>312</v>
      </c>
      <c r="H14" s="397" t="s">
        <v>195</v>
      </c>
      <c r="I14" s="396" t="s">
        <v>196</v>
      </c>
      <c r="J14" s="84" t="s">
        <v>17</v>
      </c>
    </row>
    <row r="15" spans="1:10" ht="12.75" customHeight="1">
      <c r="A15" s="8"/>
      <c r="B15" s="10" t="s">
        <v>22</v>
      </c>
      <c r="C15" s="182">
        <v>10</v>
      </c>
      <c r="D15" s="182">
        <v>11.5</v>
      </c>
      <c r="E15" s="60" t="s">
        <v>59</v>
      </c>
      <c r="F15" s="398" t="s">
        <v>313</v>
      </c>
      <c r="G15" s="399" t="s">
        <v>314</v>
      </c>
      <c r="H15" s="61" t="s">
        <v>62</v>
      </c>
      <c r="I15" s="448" t="s">
        <v>308</v>
      </c>
      <c r="J15" s="10" t="s">
        <v>22</v>
      </c>
    </row>
    <row r="16" spans="1:10" ht="12.75" customHeight="1">
      <c r="A16" s="8"/>
      <c r="B16" s="84" t="s">
        <v>23</v>
      </c>
      <c r="C16" s="581" t="s">
        <v>316</v>
      </c>
      <c r="D16" s="581" t="s">
        <v>316</v>
      </c>
      <c r="E16" s="87">
        <v>19</v>
      </c>
      <c r="F16" s="91">
        <v>26</v>
      </c>
      <c r="G16" s="90">
        <v>38</v>
      </c>
      <c r="H16" s="397" t="s">
        <v>308</v>
      </c>
      <c r="I16" s="396" t="s">
        <v>308</v>
      </c>
      <c r="J16" s="84" t="s">
        <v>23</v>
      </c>
    </row>
    <row r="17" spans="1:10" ht="12.75" customHeight="1">
      <c r="A17" s="8"/>
      <c r="B17" s="10" t="s">
        <v>47</v>
      </c>
      <c r="C17" s="182">
        <v>10</v>
      </c>
      <c r="D17" s="182">
        <v>11.5</v>
      </c>
      <c r="E17" s="60" t="s">
        <v>59</v>
      </c>
      <c r="F17" s="398" t="s">
        <v>372</v>
      </c>
      <c r="G17" s="60" t="s">
        <v>61</v>
      </c>
      <c r="H17" s="61" t="s">
        <v>62</v>
      </c>
      <c r="I17" s="448" t="s">
        <v>308</v>
      </c>
      <c r="J17" s="10" t="s">
        <v>47</v>
      </c>
    </row>
    <row r="18" spans="1:10" ht="12.75" customHeight="1">
      <c r="A18" s="8"/>
      <c r="B18" s="84" t="s">
        <v>25</v>
      </c>
      <c r="C18" s="181">
        <v>12</v>
      </c>
      <c r="D18" s="400">
        <v>12</v>
      </c>
      <c r="E18" s="401" t="s">
        <v>59</v>
      </c>
      <c r="F18" s="397" t="s">
        <v>375</v>
      </c>
      <c r="G18" s="401" t="s">
        <v>62</v>
      </c>
      <c r="H18" s="397" t="s">
        <v>64</v>
      </c>
      <c r="I18" s="396" t="s">
        <v>64</v>
      </c>
      <c r="J18" s="84" t="s">
        <v>25</v>
      </c>
    </row>
    <row r="19" spans="1:10" ht="12.75" customHeight="1">
      <c r="A19" s="8"/>
      <c r="B19" s="10" t="s">
        <v>4</v>
      </c>
      <c r="C19" s="182">
        <v>10</v>
      </c>
      <c r="D19" s="182" t="s">
        <v>243</v>
      </c>
      <c r="E19" s="60" t="s">
        <v>59</v>
      </c>
      <c r="F19" s="61" t="s">
        <v>65</v>
      </c>
      <c r="G19" s="60" t="s">
        <v>61</v>
      </c>
      <c r="H19" s="61" t="s">
        <v>62</v>
      </c>
      <c r="I19" s="448" t="s">
        <v>308</v>
      </c>
      <c r="J19" s="10" t="s">
        <v>4</v>
      </c>
    </row>
    <row r="20" spans="1:10" ht="12.75" customHeight="1">
      <c r="A20" s="8"/>
      <c r="B20" s="84" t="s">
        <v>8</v>
      </c>
      <c r="C20" s="181">
        <v>10</v>
      </c>
      <c r="D20" s="181">
        <v>11.5</v>
      </c>
      <c r="E20" s="87" t="s">
        <v>59</v>
      </c>
      <c r="F20" s="397" t="s">
        <v>313</v>
      </c>
      <c r="G20" s="401" t="s">
        <v>61</v>
      </c>
      <c r="H20" s="88" t="s">
        <v>62</v>
      </c>
      <c r="I20" s="396" t="s">
        <v>308</v>
      </c>
      <c r="J20" s="84" t="s">
        <v>8</v>
      </c>
    </row>
    <row r="21" spans="1:10" ht="12.75" customHeight="1">
      <c r="A21" s="8"/>
      <c r="B21" s="10" t="s">
        <v>9</v>
      </c>
      <c r="C21" s="182">
        <v>10</v>
      </c>
      <c r="D21" s="182">
        <v>11.5</v>
      </c>
      <c r="E21" s="60" t="s">
        <v>59</v>
      </c>
      <c r="F21" s="398" t="s">
        <v>372</v>
      </c>
      <c r="G21" s="60" t="s">
        <v>61</v>
      </c>
      <c r="H21" s="61" t="s">
        <v>62</v>
      </c>
      <c r="I21" s="448" t="s">
        <v>308</v>
      </c>
      <c r="J21" s="10" t="s">
        <v>9</v>
      </c>
    </row>
    <row r="22" spans="1:10" ht="12.75" customHeight="1">
      <c r="A22" s="8"/>
      <c r="B22" s="84" t="s">
        <v>26</v>
      </c>
      <c r="C22" s="181">
        <v>10</v>
      </c>
      <c r="D22" s="181">
        <v>12</v>
      </c>
      <c r="E22" s="87" t="s">
        <v>66</v>
      </c>
      <c r="F22" s="88" t="s">
        <v>60</v>
      </c>
      <c r="G22" s="87" t="s">
        <v>64</v>
      </c>
      <c r="H22" s="88" t="s">
        <v>64</v>
      </c>
      <c r="I22" s="89" t="s">
        <v>64</v>
      </c>
      <c r="J22" s="84" t="s">
        <v>26</v>
      </c>
    </row>
    <row r="23" spans="1:10" ht="12.75" customHeight="1">
      <c r="A23" s="8"/>
      <c r="B23" s="10" t="s">
        <v>7</v>
      </c>
      <c r="C23" s="182">
        <v>10</v>
      </c>
      <c r="D23" s="182">
        <v>11.5</v>
      </c>
      <c r="E23" s="60" t="s">
        <v>59</v>
      </c>
      <c r="F23" s="61" t="s">
        <v>65</v>
      </c>
      <c r="G23" s="399" t="s">
        <v>61</v>
      </c>
      <c r="H23" s="61" t="s">
        <v>62</v>
      </c>
      <c r="I23" s="448" t="s">
        <v>308</v>
      </c>
      <c r="J23" s="10" t="s">
        <v>7</v>
      </c>
    </row>
    <row r="24" spans="1:10" ht="12.75" customHeight="1">
      <c r="A24" s="8"/>
      <c r="B24" s="85" t="s">
        <v>10</v>
      </c>
      <c r="C24" s="181">
        <v>10</v>
      </c>
      <c r="D24" s="181">
        <v>11.5</v>
      </c>
      <c r="E24" s="87" t="s">
        <v>59</v>
      </c>
      <c r="F24" s="88" t="s">
        <v>65</v>
      </c>
      <c r="G24" s="87" t="s">
        <v>61</v>
      </c>
      <c r="H24" s="88" t="s">
        <v>62</v>
      </c>
      <c r="I24" s="396" t="s">
        <v>308</v>
      </c>
      <c r="J24" s="85" t="s">
        <v>10</v>
      </c>
    </row>
    <row r="25" spans="1:10" ht="12.75" customHeight="1">
      <c r="A25" s="8"/>
      <c r="B25" s="10" t="s">
        <v>319</v>
      </c>
      <c r="C25" s="182">
        <v>10</v>
      </c>
      <c r="D25" s="182">
        <v>11.5</v>
      </c>
      <c r="E25" s="60" t="s">
        <v>67</v>
      </c>
      <c r="F25" s="398" t="s">
        <v>321</v>
      </c>
      <c r="G25" s="60" t="s">
        <v>62</v>
      </c>
      <c r="H25" s="61" t="s">
        <v>68</v>
      </c>
      <c r="I25" s="62" t="s">
        <v>68</v>
      </c>
      <c r="J25" s="10" t="s">
        <v>18</v>
      </c>
    </row>
    <row r="26" spans="1:10" ht="12.75" customHeight="1">
      <c r="A26" s="8"/>
      <c r="B26" s="84" t="s">
        <v>27</v>
      </c>
      <c r="C26" s="181">
        <v>10</v>
      </c>
      <c r="D26" s="181">
        <v>11.5</v>
      </c>
      <c r="E26" s="87">
        <v>18</v>
      </c>
      <c r="F26" s="88" t="s">
        <v>60</v>
      </c>
      <c r="G26" s="87">
        <v>36</v>
      </c>
      <c r="H26" s="397" t="s">
        <v>308</v>
      </c>
      <c r="I26" s="396" t="s">
        <v>308</v>
      </c>
      <c r="J26" s="84" t="s">
        <v>27</v>
      </c>
    </row>
    <row r="27" spans="1:10" ht="12.75" customHeight="1">
      <c r="A27" s="8"/>
      <c r="B27" s="10" t="s">
        <v>11</v>
      </c>
      <c r="C27" s="182">
        <v>10</v>
      </c>
      <c r="D27" s="182">
        <v>11.5</v>
      </c>
      <c r="E27" s="60" t="s">
        <v>59</v>
      </c>
      <c r="F27" s="398" t="s">
        <v>375</v>
      </c>
      <c r="G27" s="60" t="s">
        <v>61</v>
      </c>
      <c r="H27" s="61" t="s">
        <v>62</v>
      </c>
      <c r="I27" s="62" t="s">
        <v>62</v>
      </c>
      <c r="J27" s="10" t="s">
        <v>11</v>
      </c>
    </row>
    <row r="28" spans="1:10" ht="12.75" customHeight="1">
      <c r="A28" s="8"/>
      <c r="B28" s="84" t="s">
        <v>28</v>
      </c>
      <c r="C28" s="580" t="s">
        <v>322</v>
      </c>
      <c r="D28" s="181">
        <v>12</v>
      </c>
      <c r="E28" s="87" t="s">
        <v>66</v>
      </c>
      <c r="F28" s="397" t="s">
        <v>60</v>
      </c>
      <c r="G28" s="401" t="s">
        <v>295</v>
      </c>
      <c r="H28" s="397" t="s">
        <v>324</v>
      </c>
      <c r="I28" s="396" t="s">
        <v>308</v>
      </c>
      <c r="J28" s="84" t="s">
        <v>28</v>
      </c>
    </row>
    <row r="29" spans="1:10" ht="12.75" customHeight="1">
      <c r="A29" s="8"/>
      <c r="B29" s="10" t="s">
        <v>12</v>
      </c>
      <c r="C29" s="182">
        <v>10</v>
      </c>
      <c r="D29" s="182">
        <v>11.5</v>
      </c>
      <c r="E29" s="60" t="s">
        <v>59</v>
      </c>
      <c r="F29" s="398" t="s">
        <v>313</v>
      </c>
      <c r="G29" s="60" t="s">
        <v>61</v>
      </c>
      <c r="H29" s="61" t="s">
        <v>62</v>
      </c>
      <c r="I29" s="448" t="s">
        <v>308</v>
      </c>
      <c r="J29" s="10" t="s">
        <v>12</v>
      </c>
    </row>
    <row r="30" spans="1:10" ht="12.75" customHeight="1">
      <c r="A30" s="8"/>
      <c r="B30" s="84" t="s">
        <v>14</v>
      </c>
      <c r="C30" s="181">
        <v>10</v>
      </c>
      <c r="D30" s="181">
        <v>11.5</v>
      </c>
      <c r="E30" s="87" t="s">
        <v>59</v>
      </c>
      <c r="F30" s="397" t="s">
        <v>313</v>
      </c>
      <c r="G30" s="87" t="s">
        <v>61</v>
      </c>
      <c r="H30" s="88" t="s">
        <v>62</v>
      </c>
      <c r="I30" s="396" t="s">
        <v>308</v>
      </c>
      <c r="J30" s="84" t="s">
        <v>14</v>
      </c>
    </row>
    <row r="31" spans="1:10" ht="12.75" customHeight="1">
      <c r="A31" s="8"/>
      <c r="B31" s="10" t="s">
        <v>13</v>
      </c>
      <c r="C31" s="182">
        <v>10</v>
      </c>
      <c r="D31" s="182">
        <v>11.5</v>
      </c>
      <c r="E31" s="60" t="s">
        <v>59</v>
      </c>
      <c r="F31" s="398" t="s">
        <v>372</v>
      </c>
      <c r="G31" s="60" t="s">
        <v>61</v>
      </c>
      <c r="H31" s="61" t="s">
        <v>62</v>
      </c>
      <c r="I31" s="62" t="s">
        <v>62</v>
      </c>
      <c r="J31" s="10" t="s">
        <v>13</v>
      </c>
    </row>
    <row r="32" spans="1:10" ht="12.75" customHeight="1">
      <c r="A32" s="8"/>
      <c r="B32" s="84" t="s">
        <v>323</v>
      </c>
      <c r="C32" s="181">
        <v>10</v>
      </c>
      <c r="D32" s="181">
        <v>11.5</v>
      </c>
      <c r="E32" s="87">
        <v>18</v>
      </c>
      <c r="F32" s="397" t="s">
        <v>372</v>
      </c>
      <c r="G32" s="87" t="s">
        <v>61</v>
      </c>
      <c r="H32" s="397" t="s">
        <v>376</v>
      </c>
      <c r="I32" s="89" t="s">
        <v>183</v>
      </c>
      <c r="J32" s="85" t="s">
        <v>29</v>
      </c>
    </row>
    <row r="33" spans="1:10" ht="12.75" customHeight="1">
      <c r="A33" s="8"/>
      <c r="B33" s="10" t="s">
        <v>30</v>
      </c>
      <c r="C33" s="182">
        <v>10</v>
      </c>
      <c r="D33" s="182">
        <v>11.5</v>
      </c>
      <c r="E33" s="60" t="s">
        <v>59</v>
      </c>
      <c r="F33" s="398" t="s">
        <v>60</v>
      </c>
      <c r="G33" s="60" t="s">
        <v>69</v>
      </c>
      <c r="H33" s="398" t="s">
        <v>378</v>
      </c>
      <c r="I33" s="448" t="s">
        <v>377</v>
      </c>
      <c r="J33" s="10" t="s">
        <v>30</v>
      </c>
    </row>
    <row r="34" spans="1:10" ht="12.75">
      <c r="A34" s="8"/>
      <c r="B34" s="86" t="s">
        <v>19</v>
      </c>
      <c r="C34" s="184">
        <v>10</v>
      </c>
      <c r="D34" s="184">
        <v>11.5</v>
      </c>
      <c r="E34" s="92" t="s">
        <v>59</v>
      </c>
      <c r="F34" s="574" t="s">
        <v>60</v>
      </c>
      <c r="G34" s="92" t="s">
        <v>61</v>
      </c>
      <c r="H34" s="574" t="s">
        <v>308</v>
      </c>
      <c r="I34" s="575" t="s">
        <v>317</v>
      </c>
      <c r="J34" s="86" t="s">
        <v>19</v>
      </c>
    </row>
    <row r="35" spans="1:10" ht="12.75" customHeight="1">
      <c r="A35" s="8"/>
      <c r="B35" s="10" t="s">
        <v>274</v>
      </c>
      <c r="C35" s="182">
        <v>10</v>
      </c>
      <c r="D35" s="521">
        <v>11.5</v>
      </c>
      <c r="E35" s="399" t="s">
        <v>59</v>
      </c>
      <c r="F35" s="398" t="s">
        <v>372</v>
      </c>
      <c r="G35" s="399" t="s">
        <v>61</v>
      </c>
      <c r="H35" s="398" t="s">
        <v>62</v>
      </c>
      <c r="I35" s="448" t="s">
        <v>64</v>
      </c>
      <c r="J35" s="10" t="s">
        <v>274</v>
      </c>
    </row>
    <row r="36" spans="1:10" ht="12.75" customHeight="1">
      <c r="A36" s="8"/>
      <c r="B36" s="265" t="s">
        <v>257</v>
      </c>
      <c r="C36" s="526">
        <v>10</v>
      </c>
      <c r="D36" s="526">
        <v>11.5</v>
      </c>
      <c r="E36" s="527" t="s">
        <v>59</v>
      </c>
      <c r="F36" s="528" t="s">
        <v>375</v>
      </c>
      <c r="G36" s="527" t="s">
        <v>61</v>
      </c>
      <c r="H36" s="528" t="s">
        <v>62</v>
      </c>
      <c r="I36" s="529" t="s">
        <v>308</v>
      </c>
      <c r="J36" s="265" t="s">
        <v>257</v>
      </c>
    </row>
    <row r="37" spans="1:10" ht="12.75" customHeight="1">
      <c r="A37" s="8"/>
      <c r="B37" s="516" t="s">
        <v>112</v>
      </c>
      <c r="C37" s="182">
        <v>10</v>
      </c>
      <c r="D37" s="182">
        <v>11.5</v>
      </c>
      <c r="E37" s="60" t="s">
        <v>59</v>
      </c>
      <c r="F37" s="61" t="s">
        <v>63</v>
      </c>
      <c r="G37" s="60" t="s">
        <v>242</v>
      </c>
      <c r="H37" s="61" t="s">
        <v>62</v>
      </c>
      <c r="I37" s="62" t="s">
        <v>62</v>
      </c>
      <c r="J37" s="516" t="s">
        <v>112</v>
      </c>
    </row>
    <row r="38" spans="1:10" ht="12.75" customHeight="1">
      <c r="A38" s="8"/>
      <c r="B38" s="265" t="s">
        <v>258</v>
      </c>
      <c r="C38" s="526">
        <v>10</v>
      </c>
      <c r="D38" s="526">
        <v>11.5</v>
      </c>
      <c r="E38" s="527" t="s">
        <v>59</v>
      </c>
      <c r="F38" s="528" t="s">
        <v>313</v>
      </c>
      <c r="G38" s="527" t="s">
        <v>325</v>
      </c>
      <c r="H38" s="528" t="s">
        <v>62</v>
      </c>
      <c r="I38" s="529" t="s">
        <v>308</v>
      </c>
      <c r="J38" s="265" t="s">
        <v>258</v>
      </c>
    </row>
    <row r="39" spans="1:10" ht="12.75" customHeight="1">
      <c r="A39" s="8"/>
      <c r="B39" s="11" t="s">
        <v>15</v>
      </c>
      <c r="C39" s="183">
        <v>10</v>
      </c>
      <c r="D39" s="183">
        <v>11.5</v>
      </c>
      <c r="E39" s="522" t="s">
        <v>59</v>
      </c>
      <c r="F39" s="577" t="s">
        <v>313</v>
      </c>
      <c r="G39" s="576" t="s">
        <v>314</v>
      </c>
      <c r="H39" s="577" t="s">
        <v>326</v>
      </c>
      <c r="I39" s="583" t="s">
        <v>308</v>
      </c>
      <c r="J39" s="11" t="s">
        <v>15</v>
      </c>
    </row>
    <row r="40" spans="1:10" ht="12.75" customHeight="1">
      <c r="A40" s="8"/>
      <c r="B40" s="265" t="s">
        <v>1</v>
      </c>
      <c r="C40" s="526">
        <v>10</v>
      </c>
      <c r="D40" s="526">
        <v>11.5</v>
      </c>
      <c r="E40" s="530" t="s">
        <v>59</v>
      </c>
      <c r="F40" s="528" t="s">
        <v>372</v>
      </c>
      <c r="G40" s="530" t="s">
        <v>61</v>
      </c>
      <c r="H40" s="531" t="s">
        <v>62</v>
      </c>
      <c r="I40" s="532" t="s">
        <v>64</v>
      </c>
      <c r="J40" s="265" t="s">
        <v>1</v>
      </c>
    </row>
    <row r="41" spans="1:10" ht="12.75" customHeight="1">
      <c r="A41" s="8"/>
      <c r="B41" s="10" t="s">
        <v>320</v>
      </c>
      <c r="C41" s="182">
        <v>10</v>
      </c>
      <c r="D41" s="182">
        <v>11.5</v>
      </c>
      <c r="E41" s="60" t="s">
        <v>66</v>
      </c>
      <c r="F41" s="61" t="s">
        <v>60</v>
      </c>
      <c r="G41" s="399" t="s">
        <v>327</v>
      </c>
      <c r="H41" s="398" t="s">
        <v>328</v>
      </c>
      <c r="I41" s="448" t="s">
        <v>328</v>
      </c>
      <c r="J41" s="10" t="s">
        <v>31</v>
      </c>
    </row>
    <row r="42" spans="1:10" ht="12.75" customHeight="1">
      <c r="A42" s="8"/>
      <c r="B42" s="265" t="s">
        <v>2</v>
      </c>
      <c r="C42" s="526">
        <v>10</v>
      </c>
      <c r="D42" s="526">
        <v>11.5</v>
      </c>
      <c r="E42" s="530" t="s">
        <v>59</v>
      </c>
      <c r="F42" s="528" t="s">
        <v>372</v>
      </c>
      <c r="G42" s="530" t="s">
        <v>61</v>
      </c>
      <c r="H42" s="531" t="s">
        <v>62</v>
      </c>
      <c r="I42" s="532" t="s">
        <v>62</v>
      </c>
      <c r="J42" s="265" t="s">
        <v>2</v>
      </c>
    </row>
    <row r="43" spans="1:10" ht="12.75" customHeight="1">
      <c r="A43" s="8"/>
      <c r="B43" s="11" t="s">
        <v>46</v>
      </c>
      <c r="C43" s="260">
        <v>10</v>
      </c>
      <c r="D43" s="524">
        <v>11.5</v>
      </c>
      <c r="E43" s="525" t="s">
        <v>59</v>
      </c>
      <c r="F43" s="577" t="s">
        <v>372</v>
      </c>
      <c r="G43" s="525" t="s">
        <v>61</v>
      </c>
      <c r="H43" s="523" t="s">
        <v>62</v>
      </c>
      <c r="I43" s="523" t="s">
        <v>62</v>
      </c>
      <c r="J43" s="11" t="s">
        <v>46</v>
      </c>
    </row>
    <row r="44" spans="2:4" ht="15" customHeight="1">
      <c r="B44" s="300" t="s">
        <v>244</v>
      </c>
      <c r="C44" s="4"/>
      <c r="D44" s="4"/>
    </row>
    <row r="45" spans="2:14" ht="12.75" customHeight="1">
      <c r="B45" s="4" t="s">
        <v>48</v>
      </c>
      <c r="C45" s="4"/>
      <c r="D45" s="4"/>
      <c r="E45" s="20"/>
      <c r="F45" s="20"/>
      <c r="G45" s="20"/>
      <c r="H45" s="20"/>
      <c r="I45" s="20"/>
      <c r="J45" s="20"/>
      <c r="K45" s="20"/>
      <c r="L45" s="20"/>
      <c r="M45" s="21"/>
      <c r="N45" s="20"/>
    </row>
    <row r="46" spans="2:14" ht="69.75" customHeight="1">
      <c r="B46" s="734" t="s">
        <v>318</v>
      </c>
      <c r="C46" s="749"/>
      <c r="D46" s="749"/>
      <c r="E46" s="749"/>
      <c r="F46" s="749"/>
      <c r="G46" s="749"/>
      <c r="H46" s="749"/>
      <c r="I46" s="749"/>
      <c r="J46" s="749"/>
      <c r="K46" s="14"/>
      <c r="L46" s="14"/>
      <c r="M46" s="14"/>
      <c r="N46" s="14"/>
    </row>
    <row r="47" spans="2:10" ht="12.75" customHeight="1">
      <c r="B47" s="206" t="s">
        <v>379</v>
      </c>
      <c r="C47" s="206"/>
      <c r="D47" s="215"/>
      <c r="E47" s="215"/>
      <c r="F47" s="215"/>
      <c r="G47" s="215"/>
      <c r="H47" s="215"/>
      <c r="I47" s="215"/>
      <c r="J47" s="215"/>
    </row>
    <row r="48" spans="2:10" ht="12.75" customHeight="1">
      <c r="B48" s="206" t="s">
        <v>380</v>
      </c>
      <c r="C48" s="206"/>
      <c r="D48" s="215"/>
      <c r="E48" s="215"/>
      <c r="F48" s="215"/>
      <c r="G48" s="215"/>
      <c r="H48" s="215"/>
      <c r="I48" s="215"/>
      <c r="J48" s="215"/>
    </row>
    <row r="49" spans="2:10" ht="12.75" customHeight="1">
      <c r="B49" s="206" t="s">
        <v>381</v>
      </c>
      <c r="C49" s="206"/>
      <c r="D49" s="215"/>
      <c r="E49" s="215"/>
      <c r="F49" s="215"/>
      <c r="G49" s="215"/>
      <c r="H49" s="215"/>
      <c r="I49" s="215"/>
      <c r="J49" s="215"/>
    </row>
    <row r="50" spans="2:10" ht="12.75" customHeight="1">
      <c r="B50" s="582" t="s">
        <v>382</v>
      </c>
      <c r="C50" s="206"/>
      <c r="D50" s="215"/>
      <c r="E50" s="215"/>
      <c r="F50" s="215"/>
      <c r="G50" s="215"/>
      <c r="H50" s="215"/>
      <c r="I50" s="215"/>
      <c r="J50" s="215"/>
    </row>
    <row r="51" spans="2:10" ht="12.75" customHeight="1">
      <c r="B51" s="582" t="s">
        <v>383</v>
      </c>
      <c r="C51" s="206"/>
      <c r="D51" s="215"/>
      <c r="E51" s="215"/>
      <c r="F51" s="215"/>
      <c r="G51" s="215"/>
      <c r="H51" s="215"/>
      <c r="I51" s="215"/>
      <c r="J51" s="215"/>
    </row>
    <row r="52" spans="3:10" ht="12.75" customHeight="1">
      <c r="C52" s="206"/>
      <c r="D52" s="215"/>
      <c r="E52" s="215"/>
      <c r="F52" s="215"/>
      <c r="G52" s="215"/>
      <c r="H52" s="215"/>
      <c r="I52" s="215"/>
      <c r="J52" s="215"/>
    </row>
    <row r="53" spans="2:10" ht="12.75" customHeight="1">
      <c r="B53" s="206"/>
      <c r="C53" s="215"/>
      <c r="D53" s="215"/>
      <c r="E53" s="215"/>
      <c r="F53" s="215"/>
      <c r="G53" s="215"/>
      <c r="H53" s="215"/>
      <c r="I53" s="215"/>
      <c r="J53" s="215"/>
    </row>
    <row r="54" spans="2:10" ht="12.75" customHeight="1">
      <c r="B54" s="206"/>
      <c r="C54" s="215"/>
      <c r="D54" s="215"/>
      <c r="E54" s="215"/>
      <c r="F54" s="215"/>
      <c r="G54" s="215"/>
      <c r="H54" s="215"/>
      <c r="I54" s="215"/>
      <c r="J54" s="215"/>
    </row>
    <row r="55" spans="2:10" ht="12.75" customHeight="1">
      <c r="B55" s="206"/>
      <c r="C55" s="215"/>
      <c r="D55" s="215"/>
      <c r="E55" s="215"/>
      <c r="F55" s="215"/>
      <c r="G55" s="215"/>
      <c r="H55" s="215"/>
      <c r="I55" s="215"/>
      <c r="J55" s="215"/>
    </row>
    <row r="56" spans="2:10" ht="12.75" customHeight="1">
      <c r="B56" s="206"/>
      <c r="C56" s="215"/>
      <c r="D56" s="215"/>
      <c r="E56" s="215"/>
      <c r="F56" s="215"/>
      <c r="G56" s="215"/>
      <c r="H56" s="215"/>
      <c r="I56" s="215"/>
      <c r="J56" s="215"/>
    </row>
    <row r="57" ht="12.75">
      <c r="B57" s="206"/>
    </row>
    <row r="58" ht="12.75">
      <c r="B58" s="206"/>
    </row>
  </sheetData>
  <sheetProtection/>
  <mergeCells count="7">
    <mergeCell ref="B46:J46"/>
    <mergeCell ref="B2:J2"/>
    <mergeCell ref="B3:I3"/>
    <mergeCell ref="C5:C6"/>
    <mergeCell ref="D5:D6"/>
    <mergeCell ref="E5:F5"/>
    <mergeCell ref="G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M44"/>
  <sheetViews>
    <sheetView zoomScalePageLayoutView="0" workbookViewId="0" topLeftCell="B13">
      <selection activeCell="Q15" sqref="Q15"/>
    </sheetView>
  </sheetViews>
  <sheetFormatPr defaultColWidth="9.140625" defaultRowHeight="12.75"/>
  <cols>
    <col min="2" max="2" width="6.140625" style="0" customWidth="1"/>
    <col min="7" max="7" width="9.00390625" style="0" customWidth="1"/>
  </cols>
  <sheetData>
    <row r="1" spans="4:12" ht="14.25" customHeight="1">
      <c r="D1" s="179"/>
      <c r="E1" s="179"/>
      <c r="F1" s="179"/>
      <c r="G1" s="179"/>
      <c r="H1" s="179"/>
      <c r="I1" s="179"/>
      <c r="J1" s="179"/>
      <c r="K1" s="179"/>
      <c r="L1" s="15" t="s">
        <v>208</v>
      </c>
    </row>
    <row r="2" spans="2:12" ht="30" customHeight="1">
      <c r="B2" s="759" t="s">
        <v>237</v>
      </c>
      <c r="C2" s="759"/>
      <c r="D2" s="759"/>
      <c r="E2" s="759"/>
      <c r="F2" s="759"/>
      <c r="G2" s="759"/>
      <c r="H2" s="759"/>
      <c r="I2" s="759"/>
      <c r="J2" s="759"/>
      <c r="K2" s="759"/>
      <c r="L2" s="223"/>
    </row>
    <row r="3" spans="2:12" ht="18" customHeight="1">
      <c r="B3" s="759">
        <v>2016</v>
      </c>
      <c r="C3" s="759"/>
      <c r="D3" s="759"/>
      <c r="E3" s="759"/>
      <c r="F3" s="759"/>
      <c r="G3" s="759"/>
      <c r="H3" s="759"/>
      <c r="I3" s="759"/>
      <c r="J3" s="759"/>
      <c r="K3" s="759"/>
      <c r="L3" s="759"/>
    </row>
    <row r="4" spans="2:12" ht="23.25" customHeight="1">
      <c r="B4" s="2"/>
      <c r="C4" s="764" t="s">
        <v>90</v>
      </c>
      <c r="D4" s="299" t="s">
        <v>86</v>
      </c>
      <c r="E4" s="299" t="s">
        <v>86</v>
      </c>
      <c r="F4" s="767" t="s">
        <v>219</v>
      </c>
      <c r="G4" s="770" t="s">
        <v>156</v>
      </c>
      <c r="H4" s="770" t="s">
        <v>96</v>
      </c>
      <c r="I4" s="770" t="s">
        <v>94</v>
      </c>
      <c r="J4" s="770" t="s">
        <v>95</v>
      </c>
      <c r="K4" s="770" t="s">
        <v>246</v>
      </c>
      <c r="L4" s="773" t="s">
        <v>225</v>
      </c>
    </row>
    <row r="5" spans="2:12" ht="12.75" customHeight="1">
      <c r="B5" s="2"/>
      <c r="C5" s="765"/>
      <c r="D5" s="776" t="s">
        <v>220</v>
      </c>
      <c r="E5" s="778" t="s">
        <v>240</v>
      </c>
      <c r="F5" s="768"/>
      <c r="G5" s="771"/>
      <c r="H5" s="771"/>
      <c r="I5" s="771"/>
      <c r="J5" s="771"/>
      <c r="K5" s="771"/>
      <c r="L5" s="774"/>
    </row>
    <row r="6" spans="2:12" ht="25.5" customHeight="1">
      <c r="B6" s="2"/>
      <c r="C6" s="766"/>
      <c r="D6" s="777"/>
      <c r="E6" s="779"/>
      <c r="F6" s="769"/>
      <c r="G6" s="772"/>
      <c r="H6" s="772"/>
      <c r="I6" s="772"/>
      <c r="J6" s="772"/>
      <c r="K6" s="772"/>
      <c r="L6" s="775"/>
    </row>
    <row r="7" spans="2:13" ht="12.75" customHeight="1">
      <c r="B7" s="603" t="s">
        <v>268</v>
      </c>
      <c r="C7" s="660">
        <v>11328.25</v>
      </c>
      <c r="D7" s="664">
        <v>3235.087</v>
      </c>
      <c r="E7" s="660">
        <v>2075.159</v>
      </c>
      <c r="F7" s="664">
        <v>660.704</v>
      </c>
      <c r="G7" s="672">
        <v>29.05</v>
      </c>
      <c r="H7" s="672">
        <v>43.246</v>
      </c>
      <c r="I7" s="672">
        <v>176.228</v>
      </c>
      <c r="J7" s="660">
        <v>366.69</v>
      </c>
      <c r="K7" s="672">
        <v>2909.08</v>
      </c>
      <c r="L7" s="660">
        <v>1833.006</v>
      </c>
      <c r="M7" s="603" t="s">
        <v>268</v>
      </c>
    </row>
    <row r="8" spans="2:13" ht="12.75" customHeight="1">
      <c r="B8" s="10" t="s">
        <v>20</v>
      </c>
      <c r="C8" s="665">
        <v>211.429</v>
      </c>
      <c r="D8" s="668">
        <v>59.758</v>
      </c>
      <c r="E8" s="670">
        <v>18.779</v>
      </c>
      <c r="F8" s="668">
        <v>34.086</v>
      </c>
      <c r="G8" s="668">
        <v>0.96</v>
      </c>
      <c r="H8" s="676">
        <v>0.892</v>
      </c>
      <c r="I8" s="676">
        <v>1.004</v>
      </c>
      <c r="J8" s="668">
        <v>5.884</v>
      </c>
      <c r="K8" s="668">
        <v>56.125</v>
      </c>
      <c r="L8" s="661">
        <v>33.941</v>
      </c>
      <c r="M8" s="10" t="s">
        <v>20</v>
      </c>
    </row>
    <row r="9" spans="2:13" ht="12.75" customHeight="1">
      <c r="B9" s="265" t="s">
        <v>3</v>
      </c>
      <c r="C9" s="666">
        <v>169.272</v>
      </c>
      <c r="D9" s="669">
        <v>69.085</v>
      </c>
      <c r="E9" s="669">
        <v>32.048</v>
      </c>
      <c r="F9" s="674">
        <v>11.023</v>
      </c>
      <c r="G9" s="674">
        <v>0.25</v>
      </c>
      <c r="H9" s="669">
        <v>0.942</v>
      </c>
      <c r="I9" s="669">
        <v>0.691</v>
      </c>
      <c r="J9" s="669">
        <v>2.076</v>
      </c>
      <c r="K9" s="669">
        <v>33.096</v>
      </c>
      <c r="L9" s="662">
        <v>20.061</v>
      </c>
      <c r="M9" s="265" t="s">
        <v>3</v>
      </c>
    </row>
    <row r="10" spans="2:13" ht="12.75" customHeight="1">
      <c r="B10" s="10" t="s">
        <v>5</v>
      </c>
      <c r="C10" s="665">
        <v>279.75</v>
      </c>
      <c r="D10" s="670">
        <v>125.438</v>
      </c>
      <c r="E10" s="670">
        <v>38.338</v>
      </c>
      <c r="F10" s="673">
        <v>26.962</v>
      </c>
      <c r="G10" s="673">
        <v>0.25</v>
      </c>
      <c r="H10" s="670">
        <v>0.441</v>
      </c>
      <c r="I10" s="673">
        <v>0.15</v>
      </c>
      <c r="J10" s="670">
        <v>2.335</v>
      </c>
      <c r="K10" s="670">
        <v>45.864</v>
      </c>
      <c r="L10" s="661">
        <v>39.972</v>
      </c>
      <c r="M10" s="10" t="s">
        <v>5</v>
      </c>
    </row>
    <row r="11" spans="2:13" ht="12.75" customHeight="1">
      <c r="B11" s="265" t="s">
        <v>16</v>
      </c>
      <c r="C11" s="666">
        <v>146.776</v>
      </c>
      <c r="D11" s="669">
        <v>30.018</v>
      </c>
      <c r="E11" s="669">
        <v>25.898</v>
      </c>
      <c r="F11" s="674">
        <v>6.164</v>
      </c>
      <c r="G11" s="674">
        <v>0.25</v>
      </c>
      <c r="H11" s="669">
        <v>0.166</v>
      </c>
      <c r="I11" s="669">
        <v>19.194</v>
      </c>
      <c r="J11" s="669">
        <v>5.469</v>
      </c>
      <c r="K11" s="669">
        <v>30.083</v>
      </c>
      <c r="L11" s="662">
        <v>29.534</v>
      </c>
      <c r="M11" s="265" t="s">
        <v>16</v>
      </c>
    </row>
    <row r="12" spans="2:13" ht="12.75" customHeight="1">
      <c r="B12" s="10" t="s">
        <v>21</v>
      </c>
      <c r="C12" s="665">
        <v>2341.914</v>
      </c>
      <c r="D12" s="670">
        <v>433.544</v>
      </c>
      <c r="E12" s="670">
        <v>448.828</v>
      </c>
      <c r="F12" s="673">
        <v>47.5</v>
      </c>
      <c r="G12" s="670">
        <v>3.396</v>
      </c>
      <c r="H12" s="670">
        <v>10.452</v>
      </c>
      <c r="I12" s="670">
        <v>21.335</v>
      </c>
      <c r="J12" s="670">
        <v>65.958</v>
      </c>
      <c r="K12" s="670">
        <v>753.431</v>
      </c>
      <c r="L12" s="661">
        <v>557.47</v>
      </c>
      <c r="M12" s="10" t="s">
        <v>21</v>
      </c>
    </row>
    <row r="13" spans="2:13" ht="12.75" customHeight="1">
      <c r="B13" s="265" t="s">
        <v>6</v>
      </c>
      <c r="C13" s="666">
        <v>38.222</v>
      </c>
      <c r="D13" s="669">
        <v>16.073</v>
      </c>
      <c r="E13" s="674">
        <v>3.264</v>
      </c>
      <c r="F13" s="674">
        <v>1.35</v>
      </c>
      <c r="G13" s="669">
        <v>0</v>
      </c>
      <c r="H13" s="674">
        <v>0.04</v>
      </c>
      <c r="I13" s="674">
        <v>0.893</v>
      </c>
      <c r="J13" s="669">
        <v>0.154</v>
      </c>
      <c r="K13" s="669">
        <v>12.991</v>
      </c>
      <c r="L13" s="662">
        <v>3.407</v>
      </c>
      <c r="M13" s="265" t="s">
        <v>6</v>
      </c>
    </row>
    <row r="14" spans="2:13" ht="12.75" customHeight="1">
      <c r="B14" s="10" t="s">
        <v>24</v>
      </c>
      <c r="C14" s="665">
        <v>97.662</v>
      </c>
      <c r="D14" s="673">
        <v>21</v>
      </c>
      <c r="E14" s="670">
        <v>28.36</v>
      </c>
      <c r="F14" s="673">
        <v>4.577</v>
      </c>
      <c r="G14" s="673">
        <v>0.05</v>
      </c>
      <c r="H14" s="673">
        <v>0</v>
      </c>
      <c r="I14" s="673">
        <v>0.9</v>
      </c>
      <c r="J14" s="673">
        <v>7.977</v>
      </c>
      <c r="K14" s="670">
        <v>17.307</v>
      </c>
      <c r="L14" s="661">
        <v>17.491</v>
      </c>
      <c r="M14" s="10" t="s">
        <v>24</v>
      </c>
    </row>
    <row r="15" spans="2:13" ht="12.75" customHeight="1">
      <c r="B15" s="265" t="s">
        <v>17</v>
      </c>
      <c r="C15" s="666">
        <v>184.151</v>
      </c>
      <c r="D15" s="669">
        <v>35.72</v>
      </c>
      <c r="E15" s="674">
        <v>61.01</v>
      </c>
      <c r="F15" s="674">
        <v>9.498</v>
      </c>
      <c r="G15" s="669">
        <v>0.235</v>
      </c>
      <c r="H15" s="669">
        <v>0</v>
      </c>
      <c r="I15" s="669">
        <v>15.913</v>
      </c>
      <c r="J15" s="669">
        <v>3.666</v>
      </c>
      <c r="K15" s="669">
        <v>43.478</v>
      </c>
      <c r="L15" s="662">
        <v>14.631</v>
      </c>
      <c r="M15" s="265" t="s">
        <v>17</v>
      </c>
    </row>
    <row r="16" spans="2:13" ht="12.75" customHeight="1">
      <c r="B16" s="10" t="s">
        <v>22</v>
      </c>
      <c r="C16" s="665">
        <v>854.35</v>
      </c>
      <c r="D16" s="670">
        <v>320.593</v>
      </c>
      <c r="E16" s="680">
        <v>176.815</v>
      </c>
      <c r="F16" s="681">
        <v>14.806</v>
      </c>
      <c r="G16" s="680">
        <v>2.5</v>
      </c>
      <c r="H16" s="670">
        <v>0.518</v>
      </c>
      <c r="I16" s="670">
        <v>6.78</v>
      </c>
      <c r="J16" s="670">
        <v>29.34</v>
      </c>
      <c r="K16" s="670">
        <v>219.733</v>
      </c>
      <c r="L16" s="661">
        <v>83.265</v>
      </c>
      <c r="M16" s="10" t="s">
        <v>22</v>
      </c>
    </row>
    <row r="17" spans="2:13" ht="12.75" customHeight="1">
      <c r="B17" s="265" t="s">
        <v>23</v>
      </c>
      <c r="C17" s="666">
        <v>1382.231</v>
      </c>
      <c r="D17" s="669">
        <v>357.853</v>
      </c>
      <c r="E17" s="674">
        <v>264.863</v>
      </c>
      <c r="F17" s="674">
        <v>198.307</v>
      </c>
      <c r="G17" s="674">
        <v>3.1</v>
      </c>
      <c r="H17" s="669">
        <v>3.952</v>
      </c>
      <c r="I17" s="669">
        <v>11.046</v>
      </c>
      <c r="J17" s="674">
        <v>64.753</v>
      </c>
      <c r="K17" s="669">
        <v>241.751</v>
      </c>
      <c r="L17" s="677">
        <v>236.601</v>
      </c>
      <c r="M17" s="265" t="s">
        <v>23</v>
      </c>
    </row>
    <row r="18" spans="2:13" ht="12.75" customHeight="1">
      <c r="B18" s="10" t="s">
        <v>47</v>
      </c>
      <c r="C18" s="665">
        <v>83.153</v>
      </c>
      <c r="D18" s="670">
        <v>22.015</v>
      </c>
      <c r="E18" s="670">
        <v>19.412</v>
      </c>
      <c r="F18" s="670">
        <v>3.886</v>
      </c>
      <c r="G18" s="670">
        <v>0.653</v>
      </c>
      <c r="H18" s="670">
        <v>0.054</v>
      </c>
      <c r="I18" s="670">
        <v>4.133</v>
      </c>
      <c r="J18" s="670">
        <v>1.159</v>
      </c>
      <c r="K18" s="670">
        <v>21.532</v>
      </c>
      <c r="L18" s="661">
        <v>10.309</v>
      </c>
      <c r="M18" s="10" t="s">
        <v>47</v>
      </c>
    </row>
    <row r="19" spans="2:13" ht="12.75" customHeight="1">
      <c r="B19" s="265" t="s">
        <v>25</v>
      </c>
      <c r="C19" s="666">
        <v>1117.011</v>
      </c>
      <c r="D19" s="669">
        <v>325.032</v>
      </c>
      <c r="E19" s="669">
        <v>167.998</v>
      </c>
      <c r="F19" s="669">
        <v>38.311</v>
      </c>
      <c r="G19" s="669">
        <v>2.172</v>
      </c>
      <c r="H19" s="669">
        <v>2.942</v>
      </c>
      <c r="I19" s="669">
        <v>46.361</v>
      </c>
      <c r="J19" s="669">
        <v>20.421</v>
      </c>
      <c r="K19" s="669">
        <v>356.159</v>
      </c>
      <c r="L19" s="662">
        <v>157.615</v>
      </c>
      <c r="M19" s="265" t="s">
        <v>25</v>
      </c>
    </row>
    <row r="20" spans="2:13" ht="12.75" customHeight="1">
      <c r="B20" s="10" t="s">
        <v>4</v>
      </c>
      <c r="C20" s="665">
        <v>17.407</v>
      </c>
      <c r="D20" s="670">
        <v>1.891</v>
      </c>
      <c r="E20" s="670">
        <v>3.26</v>
      </c>
      <c r="F20" s="673">
        <v>0</v>
      </c>
      <c r="G20" s="670">
        <v>0</v>
      </c>
      <c r="H20" s="670">
        <v>0</v>
      </c>
      <c r="I20" s="673">
        <v>0.42</v>
      </c>
      <c r="J20" s="673">
        <v>0.06</v>
      </c>
      <c r="K20" s="670">
        <v>10.219</v>
      </c>
      <c r="L20" s="661">
        <v>1.557</v>
      </c>
      <c r="M20" s="10" t="s">
        <v>4</v>
      </c>
    </row>
    <row r="21" spans="2:13" ht="12.75" customHeight="1">
      <c r="B21" s="265" t="s">
        <v>8</v>
      </c>
      <c r="C21" s="666">
        <v>78.606</v>
      </c>
      <c r="D21" s="669">
        <v>25.702</v>
      </c>
      <c r="E21" s="669">
        <v>14.125</v>
      </c>
      <c r="F21" s="669">
        <v>3.539</v>
      </c>
      <c r="G21" s="669">
        <v>0.211</v>
      </c>
      <c r="H21" s="669">
        <v>0.186</v>
      </c>
      <c r="I21" s="669">
        <v>0.616</v>
      </c>
      <c r="J21" s="669">
        <v>1.489</v>
      </c>
      <c r="K21" s="669">
        <v>27.137</v>
      </c>
      <c r="L21" s="662">
        <v>5.601</v>
      </c>
      <c r="M21" s="265" t="s">
        <v>8</v>
      </c>
    </row>
    <row r="22" spans="2:13" ht="12.75" customHeight="1">
      <c r="B22" s="10" t="s">
        <v>9</v>
      </c>
      <c r="C22" s="665">
        <v>120.336</v>
      </c>
      <c r="D22" s="670">
        <v>63.502</v>
      </c>
      <c r="E22" s="670">
        <v>15.693</v>
      </c>
      <c r="F22" s="673">
        <v>10.038</v>
      </c>
      <c r="G22" s="673">
        <v>0.219</v>
      </c>
      <c r="H22" s="673">
        <v>0.145</v>
      </c>
      <c r="I22" s="673">
        <v>1.1</v>
      </c>
      <c r="J22" s="670">
        <v>0.702</v>
      </c>
      <c r="K22" s="670">
        <v>21.348</v>
      </c>
      <c r="L22" s="661">
        <v>7.589</v>
      </c>
      <c r="M22" s="10" t="s">
        <v>9</v>
      </c>
    </row>
    <row r="23" spans="2:13" ht="12.75" customHeight="1">
      <c r="B23" s="265" t="s">
        <v>26</v>
      </c>
      <c r="C23" s="666">
        <v>20.655</v>
      </c>
      <c r="D23" s="669">
        <v>7.505</v>
      </c>
      <c r="E23" s="674">
        <v>3.53</v>
      </c>
      <c r="F23" s="674">
        <v>1.2</v>
      </c>
      <c r="G23" s="669">
        <v>0</v>
      </c>
      <c r="H23" s="674">
        <v>0.279</v>
      </c>
      <c r="I23" s="674">
        <v>0.02</v>
      </c>
      <c r="J23" s="674">
        <v>2.3</v>
      </c>
      <c r="K23" s="674">
        <v>4.313</v>
      </c>
      <c r="L23" s="677">
        <v>1.545</v>
      </c>
      <c r="M23" s="265" t="s">
        <v>26</v>
      </c>
    </row>
    <row r="24" spans="2:13" ht="12.75" customHeight="1">
      <c r="B24" s="10" t="s">
        <v>7</v>
      </c>
      <c r="C24" s="665">
        <v>247.103</v>
      </c>
      <c r="D24" s="670">
        <v>76.362</v>
      </c>
      <c r="E24" s="670">
        <v>49.673</v>
      </c>
      <c r="F24" s="673">
        <v>19.204</v>
      </c>
      <c r="G24" s="673">
        <v>0.42</v>
      </c>
      <c r="H24" s="673">
        <v>0.809</v>
      </c>
      <c r="I24" s="673">
        <v>0.008</v>
      </c>
      <c r="J24" s="670">
        <v>1.11</v>
      </c>
      <c r="K24" s="670">
        <v>65.04</v>
      </c>
      <c r="L24" s="661">
        <v>34.477</v>
      </c>
      <c r="M24" s="10" t="s">
        <v>7</v>
      </c>
    </row>
    <row r="25" spans="2:13" ht="12.75" customHeight="1">
      <c r="B25" s="265" t="s">
        <v>10</v>
      </c>
      <c r="C25" s="666">
        <v>11.846</v>
      </c>
      <c r="D25" s="674">
        <v>1.571</v>
      </c>
      <c r="E25" s="674">
        <v>1.658</v>
      </c>
      <c r="F25" s="674">
        <v>0</v>
      </c>
      <c r="G25" s="669">
        <v>0</v>
      </c>
      <c r="H25" s="674">
        <v>0</v>
      </c>
      <c r="I25" s="674">
        <v>0.284</v>
      </c>
      <c r="J25" s="674">
        <v>1.719</v>
      </c>
      <c r="K25" s="674">
        <v>4.117</v>
      </c>
      <c r="L25" s="677">
        <v>2.497</v>
      </c>
      <c r="M25" s="265" t="s">
        <v>10</v>
      </c>
    </row>
    <row r="26" spans="2:13" ht="12.75" customHeight="1">
      <c r="B26" s="10" t="s">
        <v>18</v>
      </c>
      <c r="C26" s="665">
        <v>401.05</v>
      </c>
      <c r="D26" s="670">
        <v>120.404</v>
      </c>
      <c r="E26" s="673">
        <v>51.792</v>
      </c>
      <c r="F26" s="673">
        <v>20.999</v>
      </c>
      <c r="G26" s="670">
        <v>0.131</v>
      </c>
      <c r="H26" s="670">
        <v>13.418</v>
      </c>
      <c r="I26" s="670">
        <v>8.668</v>
      </c>
      <c r="J26" s="670">
        <v>25.456</v>
      </c>
      <c r="K26" s="670">
        <v>92.86</v>
      </c>
      <c r="L26" s="661">
        <v>67.322</v>
      </c>
      <c r="M26" s="10" t="s">
        <v>18</v>
      </c>
    </row>
    <row r="27" spans="2:13" ht="12.75" customHeight="1">
      <c r="B27" s="265" t="s">
        <v>27</v>
      </c>
      <c r="C27" s="666">
        <v>199.14</v>
      </c>
      <c r="D27" s="669">
        <v>61.858</v>
      </c>
      <c r="E27" s="669">
        <v>57.444</v>
      </c>
      <c r="F27" s="674">
        <v>9.793</v>
      </c>
      <c r="G27" s="674">
        <v>1.4</v>
      </c>
      <c r="H27" s="674">
        <v>0.588</v>
      </c>
      <c r="I27" s="669">
        <v>0</v>
      </c>
      <c r="J27" s="669">
        <v>7.335</v>
      </c>
      <c r="K27" s="669">
        <v>36.792</v>
      </c>
      <c r="L27" s="662">
        <v>23.93</v>
      </c>
      <c r="M27" s="265" t="s">
        <v>27</v>
      </c>
    </row>
    <row r="28" spans="2:13" ht="12.75" customHeight="1">
      <c r="B28" s="10" t="s">
        <v>11</v>
      </c>
      <c r="C28" s="665">
        <v>789.208</v>
      </c>
      <c r="D28" s="670">
        <v>356.762</v>
      </c>
      <c r="E28" s="670">
        <v>136.255</v>
      </c>
      <c r="F28" s="670">
        <v>48.97</v>
      </c>
      <c r="G28" s="670">
        <v>3.957</v>
      </c>
      <c r="H28" s="670">
        <v>1.439</v>
      </c>
      <c r="I28" s="670">
        <v>2.098</v>
      </c>
      <c r="J28" s="670">
        <v>4.411</v>
      </c>
      <c r="K28" s="670">
        <v>143.463</v>
      </c>
      <c r="L28" s="661">
        <v>91.853</v>
      </c>
      <c r="M28" s="10" t="s">
        <v>11</v>
      </c>
    </row>
    <row r="29" spans="2:13" ht="12.75" customHeight="1">
      <c r="B29" s="265" t="s">
        <v>28</v>
      </c>
      <c r="C29" s="666">
        <v>159.888</v>
      </c>
      <c r="D29" s="669">
        <v>67.007</v>
      </c>
      <c r="E29" s="669">
        <v>33.403</v>
      </c>
      <c r="F29" s="674">
        <v>0.678</v>
      </c>
      <c r="G29" s="674">
        <v>0.02</v>
      </c>
      <c r="H29" s="669">
        <v>0.703</v>
      </c>
      <c r="I29" s="674">
        <v>0.986</v>
      </c>
      <c r="J29" s="669">
        <v>11.371</v>
      </c>
      <c r="K29" s="669">
        <v>30.973</v>
      </c>
      <c r="L29" s="662">
        <v>14.747</v>
      </c>
      <c r="M29" s="265" t="s">
        <v>28</v>
      </c>
    </row>
    <row r="30" spans="2:13" ht="12.75" customHeight="1">
      <c r="B30" s="10" t="s">
        <v>12</v>
      </c>
      <c r="C30" s="665">
        <v>365.814</v>
      </c>
      <c r="D30" s="670">
        <v>145.983</v>
      </c>
      <c r="E30" s="670">
        <v>78.33</v>
      </c>
      <c r="F30" s="670">
        <v>27.266</v>
      </c>
      <c r="G30" s="670">
        <v>6.234</v>
      </c>
      <c r="H30" s="670">
        <v>2.028</v>
      </c>
      <c r="I30" s="670">
        <v>0.294</v>
      </c>
      <c r="J30" s="670">
        <v>3.754</v>
      </c>
      <c r="K30" s="670">
        <v>62.8</v>
      </c>
      <c r="L30" s="661">
        <v>39.125</v>
      </c>
      <c r="M30" s="10" t="s">
        <v>12</v>
      </c>
    </row>
    <row r="31" spans="2:13" ht="12.75" customHeight="1">
      <c r="B31" s="265" t="s">
        <v>14</v>
      </c>
      <c r="C31" s="666">
        <v>46.856</v>
      </c>
      <c r="D31" s="669">
        <v>23.816</v>
      </c>
      <c r="E31" s="669">
        <v>5.398</v>
      </c>
      <c r="F31" s="674">
        <v>1.443</v>
      </c>
      <c r="G31" s="674">
        <v>0.04</v>
      </c>
      <c r="H31" s="674">
        <v>0.071</v>
      </c>
      <c r="I31" s="674">
        <v>0.169</v>
      </c>
      <c r="J31" s="669">
        <v>0.603</v>
      </c>
      <c r="K31" s="669">
        <v>8.509</v>
      </c>
      <c r="L31" s="662">
        <v>6.807</v>
      </c>
      <c r="M31" s="265" t="s">
        <v>14</v>
      </c>
    </row>
    <row r="32" spans="2:13" ht="12.75" customHeight="1">
      <c r="B32" s="10" t="s">
        <v>13</v>
      </c>
      <c r="C32" s="665">
        <v>105.157</v>
      </c>
      <c r="D32" s="670">
        <v>45.734</v>
      </c>
      <c r="E32" s="670">
        <v>14.401</v>
      </c>
      <c r="F32" s="673">
        <v>7.458</v>
      </c>
      <c r="G32" s="673">
        <v>0.15</v>
      </c>
      <c r="H32" s="670">
        <v>0.378</v>
      </c>
      <c r="I32" s="670">
        <v>0.004</v>
      </c>
      <c r="J32" s="670">
        <v>0.376</v>
      </c>
      <c r="K32" s="670">
        <v>20.041</v>
      </c>
      <c r="L32" s="661">
        <v>16.615</v>
      </c>
      <c r="M32" s="10" t="s">
        <v>13</v>
      </c>
    </row>
    <row r="33" spans="2:13" ht="12.75" customHeight="1">
      <c r="B33" s="265" t="s">
        <v>29</v>
      </c>
      <c r="C33" s="666">
        <v>142.995</v>
      </c>
      <c r="D33" s="669">
        <v>45.178</v>
      </c>
      <c r="E33" s="674">
        <v>25.191</v>
      </c>
      <c r="F33" s="674">
        <v>8.993</v>
      </c>
      <c r="G33" s="674">
        <v>0.02</v>
      </c>
      <c r="H33" s="669">
        <v>0.258</v>
      </c>
      <c r="I33" s="669">
        <v>8.659</v>
      </c>
      <c r="J33" s="669">
        <v>4.469</v>
      </c>
      <c r="K33" s="669">
        <v>27.688</v>
      </c>
      <c r="L33" s="662">
        <v>22.539</v>
      </c>
      <c r="M33" s="265" t="s">
        <v>29</v>
      </c>
    </row>
    <row r="34" spans="2:13" ht="12.75" customHeight="1">
      <c r="B34" s="449" t="s">
        <v>30</v>
      </c>
      <c r="C34" s="665">
        <v>273.856</v>
      </c>
      <c r="D34" s="670">
        <v>81.043</v>
      </c>
      <c r="E34" s="670">
        <v>71.009</v>
      </c>
      <c r="F34" s="670">
        <v>10.214</v>
      </c>
      <c r="G34" s="673">
        <v>0.001</v>
      </c>
      <c r="H34" s="670">
        <v>1.482</v>
      </c>
      <c r="I34" s="670">
        <v>12.019</v>
      </c>
      <c r="J34" s="670">
        <v>5.818</v>
      </c>
      <c r="K34" s="670">
        <v>52.831</v>
      </c>
      <c r="L34" s="661">
        <v>39.439</v>
      </c>
      <c r="M34" s="449" t="s">
        <v>30</v>
      </c>
    </row>
    <row r="35" spans="2:13" ht="12.75" customHeight="1">
      <c r="B35" s="266" t="s">
        <v>19</v>
      </c>
      <c r="C35" s="667">
        <v>1442.412</v>
      </c>
      <c r="D35" s="671">
        <v>294.64</v>
      </c>
      <c r="E35" s="671">
        <v>228.384</v>
      </c>
      <c r="F35" s="671">
        <v>94.439</v>
      </c>
      <c r="G35" s="671">
        <v>2.413</v>
      </c>
      <c r="H35" s="675">
        <v>1.063</v>
      </c>
      <c r="I35" s="675">
        <v>12.483</v>
      </c>
      <c r="J35" s="671">
        <v>86.525</v>
      </c>
      <c r="K35" s="671">
        <v>469.399</v>
      </c>
      <c r="L35" s="663">
        <v>253.066</v>
      </c>
      <c r="M35" s="266" t="s">
        <v>19</v>
      </c>
    </row>
    <row r="36" spans="2:11" ht="12.75" customHeight="1">
      <c r="B36" s="288" t="s">
        <v>184</v>
      </c>
      <c r="C36" s="289"/>
      <c r="D36" s="290"/>
      <c r="E36" s="290"/>
      <c r="F36" s="290"/>
      <c r="G36" s="290"/>
      <c r="H36" s="290"/>
      <c r="I36" s="290"/>
      <c r="J36" s="290"/>
      <c r="K36" s="290"/>
    </row>
    <row r="37" spans="2:11" ht="12.75" customHeight="1">
      <c r="B37" s="291" t="s">
        <v>115</v>
      </c>
      <c r="C37" s="288"/>
      <c r="D37" s="288"/>
      <c r="E37" s="288"/>
      <c r="F37" s="298"/>
      <c r="G37" s="288"/>
      <c r="H37" s="288"/>
      <c r="I37" s="288"/>
      <c r="J37" s="288"/>
      <c r="K37" s="288"/>
    </row>
    <row r="38" spans="2:11" ht="21" customHeight="1">
      <c r="B38" s="297" t="s">
        <v>256</v>
      </c>
      <c r="C38" s="292"/>
      <c r="D38" s="292"/>
      <c r="E38" s="292"/>
      <c r="F38" s="292"/>
      <c r="G38" s="292"/>
      <c r="H38" s="292"/>
      <c r="I38" s="292"/>
      <c r="J38" s="292"/>
      <c r="K38" s="292"/>
    </row>
    <row r="39" spans="2:11" ht="25.5" customHeight="1">
      <c r="B39" s="763" t="s">
        <v>238</v>
      </c>
      <c r="C39" s="763"/>
      <c r="D39" s="763"/>
      <c r="E39" s="763"/>
      <c r="F39" s="763"/>
      <c r="G39" s="763"/>
      <c r="H39" s="763"/>
      <c r="I39" s="763"/>
      <c r="J39" s="763"/>
      <c r="K39" s="763"/>
    </row>
    <row r="40" spans="2:11" ht="12.75">
      <c r="B40" s="389" t="s">
        <v>251</v>
      </c>
      <c r="C40" s="292"/>
      <c r="D40" s="294"/>
      <c r="E40" s="294"/>
      <c r="F40" s="294"/>
      <c r="G40" s="294"/>
      <c r="H40" s="294"/>
      <c r="I40" s="294"/>
      <c r="J40" s="294"/>
      <c r="K40" s="294"/>
    </row>
    <row r="41" spans="2:11" ht="24" customHeight="1">
      <c r="B41" s="295" t="s">
        <v>218</v>
      </c>
      <c r="C41" s="296"/>
      <c r="D41" s="296"/>
      <c r="E41" s="296"/>
      <c r="F41" s="296"/>
      <c r="G41" s="296"/>
      <c r="H41" s="296"/>
      <c r="I41" s="296"/>
      <c r="J41" s="296"/>
      <c r="K41" s="296"/>
    </row>
    <row r="44" ht="12.75">
      <c r="C44" s="275"/>
    </row>
  </sheetData>
  <sheetProtection/>
  <mergeCells count="13">
    <mergeCell ref="B39:K39"/>
    <mergeCell ref="B2:K2"/>
    <mergeCell ref="B3:L3"/>
    <mergeCell ref="C4:C6"/>
    <mergeCell ref="F4:F6"/>
    <mergeCell ref="G4:G6"/>
    <mergeCell ref="H4:H6"/>
    <mergeCell ref="I4:I6"/>
    <mergeCell ref="J4:J6"/>
    <mergeCell ref="K4:K6"/>
    <mergeCell ref="L4:L6"/>
    <mergeCell ref="D5:D6"/>
    <mergeCell ref="E5:E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41"/>
  <sheetViews>
    <sheetView zoomScalePageLayoutView="0" workbookViewId="0" topLeftCell="A13">
      <selection activeCell="K41" sqref="K41"/>
    </sheetView>
  </sheetViews>
  <sheetFormatPr defaultColWidth="9.140625" defaultRowHeight="12.75"/>
  <cols>
    <col min="1" max="1" width="5.8515625" style="0" customWidth="1"/>
    <col min="2" max="2" width="7.57421875" style="0" customWidth="1"/>
    <col min="3" max="3" width="8.7109375" style="0" customWidth="1"/>
    <col min="4" max="5" width="8.28125" style="0" customWidth="1"/>
    <col min="6" max="6" width="6.00390625" style="0" customWidth="1"/>
    <col min="7" max="12" width="8.28125" style="0" customWidth="1"/>
  </cols>
  <sheetData>
    <row r="1" spans="3:12" ht="14.25" customHeight="1">
      <c r="C1" s="179"/>
      <c r="D1" s="179"/>
      <c r="E1" s="179"/>
      <c r="F1" s="179"/>
      <c r="G1" s="179"/>
      <c r="H1" s="179"/>
      <c r="I1" s="179"/>
      <c r="J1" s="179"/>
      <c r="K1" s="179"/>
      <c r="L1" s="15" t="s">
        <v>209</v>
      </c>
    </row>
    <row r="2" spans="1:12" ht="30" customHeight="1">
      <c r="A2" s="759" t="s">
        <v>239</v>
      </c>
      <c r="B2" s="759"/>
      <c r="C2" s="759"/>
      <c r="D2" s="759"/>
      <c r="E2" s="759"/>
      <c r="F2" s="759"/>
      <c r="G2" s="759"/>
      <c r="H2" s="759"/>
      <c r="I2" s="759"/>
      <c r="J2" s="759"/>
      <c r="K2" s="759"/>
      <c r="L2" s="759"/>
    </row>
    <row r="3" spans="1:12" ht="18" customHeight="1">
      <c r="A3" s="759">
        <v>2016</v>
      </c>
      <c r="B3" s="759"/>
      <c r="C3" s="759"/>
      <c r="D3" s="759"/>
      <c r="E3" s="759"/>
      <c r="F3" s="759"/>
      <c r="G3" s="759"/>
      <c r="H3" s="759"/>
      <c r="I3" s="759"/>
      <c r="J3" s="759"/>
      <c r="K3" s="759"/>
      <c r="L3" s="759"/>
    </row>
    <row r="4" spans="1:11" ht="23.25" customHeight="1">
      <c r="A4" s="2"/>
      <c r="B4" s="764" t="s">
        <v>90</v>
      </c>
      <c r="C4" s="299" t="s">
        <v>86</v>
      </c>
      <c r="D4" s="299" t="s">
        <v>86</v>
      </c>
      <c r="E4" s="767" t="s">
        <v>219</v>
      </c>
      <c r="F4" s="770" t="s">
        <v>156</v>
      </c>
      <c r="G4" s="770" t="s">
        <v>96</v>
      </c>
      <c r="H4" s="770" t="s">
        <v>94</v>
      </c>
      <c r="I4" s="770" t="s">
        <v>95</v>
      </c>
      <c r="J4" s="770" t="s">
        <v>246</v>
      </c>
      <c r="K4" s="773" t="s">
        <v>225</v>
      </c>
    </row>
    <row r="5" spans="1:11" ht="12.75" customHeight="1">
      <c r="A5" s="2"/>
      <c r="B5" s="765"/>
      <c r="C5" s="778" t="s">
        <v>220</v>
      </c>
      <c r="D5" s="778" t="s">
        <v>240</v>
      </c>
      <c r="E5" s="768"/>
      <c r="F5" s="771"/>
      <c r="G5" s="771"/>
      <c r="H5" s="771"/>
      <c r="I5" s="771"/>
      <c r="J5" s="771"/>
      <c r="K5" s="774"/>
    </row>
    <row r="6" spans="1:11" ht="29.25" customHeight="1">
      <c r="A6" s="2"/>
      <c r="B6" s="765"/>
      <c r="C6" s="779"/>
      <c r="D6" s="779"/>
      <c r="E6" s="769"/>
      <c r="F6" s="772"/>
      <c r="G6" s="772"/>
      <c r="H6" s="772"/>
      <c r="I6" s="772"/>
      <c r="J6" s="772"/>
      <c r="K6" s="775"/>
    </row>
    <row r="7" spans="1:12" ht="12.75" customHeight="1">
      <c r="A7" s="604" t="s">
        <v>268</v>
      </c>
      <c r="B7" s="605">
        <v>1246259</v>
      </c>
      <c r="C7" s="605">
        <v>589095</v>
      </c>
      <c r="D7" s="605">
        <v>390205</v>
      </c>
      <c r="E7" s="605">
        <v>979</v>
      </c>
      <c r="F7" s="605">
        <v>197</v>
      </c>
      <c r="G7" s="606">
        <f>SUM(G8:G35)</f>
        <v>9827</v>
      </c>
      <c r="H7" s="606">
        <f>SUM(H8:H35)</f>
        <v>11460</v>
      </c>
      <c r="I7" s="605">
        <v>5000</v>
      </c>
      <c r="J7" s="605">
        <v>158529</v>
      </c>
      <c r="K7" s="605">
        <v>80967</v>
      </c>
      <c r="L7" s="604" t="s">
        <v>268</v>
      </c>
    </row>
    <row r="8" spans="1:12" ht="12.75" customHeight="1">
      <c r="A8" s="10" t="s">
        <v>20</v>
      </c>
      <c r="B8" s="479">
        <v>18095</v>
      </c>
      <c r="C8" s="480">
        <v>7992</v>
      </c>
      <c r="D8" s="480">
        <v>3401</v>
      </c>
      <c r="E8" s="481">
        <v>30</v>
      </c>
      <c r="F8" s="480">
        <v>20</v>
      </c>
      <c r="G8" s="481">
        <v>303</v>
      </c>
      <c r="H8" s="481">
        <v>147</v>
      </c>
      <c r="I8" s="480">
        <v>245</v>
      </c>
      <c r="J8" s="480">
        <v>3479</v>
      </c>
      <c r="K8" s="480">
        <v>2478</v>
      </c>
      <c r="L8" s="10" t="s">
        <v>20</v>
      </c>
    </row>
    <row r="9" spans="1:12" ht="12.75" customHeight="1">
      <c r="A9" s="265" t="s">
        <v>3</v>
      </c>
      <c r="B9" s="482">
        <v>22711</v>
      </c>
      <c r="C9" s="483">
        <v>12992</v>
      </c>
      <c r="D9" s="483">
        <v>6101</v>
      </c>
      <c r="E9" s="484">
        <v>13</v>
      </c>
      <c r="F9" s="484">
        <v>2</v>
      </c>
      <c r="G9" s="483">
        <v>36</v>
      </c>
      <c r="H9" s="483">
        <v>50</v>
      </c>
      <c r="I9" s="483">
        <v>48</v>
      </c>
      <c r="J9" s="483">
        <v>2323</v>
      </c>
      <c r="K9" s="483">
        <v>1146</v>
      </c>
      <c r="L9" s="265" t="s">
        <v>3</v>
      </c>
    </row>
    <row r="10" spans="1:12" ht="12.75" customHeight="1">
      <c r="A10" s="10" t="s">
        <v>5</v>
      </c>
      <c r="B10" s="479">
        <v>38439</v>
      </c>
      <c r="C10" s="480">
        <v>30505</v>
      </c>
      <c r="D10" s="480">
        <v>3226</v>
      </c>
      <c r="E10" s="480">
        <v>31</v>
      </c>
      <c r="F10" s="480">
        <v>2</v>
      </c>
      <c r="G10" s="480">
        <v>92</v>
      </c>
      <c r="H10" s="480">
        <v>1</v>
      </c>
      <c r="I10" s="480">
        <v>56</v>
      </c>
      <c r="J10" s="480">
        <v>4218</v>
      </c>
      <c r="K10" s="480">
        <v>308</v>
      </c>
      <c r="L10" s="10" t="s">
        <v>5</v>
      </c>
    </row>
    <row r="11" spans="1:12" ht="12.75" customHeight="1">
      <c r="A11" s="265" t="s">
        <v>16</v>
      </c>
      <c r="B11" s="482">
        <v>10945</v>
      </c>
      <c r="C11" s="483">
        <v>4888</v>
      </c>
      <c r="D11" s="483">
        <v>2832</v>
      </c>
      <c r="E11" s="483">
        <v>16</v>
      </c>
      <c r="F11" s="483">
        <v>8</v>
      </c>
      <c r="G11" s="483">
        <v>24</v>
      </c>
      <c r="H11" s="483">
        <v>279</v>
      </c>
      <c r="I11" s="483">
        <v>68</v>
      </c>
      <c r="J11" s="483">
        <v>1450</v>
      </c>
      <c r="K11" s="483">
        <v>1380</v>
      </c>
      <c r="L11" s="265" t="s">
        <v>16</v>
      </c>
    </row>
    <row r="12" spans="1:12" ht="12.75" customHeight="1">
      <c r="A12" s="10" t="s">
        <v>21</v>
      </c>
      <c r="B12" s="479">
        <v>106559</v>
      </c>
      <c r="C12" s="480">
        <v>37529</v>
      </c>
      <c r="D12" s="480">
        <v>30247</v>
      </c>
      <c r="E12" s="481">
        <v>191</v>
      </c>
      <c r="F12" s="480">
        <v>45</v>
      </c>
      <c r="G12" s="480">
        <v>1095</v>
      </c>
      <c r="H12" s="480">
        <v>1569</v>
      </c>
      <c r="I12" s="480">
        <v>638</v>
      </c>
      <c r="J12" s="480">
        <v>21365</v>
      </c>
      <c r="K12" s="480">
        <v>13880</v>
      </c>
      <c r="L12" s="10" t="s">
        <v>21</v>
      </c>
    </row>
    <row r="13" spans="1:12" ht="12.75" customHeight="1">
      <c r="A13" s="265" t="s">
        <v>6</v>
      </c>
      <c r="B13" s="482">
        <v>5244</v>
      </c>
      <c r="C13" s="483">
        <v>3027</v>
      </c>
      <c r="D13" s="483">
        <v>580</v>
      </c>
      <c r="E13" s="483">
        <v>6</v>
      </c>
      <c r="F13" s="483">
        <v>0</v>
      </c>
      <c r="G13" s="483">
        <v>3</v>
      </c>
      <c r="H13" s="483">
        <v>39</v>
      </c>
      <c r="I13" s="483">
        <v>14</v>
      </c>
      <c r="J13" s="483">
        <v>1449</v>
      </c>
      <c r="K13" s="483">
        <v>126</v>
      </c>
      <c r="L13" s="265" t="s">
        <v>6</v>
      </c>
    </row>
    <row r="14" spans="1:12" ht="12.75" customHeight="1">
      <c r="A14" s="10" t="s">
        <v>24</v>
      </c>
      <c r="B14" s="479">
        <v>24614</v>
      </c>
      <c r="C14" s="481">
        <v>4509</v>
      </c>
      <c r="D14" s="480">
        <v>15286</v>
      </c>
      <c r="E14" s="481">
        <v>7</v>
      </c>
      <c r="F14" s="481">
        <v>4</v>
      </c>
      <c r="G14" s="481">
        <v>0</v>
      </c>
      <c r="H14" s="481">
        <v>92</v>
      </c>
      <c r="I14" s="481">
        <v>161</v>
      </c>
      <c r="J14" s="480">
        <v>1791</v>
      </c>
      <c r="K14" s="480">
        <v>2764</v>
      </c>
      <c r="L14" s="10" t="s">
        <v>24</v>
      </c>
    </row>
    <row r="15" spans="1:12" ht="12.75" customHeight="1">
      <c r="A15" s="265" t="s">
        <v>17</v>
      </c>
      <c r="B15" s="482">
        <v>62878</v>
      </c>
      <c r="C15" s="483">
        <v>18147</v>
      </c>
      <c r="D15" s="484">
        <v>35295</v>
      </c>
      <c r="E15" s="484">
        <v>7</v>
      </c>
      <c r="F15" s="483">
        <v>7</v>
      </c>
      <c r="G15" s="483">
        <v>0</v>
      </c>
      <c r="H15" s="483">
        <v>2694</v>
      </c>
      <c r="I15" s="483">
        <v>96</v>
      </c>
      <c r="J15" s="483">
        <v>5467</v>
      </c>
      <c r="K15" s="483">
        <v>1165</v>
      </c>
      <c r="L15" s="265" t="s">
        <v>17</v>
      </c>
    </row>
    <row r="16" spans="1:12" ht="12.75" customHeight="1">
      <c r="A16" s="10" t="s">
        <v>22</v>
      </c>
      <c r="B16" s="479">
        <v>196166</v>
      </c>
      <c r="C16" s="480">
        <v>106405</v>
      </c>
      <c r="D16" s="481">
        <v>63065</v>
      </c>
      <c r="E16" s="481">
        <v>17</v>
      </c>
      <c r="F16" s="481">
        <v>9</v>
      </c>
      <c r="G16" s="480">
        <v>70</v>
      </c>
      <c r="H16" s="481">
        <v>425</v>
      </c>
      <c r="I16" s="480">
        <v>160</v>
      </c>
      <c r="J16" s="480">
        <v>17447</v>
      </c>
      <c r="K16" s="480">
        <v>8568</v>
      </c>
      <c r="L16" s="10" t="s">
        <v>22</v>
      </c>
    </row>
    <row r="17" spans="1:12" ht="12.75" customHeight="1">
      <c r="A17" s="265" t="s">
        <v>23</v>
      </c>
      <c r="B17" s="482">
        <v>115627</v>
      </c>
      <c r="C17" s="483">
        <v>34556</v>
      </c>
      <c r="D17" s="483">
        <v>60105</v>
      </c>
      <c r="E17" s="483">
        <v>46</v>
      </c>
      <c r="F17" s="483">
        <v>38</v>
      </c>
      <c r="G17" s="483">
        <v>1020</v>
      </c>
      <c r="H17" s="483">
        <v>942</v>
      </c>
      <c r="I17" s="483">
        <v>674</v>
      </c>
      <c r="J17" s="483">
        <v>10405</v>
      </c>
      <c r="K17" s="483">
        <v>7841</v>
      </c>
      <c r="L17" s="265" t="s">
        <v>23</v>
      </c>
    </row>
    <row r="18" spans="1:12" ht="12.75" customHeight="1">
      <c r="A18" s="10" t="s">
        <v>47</v>
      </c>
      <c r="B18" s="479">
        <v>8372</v>
      </c>
      <c r="C18" s="480">
        <v>5305</v>
      </c>
      <c r="D18" s="480">
        <v>1301</v>
      </c>
      <c r="E18" s="480">
        <v>7</v>
      </c>
      <c r="F18" s="480">
        <v>2</v>
      </c>
      <c r="G18" s="480">
        <v>19</v>
      </c>
      <c r="H18" s="480">
        <v>683</v>
      </c>
      <c r="I18" s="480">
        <v>19</v>
      </c>
      <c r="J18" s="480">
        <v>975</v>
      </c>
      <c r="K18" s="480">
        <v>61</v>
      </c>
      <c r="L18" s="10" t="s">
        <v>47</v>
      </c>
    </row>
    <row r="19" spans="1:12" ht="12.75" customHeight="1">
      <c r="A19" s="265" t="s">
        <v>25</v>
      </c>
      <c r="B19" s="482">
        <v>123442</v>
      </c>
      <c r="C19" s="483">
        <v>66029</v>
      </c>
      <c r="D19" s="483">
        <v>30056</v>
      </c>
      <c r="E19" s="483">
        <v>25</v>
      </c>
      <c r="F19" s="483">
        <v>13</v>
      </c>
      <c r="G19" s="483">
        <v>1083</v>
      </c>
      <c r="H19" s="483">
        <v>702</v>
      </c>
      <c r="I19" s="483">
        <v>220</v>
      </c>
      <c r="J19" s="483">
        <v>22789</v>
      </c>
      <c r="K19" s="483">
        <v>2525</v>
      </c>
      <c r="L19" s="265" t="s">
        <v>25</v>
      </c>
    </row>
    <row r="20" spans="1:12" ht="12.75" customHeight="1">
      <c r="A20" s="10" t="s">
        <v>4</v>
      </c>
      <c r="B20" s="479">
        <v>2988</v>
      </c>
      <c r="C20" s="480">
        <v>798</v>
      </c>
      <c r="D20" s="480">
        <v>1179</v>
      </c>
      <c r="E20" s="480">
        <v>0</v>
      </c>
      <c r="F20" s="480">
        <v>0</v>
      </c>
      <c r="G20" s="480">
        <v>0</v>
      </c>
      <c r="H20" s="481">
        <v>47</v>
      </c>
      <c r="I20" s="481">
        <v>9</v>
      </c>
      <c r="J20" s="480">
        <v>756</v>
      </c>
      <c r="K20" s="480">
        <v>199</v>
      </c>
      <c r="L20" s="10" t="s">
        <v>4</v>
      </c>
    </row>
    <row r="21" spans="1:12" ht="12.75" customHeight="1">
      <c r="A21" s="265" t="s">
        <v>8</v>
      </c>
      <c r="B21" s="482">
        <v>7654</v>
      </c>
      <c r="C21" s="483">
        <v>3474</v>
      </c>
      <c r="D21" s="483">
        <v>1201</v>
      </c>
      <c r="E21" s="483">
        <v>36</v>
      </c>
      <c r="F21" s="483">
        <v>1</v>
      </c>
      <c r="G21" s="483">
        <v>19</v>
      </c>
      <c r="H21" s="484">
        <v>54</v>
      </c>
      <c r="I21" s="483">
        <v>24</v>
      </c>
      <c r="J21" s="483">
        <v>2343</v>
      </c>
      <c r="K21" s="483">
        <v>502</v>
      </c>
      <c r="L21" s="265" t="s">
        <v>8</v>
      </c>
    </row>
    <row r="22" spans="1:12" ht="12.75" customHeight="1">
      <c r="A22" s="10" t="s">
        <v>9</v>
      </c>
      <c r="B22" s="479">
        <v>13603</v>
      </c>
      <c r="C22" s="480">
        <v>5705</v>
      </c>
      <c r="D22" s="480">
        <v>4752</v>
      </c>
      <c r="E22" s="480">
        <v>3</v>
      </c>
      <c r="F22" s="480">
        <v>1</v>
      </c>
      <c r="G22" s="480">
        <v>15</v>
      </c>
      <c r="H22" s="480">
        <v>12</v>
      </c>
      <c r="I22" s="480">
        <v>16</v>
      </c>
      <c r="J22" s="480">
        <v>2306</v>
      </c>
      <c r="K22" s="480">
        <v>793</v>
      </c>
      <c r="L22" s="10" t="s">
        <v>9</v>
      </c>
    </row>
    <row r="23" spans="1:12" ht="12.75" customHeight="1">
      <c r="A23" s="265" t="s">
        <v>26</v>
      </c>
      <c r="B23" s="482">
        <v>972</v>
      </c>
      <c r="C23" s="483">
        <v>434</v>
      </c>
      <c r="D23" s="483">
        <v>220</v>
      </c>
      <c r="E23" s="483">
        <v>1</v>
      </c>
      <c r="F23" s="484">
        <v>0</v>
      </c>
      <c r="G23" s="484">
        <v>25</v>
      </c>
      <c r="H23" s="484">
        <v>2</v>
      </c>
      <c r="I23" s="483">
        <v>17</v>
      </c>
      <c r="J23" s="483">
        <v>207</v>
      </c>
      <c r="K23" s="483">
        <v>66</v>
      </c>
      <c r="L23" s="265" t="s">
        <v>26</v>
      </c>
    </row>
    <row r="24" spans="1:12" ht="12.75" customHeight="1">
      <c r="A24" s="10" t="s">
        <v>7</v>
      </c>
      <c r="B24" s="479">
        <v>27668</v>
      </c>
      <c r="C24" s="480">
        <v>14081</v>
      </c>
      <c r="D24" s="480">
        <v>8317</v>
      </c>
      <c r="E24" s="481">
        <v>33</v>
      </c>
      <c r="F24" s="481">
        <v>3</v>
      </c>
      <c r="G24" s="481">
        <v>96</v>
      </c>
      <c r="H24" s="481">
        <v>7</v>
      </c>
      <c r="I24" s="480">
        <v>78</v>
      </c>
      <c r="J24" s="480">
        <v>3853</v>
      </c>
      <c r="K24" s="480">
        <v>1200</v>
      </c>
      <c r="L24" s="10" t="s">
        <v>7</v>
      </c>
    </row>
    <row r="25" spans="1:12" ht="12.75" customHeight="1">
      <c r="A25" s="265" t="s">
        <v>10</v>
      </c>
      <c r="B25" s="482">
        <v>1430</v>
      </c>
      <c r="C25" s="484">
        <v>365</v>
      </c>
      <c r="D25" s="484">
        <v>659</v>
      </c>
      <c r="E25" s="483">
        <v>0</v>
      </c>
      <c r="F25" s="483">
        <v>0</v>
      </c>
      <c r="G25" s="484">
        <v>0</v>
      </c>
      <c r="H25" s="484">
        <v>97</v>
      </c>
      <c r="I25" s="483">
        <v>18</v>
      </c>
      <c r="J25" s="483">
        <v>260</v>
      </c>
      <c r="K25" s="483">
        <v>31</v>
      </c>
      <c r="L25" s="265" t="s">
        <v>10</v>
      </c>
    </row>
    <row r="26" spans="1:12" ht="12.75" customHeight="1">
      <c r="A26" s="10" t="s">
        <v>18</v>
      </c>
      <c r="B26" s="479">
        <v>42081</v>
      </c>
      <c r="C26" s="480">
        <v>11343</v>
      </c>
      <c r="D26" s="480">
        <v>9236</v>
      </c>
      <c r="E26" s="480">
        <v>37</v>
      </c>
      <c r="F26" s="480">
        <v>10</v>
      </c>
      <c r="G26" s="480">
        <v>4263</v>
      </c>
      <c r="H26" s="480">
        <v>869</v>
      </c>
      <c r="I26" s="480">
        <v>362</v>
      </c>
      <c r="J26" s="480">
        <v>7877</v>
      </c>
      <c r="K26" s="480">
        <v>8084</v>
      </c>
      <c r="L26" s="10" t="s">
        <v>18</v>
      </c>
    </row>
    <row r="27" spans="1:12" ht="12.75" customHeight="1">
      <c r="A27" s="265" t="s">
        <v>27</v>
      </c>
      <c r="B27" s="482">
        <v>14141</v>
      </c>
      <c r="C27" s="483">
        <v>6507</v>
      </c>
      <c r="D27" s="483">
        <v>5462</v>
      </c>
      <c r="E27" s="483">
        <v>32</v>
      </c>
      <c r="F27" s="483">
        <v>4</v>
      </c>
      <c r="G27" s="483">
        <v>100</v>
      </c>
      <c r="H27" s="483">
        <v>0</v>
      </c>
      <c r="I27" s="483">
        <v>161</v>
      </c>
      <c r="J27" s="483">
        <v>1434</v>
      </c>
      <c r="K27" s="483">
        <v>441</v>
      </c>
      <c r="L27" s="265" t="s">
        <v>27</v>
      </c>
    </row>
    <row r="28" spans="1:12" ht="12.75" customHeight="1">
      <c r="A28" s="10" t="s">
        <v>11</v>
      </c>
      <c r="B28" s="479">
        <v>153586</v>
      </c>
      <c r="C28" s="480">
        <v>86565</v>
      </c>
      <c r="D28" s="480">
        <v>47979</v>
      </c>
      <c r="E28" s="480">
        <v>182</v>
      </c>
      <c r="F28" s="480">
        <v>6</v>
      </c>
      <c r="G28" s="480">
        <v>488</v>
      </c>
      <c r="H28" s="480">
        <v>278</v>
      </c>
      <c r="I28" s="480">
        <v>516</v>
      </c>
      <c r="J28" s="480">
        <v>13515</v>
      </c>
      <c r="K28" s="480">
        <v>4057</v>
      </c>
      <c r="L28" s="10" t="s">
        <v>11</v>
      </c>
    </row>
    <row r="29" spans="1:12" ht="12.75" customHeight="1">
      <c r="A29" s="265" t="s">
        <v>28</v>
      </c>
      <c r="B29" s="482">
        <v>21799</v>
      </c>
      <c r="C29" s="483">
        <v>7789</v>
      </c>
      <c r="D29" s="483">
        <v>10918</v>
      </c>
      <c r="E29" s="483">
        <v>5</v>
      </c>
      <c r="F29" s="483">
        <v>1</v>
      </c>
      <c r="G29" s="483">
        <v>41</v>
      </c>
      <c r="H29" s="483">
        <v>221</v>
      </c>
      <c r="I29" s="483">
        <v>78</v>
      </c>
      <c r="J29" s="483">
        <v>2307</v>
      </c>
      <c r="K29" s="483">
        <v>439</v>
      </c>
      <c r="L29" s="265" t="s">
        <v>28</v>
      </c>
    </row>
    <row r="30" spans="1:12" ht="12.75" customHeight="1">
      <c r="A30" s="10" t="s">
        <v>12</v>
      </c>
      <c r="B30" s="479">
        <v>44504</v>
      </c>
      <c r="C30" s="480">
        <v>27480</v>
      </c>
      <c r="D30" s="480">
        <v>12334</v>
      </c>
      <c r="E30" s="480">
        <v>86</v>
      </c>
      <c r="F30" s="480">
        <v>3</v>
      </c>
      <c r="G30" s="480">
        <v>135</v>
      </c>
      <c r="H30" s="480">
        <v>52</v>
      </c>
      <c r="I30" s="480">
        <v>79</v>
      </c>
      <c r="J30" s="480">
        <v>2875</v>
      </c>
      <c r="K30" s="480">
        <v>1460</v>
      </c>
      <c r="L30" s="10" t="s">
        <v>12</v>
      </c>
    </row>
    <row r="31" spans="1:12" ht="12.75" customHeight="1">
      <c r="A31" s="265" t="s">
        <v>14</v>
      </c>
      <c r="B31" s="482">
        <v>8574</v>
      </c>
      <c r="C31" s="483">
        <v>5568</v>
      </c>
      <c r="D31" s="483">
        <v>1029</v>
      </c>
      <c r="E31" s="483">
        <v>8</v>
      </c>
      <c r="F31" s="483">
        <v>2</v>
      </c>
      <c r="G31" s="483">
        <v>48</v>
      </c>
      <c r="H31" s="483">
        <v>46</v>
      </c>
      <c r="I31" s="483">
        <v>96</v>
      </c>
      <c r="J31" s="483">
        <v>1317</v>
      </c>
      <c r="K31" s="483">
        <v>460</v>
      </c>
      <c r="L31" s="265" t="s">
        <v>14</v>
      </c>
    </row>
    <row r="32" spans="1:12" ht="12.75" customHeight="1">
      <c r="A32" s="10" t="s">
        <v>13</v>
      </c>
      <c r="B32" s="479">
        <v>19020</v>
      </c>
      <c r="C32" s="480">
        <v>9397</v>
      </c>
      <c r="D32" s="480">
        <v>5062</v>
      </c>
      <c r="E32" s="481">
        <v>10</v>
      </c>
      <c r="F32" s="481">
        <v>3</v>
      </c>
      <c r="G32" s="480">
        <v>38</v>
      </c>
      <c r="H32" s="480">
        <v>4</v>
      </c>
      <c r="I32" s="480">
        <v>52</v>
      </c>
      <c r="J32" s="480">
        <v>3436</v>
      </c>
      <c r="K32" s="480">
        <v>1018</v>
      </c>
      <c r="L32" s="10" t="s">
        <v>13</v>
      </c>
    </row>
    <row r="33" spans="1:12" ht="12.75" customHeight="1">
      <c r="A33" s="265" t="s">
        <v>29</v>
      </c>
      <c r="B33" s="482">
        <v>20538</v>
      </c>
      <c r="C33" s="483">
        <v>9361</v>
      </c>
      <c r="D33" s="483">
        <v>8516</v>
      </c>
      <c r="E33" s="483">
        <v>4</v>
      </c>
      <c r="F33" s="483">
        <v>1</v>
      </c>
      <c r="G33" s="483">
        <v>74</v>
      </c>
      <c r="H33" s="483">
        <v>245</v>
      </c>
      <c r="I33" s="483">
        <v>84</v>
      </c>
      <c r="J33" s="483">
        <v>1920</v>
      </c>
      <c r="K33" s="483">
        <v>333</v>
      </c>
      <c r="L33" s="265" t="s">
        <v>29</v>
      </c>
    </row>
    <row r="34" spans="1:12" ht="12.75" customHeight="1">
      <c r="A34" s="449" t="s">
        <v>30</v>
      </c>
      <c r="B34" s="485">
        <v>29652</v>
      </c>
      <c r="C34" s="486">
        <v>14769</v>
      </c>
      <c r="D34" s="486">
        <v>9061</v>
      </c>
      <c r="E34" s="486">
        <v>54</v>
      </c>
      <c r="F34" s="607">
        <v>0</v>
      </c>
      <c r="G34" s="486">
        <v>472</v>
      </c>
      <c r="H34" s="486">
        <v>777</v>
      </c>
      <c r="I34" s="486">
        <v>310</v>
      </c>
      <c r="J34" s="486">
        <v>3738</v>
      </c>
      <c r="K34" s="486">
        <v>471</v>
      </c>
      <c r="L34" s="449" t="s">
        <v>30</v>
      </c>
    </row>
    <row r="35" spans="1:12" ht="12.75" customHeight="1">
      <c r="A35" s="266" t="s">
        <v>19</v>
      </c>
      <c r="B35" s="487">
        <v>104957</v>
      </c>
      <c r="C35" s="488">
        <v>53575</v>
      </c>
      <c r="D35" s="488">
        <v>12785</v>
      </c>
      <c r="E35" s="488">
        <v>92</v>
      </c>
      <c r="F35" s="488">
        <v>12</v>
      </c>
      <c r="G35" s="488">
        <v>268</v>
      </c>
      <c r="H35" s="488">
        <v>1126</v>
      </c>
      <c r="I35" s="488">
        <v>701</v>
      </c>
      <c r="J35" s="488">
        <v>17227</v>
      </c>
      <c r="K35" s="488">
        <v>19171</v>
      </c>
      <c r="L35" s="266" t="s">
        <v>19</v>
      </c>
    </row>
    <row r="36" spans="1:10" ht="12.75" customHeight="1">
      <c r="A36" s="288" t="s">
        <v>184</v>
      </c>
      <c r="B36" s="289"/>
      <c r="C36" s="290"/>
      <c r="D36" s="290"/>
      <c r="E36" s="290"/>
      <c r="F36" s="290"/>
      <c r="G36" s="290"/>
      <c r="H36" s="290"/>
      <c r="I36" s="290"/>
      <c r="J36" s="290"/>
    </row>
    <row r="37" spans="1:10" ht="12.75" customHeight="1">
      <c r="A37" s="291" t="s">
        <v>115</v>
      </c>
      <c r="B37" s="288"/>
      <c r="C37" s="288"/>
      <c r="D37" s="288"/>
      <c r="E37" s="298"/>
      <c r="F37" s="288"/>
      <c r="G37" s="288"/>
      <c r="H37" s="288"/>
      <c r="I37" s="288"/>
      <c r="J37" s="288"/>
    </row>
    <row r="38" spans="1:10" ht="12.75" customHeight="1">
      <c r="A38" s="297" t="s">
        <v>252</v>
      </c>
      <c r="B38" s="292"/>
      <c r="C38" s="292"/>
      <c r="D38" s="292"/>
      <c r="E38" s="292"/>
      <c r="F38" s="292"/>
      <c r="G38" s="292"/>
      <c r="H38" s="292"/>
      <c r="I38" s="292"/>
      <c r="J38" s="292"/>
    </row>
    <row r="39" spans="1:10" ht="23.25" customHeight="1">
      <c r="A39" s="763" t="s">
        <v>238</v>
      </c>
      <c r="B39" s="780"/>
      <c r="C39" s="780"/>
      <c r="D39" s="780"/>
      <c r="E39" s="780"/>
      <c r="F39" s="780"/>
      <c r="G39" s="780"/>
      <c r="H39" s="780"/>
      <c r="I39" s="780"/>
      <c r="J39" s="780"/>
    </row>
    <row r="40" spans="1:10" ht="18" customHeight="1">
      <c r="A40" s="389" t="s">
        <v>251</v>
      </c>
      <c r="B40" s="292"/>
      <c r="C40" s="294"/>
      <c r="D40" s="294"/>
      <c r="E40" s="294"/>
      <c r="F40" s="294"/>
      <c r="G40" s="294"/>
      <c r="H40" s="294"/>
      <c r="I40" s="294"/>
      <c r="J40" s="294"/>
    </row>
    <row r="41" spans="1:10" ht="29.25" customHeight="1">
      <c r="A41" s="295" t="s">
        <v>218</v>
      </c>
      <c r="B41" s="296"/>
      <c r="C41" s="296"/>
      <c r="D41" s="296"/>
      <c r="E41" s="296"/>
      <c r="F41" s="296"/>
      <c r="G41" s="296"/>
      <c r="H41" s="296"/>
      <c r="I41" s="296"/>
      <c r="J41" s="296"/>
    </row>
  </sheetData>
  <sheetProtection/>
  <mergeCells count="13">
    <mergeCell ref="A39:J39"/>
    <mergeCell ref="A2:L2"/>
    <mergeCell ref="A3:L3"/>
    <mergeCell ref="B4:B6"/>
    <mergeCell ref="E4:E6"/>
    <mergeCell ref="F4:F6"/>
    <mergeCell ref="G4:G6"/>
    <mergeCell ref="H4:H6"/>
    <mergeCell ref="I4:I6"/>
    <mergeCell ref="J4:J6"/>
    <mergeCell ref="K4:K6"/>
    <mergeCell ref="C5:C6"/>
    <mergeCell ref="D5:D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M41"/>
  <sheetViews>
    <sheetView zoomScalePageLayoutView="0" workbookViewId="0" topLeftCell="A7">
      <selection activeCell="T16" sqref="T16"/>
    </sheetView>
  </sheetViews>
  <sheetFormatPr defaultColWidth="9.140625" defaultRowHeight="12.75"/>
  <cols>
    <col min="1" max="1" width="6.421875" style="0" customWidth="1"/>
    <col min="2" max="2" width="8.57421875" style="0" customWidth="1"/>
    <col min="3" max="3" width="8.7109375" style="0" customWidth="1"/>
    <col min="4" max="5" width="8.28125" style="0" customWidth="1"/>
    <col min="6" max="6" width="9.57421875" style="0" customWidth="1"/>
    <col min="7" max="12" width="8.28125" style="0" customWidth="1"/>
    <col min="13" max="13" width="4.00390625" style="0" customWidth="1"/>
  </cols>
  <sheetData>
    <row r="1" spans="3:13" ht="14.25" customHeight="1">
      <c r="C1" s="179"/>
      <c r="D1" s="179"/>
      <c r="E1" s="179"/>
      <c r="F1" s="179"/>
      <c r="G1" s="179"/>
      <c r="H1" s="179"/>
      <c r="I1" s="179"/>
      <c r="J1" s="179"/>
      <c r="K1" s="179"/>
      <c r="L1" s="15" t="s">
        <v>210</v>
      </c>
      <c r="M1" s="15"/>
    </row>
    <row r="2" spans="1:12" ht="21" customHeight="1">
      <c r="A2" s="759" t="s">
        <v>241</v>
      </c>
      <c r="B2" s="759"/>
      <c r="C2" s="759"/>
      <c r="D2" s="759"/>
      <c r="E2" s="759"/>
      <c r="F2" s="759"/>
      <c r="G2" s="759"/>
      <c r="H2" s="759"/>
      <c r="I2" s="759"/>
      <c r="J2" s="759"/>
      <c r="K2" s="759"/>
      <c r="L2" s="759"/>
    </row>
    <row r="3" spans="1:12" ht="18" customHeight="1">
      <c r="A3" s="759" t="s">
        <v>354</v>
      </c>
      <c r="B3" s="759"/>
      <c r="C3" s="759"/>
      <c r="D3" s="759"/>
      <c r="E3" s="759"/>
      <c r="F3" s="759"/>
      <c r="G3" s="759"/>
      <c r="H3" s="759"/>
      <c r="I3" s="759"/>
      <c r="J3" s="759"/>
      <c r="K3" s="759"/>
      <c r="L3" s="759"/>
    </row>
    <row r="4" spans="1:11" ht="23.25" customHeight="1">
      <c r="A4" s="2"/>
      <c r="B4" s="764" t="s">
        <v>90</v>
      </c>
      <c r="C4" s="299" t="s">
        <v>86</v>
      </c>
      <c r="D4" s="299" t="s">
        <v>86</v>
      </c>
      <c r="E4" s="767" t="s">
        <v>219</v>
      </c>
      <c r="F4" s="770" t="s">
        <v>156</v>
      </c>
      <c r="G4" s="770" t="s">
        <v>96</v>
      </c>
      <c r="H4" s="770" t="s">
        <v>94</v>
      </c>
      <c r="I4" s="770" t="s">
        <v>95</v>
      </c>
      <c r="J4" s="770" t="s">
        <v>246</v>
      </c>
      <c r="K4" s="773" t="s">
        <v>225</v>
      </c>
    </row>
    <row r="5" spans="1:11" ht="12.75" customHeight="1">
      <c r="A5" s="2"/>
      <c r="B5" s="765"/>
      <c r="C5" s="778" t="s">
        <v>220</v>
      </c>
      <c r="D5" s="778" t="s">
        <v>240</v>
      </c>
      <c r="E5" s="768"/>
      <c r="F5" s="771"/>
      <c r="G5" s="771"/>
      <c r="H5" s="771"/>
      <c r="I5" s="771"/>
      <c r="J5" s="771"/>
      <c r="K5" s="774"/>
    </row>
    <row r="6" spans="1:11" ht="29.25" customHeight="1">
      <c r="A6" s="2"/>
      <c r="B6" s="765"/>
      <c r="C6" s="779"/>
      <c r="D6" s="779"/>
      <c r="E6" s="769"/>
      <c r="F6" s="772"/>
      <c r="G6" s="772"/>
      <c r="H6" s="772"/>
      <c r="I6" s="772"/>
      <c r="J6" s="772"/>
      <c r="K6" s="775"/>
    </row>
    <row r="7" spans="1:12" ht="12.75" customHeight="1">
      <c r="A7" s="604" t="s">
        <v>268</v>
      </c>
      <c r="B7" s="606">
        <v>1501141</v>
      </c>
      <c r="C7" s="606">
        <v>336933.6</v>
      </c>
      <c r="D7" s="605">
        <v>141594.1</v>
      </c>
      <c r="E7" s="605">
        <v>80958.7</v>
      </c>
      <c r="F7" s="606">
        <v>17772.699999999953</v>
      </c>
      <c r="G7" s="606">
        <v>7227.799999999999</v>
      </c>
      <c r="H7" s="605">
        <v>104216.70000000001</v>
      </c>
      <c r="I7" s="605">
        <v>145975.8</v>
      </c>
      <c r="J7" s="605">
        <v>539683.7</v>
      </c>
      <c r="K7" s="605">
        <v>126778.4</v>
      </c>
      <c r="L7" s="604" t="s">
        <v>268</v>
      </c>
    </row>
    <row r="8" spans="1:12" ht="12.75" customHeight="1">
      <c r="A8" s="10" t="s">
        <v>20</v>
      </c>
      <c r="B8" s="479">
        <v>50515.3</v>
      </c>
      <c r="C8" s="480">
        <v>11911.3</v>
      </c>
      <c r="D8" s="480">
        <v>1490.3</v>
      </c>
      <c r="E8" s="480">
        <v>5812.299999999999</v>
      </c>
      <c r="F8" s="480">
        <v>657.9</v>
      </c>
      <c r="G8" s="481">
        <v>212.6</v>
      </c>
      <c r="H8" s="481">
        <v>2499.8</v>
      </c>
      <c r="I8" s="480">
        <v>2937.1</v>
      </c>
      <c r="J8" s="480">
        <v>20995.3</v>
      </c>
      <c r="K8" s="480">
        <v>3998.7</v>
      </c>
      <c r="L8" s="10" t="s">
        <v>20</v>
      </c>
    </row>
    <row r="9" spans="1:12" ht="12.75" customHeight="1">
      <c r="A9" s="265" t="s">
        <v>3</v>
      </c>
      <c r="B9" s="482">
        <v>6923.3</v>
      </c>
      <c r="C9" s="483">
        <v>3583</v>
      </c>
      <c r="D9" s="483">
        <v>451.6</v>
      </c>
      <c r="E9" s="484">
        <v>120</v>
      </c>
      <c r="F9" s="484">
        <v>176.3</v>
      </c>
      <c r="G9" s="483">
        <v>47.5</v>
      </c>
      <c r="H9" s="483">
        <v>39.2</v>
      </c>
      <c r="I9" s="483">
        <v>371.3</v>
      </c>
      <c r="J9" s="483">
        <v>1771.1</v>
      </c>
      <c r="K9" s="483">
        <v>363.3</v>
      </c>
      <c r="L9" s="265" t="s">
        <v>3</v>
      </c>
    </row>
    <row r="10" spans="1:12" ht="12.75" customHeight="1">
      <c r="A10" s="10" t="s">
        <v>5</v>
      </c>
      <c r="B10" s="479">
        <v>21485.6</v>
      </c>
      <c r="C10" s="480">
        <v>8190.3</v>
      </c>
      <c r="D10" s="480">
        <v>1391.5</v>
      </c>
      <c r="E10" s="481">
        <v>1510</v>
      </c>
      <c r="F10" s="481">
        <v>154.4</v>
      </c>
      <c r="G10" s="481">
        <v>40.4</v>
      </c>
      <c r="H10" s="481">
        <v>0</v>
      </c>
      <c r="I10" s="480">
        <v>1003.7</v>
      </c>
      <c r="J10" s="480">
        <v>7925.5</v>
      </c>
      <c r="K10" s="480">
        <v>1269.8</v>
      </c>
      <c r="L10" s="10" t="s">
        <v>5</v>
      </c>
    </row>
    <row r="11" spans="1:12" ht="12.75" customHeight="1">
      <c r="A11" s="265" t="s">
        <v>16</v>
      </c>
      <c r="B11" s="482">
        <v>50041.9</v>
      </c>
      <c r="C11" s="483">
        <v>5885.4</v>
      </c>
      <c r="D11" s="483">
        <v>2791.7</v>
      </c>
      <c r="E11" s="484">
        <v>1020</v>
      </c>
      <c r="F11" s="484">
        <v>560.2</v>
      </c>
      <c r="G11" s="483">
        <v>61.2</v>
      </c>
      <c r="H11" s="483">
        <v>24150.600000000002</v>
      </c>
      <c r="I11" s="483">
        <v>2823.6</v>
      </c>
      <c r="J11" s="483">
        <v>10747.4</v>
      </c>
      <c r="K11" s="483">
        <v>2001.9</v>
      </c>
      <c r="L11" s="265" t="s">
        <v>16</v>
      </c>
    </row>
    <row r="12" spans="1:12" ht="12.75" customHeight="1">
      <c r="A12" s="10" t="s">
        <v>21</v>
      </c>
      <c r="B12" s="479">
        <v>315076</v>
      </c>
      <c r="C12" s="480">
        <v>41609.9</v>
      </c>
      <c r="D12" s="480">
        <v>33605</v>
      </c>
      <c r="E12" s="481">
        <v>11941.299999999992</v>
      </c>
      <c r="F12" s="480">
        <v>3986.2</v>
      </c>
      <c r="G12" s="480">
        <v>2164.1</v>
      </c>
      <c r="H12" s="480">
        <v>27553.3</v>
      </c>
      <c r="I12" s="480">
        <v>25355</v>
      </c>
      <c r="J12" s="480">
        <v>128435.2</v>
      </c>
      <c r="K12" s="480">
        <v>40426.2</v>
      </c>
      <c r="L12" s="10" t="s">
        <v>21</v>
      </c>
    </row>
    <row r="13" spans="1:12" ht="12.75" customHeight="1">
      <c r="A13" s="265" t="s">
        <v>6</v>
      </c>
      <c r="B13" s="482">
        <v>4585.6</v>
      </c>
      <c r="C13" s="483">
        <v>1175.6</v>
      </c>
      <c r="D13" s="484">
        <v>146.3</v>
      </c>
      <c r="E13" s="484">
        <v>78.20000000000005</v>
      </c>
      <c r="F13" s="483">
        <v>0</v>
      </c>
      <c r="G13" s="484">
        <v>4.9</v>
      </c>
      <c r="H13" s="484">
        <v>552.8</v>
      </c>
      <c r="I13" s="484">
        <v>112.6</v>
      </c>
      <c r="J13" s="483">
        <v>2372.3</v>
      </c>
      <c r="K13" s="483">
        <v>142.9</v>
      </c>
      <c r="L13" s="265" t="s">
        <v>6</v>
      </c>
    </row>
    <row r="14" spans="1:12" ht="12.75" customHeight="1">
      <c r="A14" s="10" t="s">
        <v>24</v>
      </c>
      <c r="B14" s="479">
        <v>25076.3</v>
      </c>
      <c r="C14" s="481">
        <v>3500.7</v>
      </c>
      <c r="D14" s="480">
        <v>2321.7</v>
      </c>
      <c r="E14" s="481">
        <f>209.6+14</f>
        <v>223.6</v>
      </c>
      <c r="F14" s="481">
        <v>11.5</v>
      </c>
      <c r="G14" s="481">
        <v>0</v>
      </c>
      <c r="H14" s="481">
        <v>615.3</v>
      </c>
      <c r="I14" s="481">
        <v>9330</v>
      </c>
      <c r="J14" s="480">
        <v>7427.2</v>
      </c>
      <c r="K14" s="480">
        <v>1646.3</v>
      </c>
      <c r="L14" s="10" t="s">
        <v>24</v>
      </c>
    </row>
    <row r="15" spans="1:12" ht="12.75" customHeight="1">
      <c r="A15" s="265" t="s">
        <v>17</v>
      </c>
      <c r="B15" s="482">
        <v>13242.1</v>
      </c>
      <c r="C15" s="483">
        <v>2236.2</v>
      </c>
      <c r="D15" s="484">
        <v>1032.6</v>
      </c>
      <c r="E15" s="484">
        <v>430.5</v>
      </c>
      <c r="F15" s="483">
        <v>201.9</v>
      </c>
      <c r="G15" s="483">
        <v>0</v>
      </c>
      <c r="H15" s="483">
        <v>1914.9</v>
      </c>
      <c r="I15" s="483">
        <v>1994</v>
      </c>
      <c r="J15" s="483">
        <v>4611.4</v>
      </c>
      <c r="K15" s="483">
        <v>820.6</v>
      </c>
      <c r="L15" s="265" t="s">
        <v>17</v>
      </c>
    </row>
    <row r="16" spans="1:12" ht="12.75" customHeight="1">
      <c r="A16" s="10" t="s">
        <v>22</v>
      </c>
      <c r="B16" s="479">
        <v>106712.3</v>
      </c>
      <c r="C16" s="480">
        <v>31141</v>
      </c>
      <c r="D16" s="481">
        <v>10210.4</v>
      </c>
      <c r="E16" s="480">
        <v>2589.1</v>
      </c>
      <c r="F16" s="481">
        <v>801.4</v>
      </c>
      <c r="G16" s="480">
        <v>25</v>
      </c>
      <c r="H16" s="480">
        <v>1919.6999999999998</v>
      </c>
      <c r="I16" s="480">
        <v>10117.9</v>
      </c>
      <c r="J16" s="480">
        <v>45285.5</v>
      </c>
      <c r="K16" s="480">
        <v>4622.3</v>
      </c>
      <c r="L16" s="10" t="s">
        <v>22</v>
      </c>
    </row>
    <row r="17" spans="1:12" ht="12.75" customHeight="1">
      <c r="A17" s="265" t="s">
        <v>23</v>
      </c>
      <c r="B17" s="482">
        <v>206789.3</v>
      </c>
      <c r="C17" s="483">
        <v>44826.5</v>
      </c>
      <c r="D17" s="483">
        <v>17819.9</v>
      </c>
      <c r="E17" s="484">
        <v>22670.899999999994</v>
      </c>
      <c r="F17" s="484">
        <v>4007</v>
      </c>
      <c r="G17" s="483">
        <v>632.3</v>
      </c>
      <c r="H17" s="483">
        <v>13280.6</v>
      </c>
      <c r="I17" s="483">
        <v>20918</v>
      </c>
      <c r="J17" s="483">
        <v>67738.1</v>
      </c>
      <c r="K17" s="483">
        <v>14895.9</v>
      </c>
      <c r="L17" s="265" t="s">
        <v>23</v>
      </c>
    </row>
    <row r="18" spans="1:12" ht="12.75" customHeight="1">
      <c r="A18" s="10" t="s">
        <v>47</v>
      </c>
      <c r="B18" s="479">
        <v>4546.9</v>
      </c>
      <c r="C18" s="480">
        <v>1501.6</v>
      </c>
      <c r="D18" s="480">
        <v>669</v>
      </c>
      <c r="E18" s="481">
        <v>200</v>
      </c>
      <c r="F18" s="481">
        <v>74.7</v>
      </c>
      <c r="G18" s="480">
        <v>2.4</v>
      </c>
      <c r="H18" s="480">
        <v>320.79999999999995</v>
      </c>
      <c r="I18" s="480">
        <v>227.6</v>
      </c>
      <c r="J18" s="480">
        <v>1291.2</v>
      </c>
      <c r="K18" s="480">
        <v>259.4</v>
      </c>
      <c r="L18" s="10" t="s">
        <v>47</v>
      </c>
    </row>
    <row r="19" spans="1:12" ht="12.75" customHeight="1">
      <c r="A19" s="265" t="s">
        <v>25</v>
      </c>
      <c r="B19" s="482">
        <v>152995.5</v>
      </c>
      <c r="C19" s="483">
        <v>45898.7</v>
      </c>
      <c r="D19" s="483">
        <v>12268.1</v>
      </c>
      <c r="E19" s="483">
        <v>6940.900000000001</v>
      </c>
      <c r="F19" s="483">
        <v>3594.8</v>
      </c>
      <c r="G19" s="483">
        <v>441.4</v>
      </c>
      <c r="H19" s="483">
        <v>10675.2</v>
      </c>
      <c r="I19" s="483">
        <v>9451.4</v>
      </c>
      <c r="J19" s="483">
        <v>54069.8</v>
      </c>
      <c r="K19" s="483">
        <v>9655.3</v>
      </c>
      <c r="L19" s="265" t="s">
        <v>25</v>
      </c>
    </row>
    <row r="20" spans="1:12" ht="12.75" customHeight="1">
      <c r="A20" s="10" t="s">
        <v>4</v>
      </c>
      <c r="B20" s="479">
        <v>2648.3</v>
      </c>
      <c r="C20" s="480">
        <v>143.3</v>
      </c>
      <c r="D20" s="480">
        <v>143.5</v>
      </c>
      <c r="E20" s="480">
        <v>0</v>
      </c>
      <c r="F20" s="480">
        <v>0</v>
      </c>
      <c r="G20" s="481">
        <v>0</v>
      </c>
      <c r="H20" s="481">
        <v>40</v>
      </c>
      <c r="I20" s="481">
        <v>9.1</v>
      </c>
      <c r="J20" s="480">
        <v>2245.7</v>
      </c>
      <c r="K20" s="480">
        <v>66.7</v>
      </c>
      <c r="L20" s="10" t="s">
        <v>4</v>
      </c>
    </row>
    <row r="21" spans="1:12" ht="12.75" customHeight="1">
      <c r="A21" s="265" t="s">
        <v>8</v>
      </c>
      <c r="B21" s="482">
        <v>5187.2</v>
      </c>
      <c r="C21" s="483">
        <v>1329.3</v>
      </c>
      <c r="D21" s="484">
        <v>173.7</v>
      </c>
      <c r="E21" s="484">
        <v>422.4</v>
      </c>
      <c r="F21" s="484">
        <v>19.9</v>
      </c>
      <c r="G21" s="484">
        <v>13.8</v>
      </c>
      <c r="H21" s="484">
        <v>43.3</v>
      </c>
      <c r="I21" s="483">
        <v>456.2</v>
      </c>
      <c r="J21" s="483">
        <v>2614.3</v>
      </c>
      <c r="K21" s="483">
        <v>114.3</v>
      </c>
      <c r="L21" s="265" t="s">
        <v>8</v>
      </c>
    </row>
    <row r="22" spans="1:12" ht="12.75" customHeight="1">
      <c r="A22" s="10" t="s">
        <v>9</v>
      </c>
      <c r="B22" s="479">
        <v>8448</v>
      </c>
      <c r="C22" s="480">
        <v>3866.3</v>
      </c>
      <c r="D22" s="480">
        <v>280.3</v>
      </c>
      <c r="E22" s="481">
        <v>474.6</v>
      </c>
      <c r="F22" s="481">
        <v>0.1</v>
      </c>
      <c r="G22" s="481">
        <v>5</v>
      </c>
      <c r="H22" s="481">
        <v>131.5</v>
      </c>
      <c r="I22" s="480">
        <v>220.1</v>
      </c>
      <c r="J22" s="480">
        <v>3330.5</v>
      </c>
      <c r="K22" s="480">
        <v>139.5</v>
      </c>
      <c r="L22" s="10" t="s">
        <v>9</v>
      </c>
    </row>
    <row r="23" spans="1:12" ht="12.75" customHeight="1">
      <c r="A23" s="265" t="s">
        <v>26</v>
      </c>
      <c r="B23" s="482">
        <v>5470.4</v>
      </c>
      <c r="C23" s="483">
        <v>1260.6</v>
      </c>
      <c r="D23" s="484">
        <v>220</v>
      </c>
      <c r="E23" s="484">
        <v>215.80000000000018</v>
      </c>
      <c r="F23" s="483">
        <v>0</v>
      </c>
      <c r="G23" s="484">
        <v>41.2</v>
      </c>
      <c r="H23" s="484">
        <v>0.1</v>
      </c>
      <c r="I23" s="484">
        <v>2199.5</v>
      </c>
      <c r="J23" s="484">
        <v>1429.1</v>
      </c>
      <c r="K23" s="484">
        <v>104.1</v>
      </c>
      <c r="L23" s="265" t="s">
        <v>26</v>
      </c>
    </row>
    <row r="24" spans="1:12" ht="12.75" customHeight="1">
      <c r="A24" s="10" t="s">
        <v>7</v>
      </c>
      <c r="B24" s="479">
        <v>16957</v>
      </c>
      <c r="C24" s="480">
        <v>5285.6</v>
      </c>
      <c r="D24" s="480">
        <v>1672.8</v>
      </c>
      <c r="E24" s="481">
        <v>991.7999999999993</v>
      </c>
      <c r="F24" s="480">
        <v>90</v>
      </c>
      <c r="G24" s="481">
        <v>73.2</v>
      </c>
      <c r="H24" s="481">
        <v>1.1</v>
      </c>
      <c r="I24" s="480">
        <v>1779.5</v>
      </c>
      <c r="J24" s="480">
        <v>6162</v>
      </c>
      <c r="K24" s="480">
        <v>900.9</v>
      </c>
      <c r="L24" s="10" t="s">
        <v>7</v>
      </c>
    </row>
    <row r="25" spans="1:12" ht="12.75" customHeight="1">
      <c r="A25" s="265" t="s">
        <v>10</v>
      </c>
      <c r="B25" s="678">
        <v>1697.4000000000233</v>
      </c>
      <c r="C25" s="484">
        <v>60</v>
      </c>
      <c r="D25" s="484">
        <v>40</v>
      </c>
      <c r="E25" s="484">
        <v>0</v>
      </c>
      <c r="F25" s="483">
        <v>0</v>
      </c>
      <c r="G25" s="484">
        <v>0</v>
      </c>
      <c r="H25" s="484">
        <v>296.2</v>
      </c>
      <c r="I25" s="484">
        <v>670.3</v>
      </c>
      <c r="J25" s="484">
        <v>580.9</v>
      </c>
      <c r="K25" s="484">
        <v>50</v>
      </c>
      <c r="L25" s="265" t="s">
        <v>10</v>
      </c>
    </row>
    <row r="26" spans="1:12" ht="12.75" customHeight="1">
      <c r="A26" s="10" t="s">
        <v>18</v>
      </c>
      <c r="B26" s="479">
        <v>80927.9</v>
      </c>
      <c r="C26" s="480">
        <v>20814.7</v>
      </c>
      <c r="D26" s="480">
        <v>3944.8</v>
      </c>
      <c r="E26" s="481">
        <v>2805.3</v>
      </c>
      <c r="F26" s="679">
        <v>252.4</v>
      </c>
      <c r="G26" s="481">
        <v>2560.9</v>
      </c>
      <c r="H26" s="481">
        <v>5803.7</v>
      </c>
      <c r="I26" s="480">
        <v>10384.3</v>
      </c>
      <c r="J26" s="480">
        <v>28713.9</v>
      </c>
      <c r="K26" s="480">
        <v>5647.9</v>
      </c>
      <c r="L26" s="10" t="s">
        <v>18</v>
      </c>
    </row>
    <row r="27" spans="1:12" ht="12.75" customHeight="1">
      <c r="A27" s="265" t="s">
        <v>27</v>
      </c>
      <c r="B27" s="482">
        <v>41556.1</v>
      </c>
      <c r="C27" s="483">
        <v>9907.3</v>
      </c>
      <c r="D27" s="483">
        <v>4672.1</v>
      </c>
      <c r="E27" s="484">
        <v>3000</v>
      </c>
      <c r="F27" s="484">
        <v>446.9</v>
      </c>
      <c r="G27" s="484">
        <v>115.3</v>
      </c>
      <c r="H27" s="483">
        <v>0</v>
      </c>
      <c r="I27" s="483">
        <v>3031.5</v>
      </c>
      <c r="J27" s="483">
        <v>17444</v>
      </c>
      <c r="K27" s="483">
        <v>2939</v>
      </c>
      <c r="L27" s="265" t="s">
        <v>27</v>
      </c>
    </row>
    <row r="28" spans="1:12" ht="12.75" customHeight="1">
      <c r="A28" s="10" t="s">
        <v>11</v>
      </c>
      <c r="B28" s="479">
        <v>48610</v>
      </c>
      <c r="C28" s="480">
        <v>25351.8</v>
      </c>
      <c r="D28" s="480">
        <v>3776.3</v>
      </c>
      <c r="E28" s="480">
        <v>2399.1</v>
      </c>
      <c r="F28" s="480">
        <v>863.9</v>
      </c>
      <c r="G28" s="480">
        <v>97.3</v>
      </c>
      <c r="H28" s="480">
        <v>367.5</v>
      </c>
      <c r="I28" s="480">
        <v>1809.8</v>
      </c>
      <c r="J28" s="480">
        <v>11737.8</v>
      </c>
      <c r="K28" s="480">
        <v>2206.5</v>
      </c>
      <c r="L28" s="10" t="s">
        <v>11</v>
      </c>
    </row>
    <row r="29" spans="1:12" ht="12.75" customHeight="1">
      <c r="A29" s="265" t="s">
        <v>28</v>
      </c>
      <c r="B29" s="482">
        <v>18424.7</v>
      </c>
      <c r="C29" s="483">
        <v>5310.6</v>
      </c>
      <c r="D29" s="483">
        <v>1206.8</v>
      </c>
      <c r="E29" s="484">
        <v>95.3</v>
      </c>
      <c r="F29" s="484">
        <v>90</v>
      </c>
      <c r="G29" s="484">
        <v>50</v>
      </c>
      <c r="H29" s="484">
        <v>357.79999999999995</v>
      </c>
      <c r="I29" s="483">
        <v>3734.7</v>
      </c>
      <c r="J29" s="483">
        <v>6646.5</v>
      </c>
      <c r="K29" s="483">
        <v>933</v>
      </c>
      <c r="L29" s="265" t="s">
        <v>28</v>
      </c>
    </row>
    <row r="30" spans="1:12" ht="12.75" customHeight="1">
      <c r="A30" s="10" t="s">
        <v>12</v>
      </c>
      <c r="B30" s="479">
        <v>16181.7</v>
      </c>
      <c r="C30" s="480">
        <v>8345.8</v>
      </c>
      <c r="D30" s="480">
        <v>1246.3</v>
      </c>
      <c r="E30" s="480">
        <v>922.8</v>
      </c>
      <c r="F30" s="480">
        <v>474.8</v>
      </c>
      <c r="G30" s="480">
        <v>99.7</v>
      </c>
      <c r="H30" s="480">
        <v>59.1</v>
      </c>
      <c r="I30" s="480">
        <v>622.4</v>
      </c>
      <c r="J30" s="480">
        <v>3579.2</v>
      </c>
      <c r="K30" s="480">
        <v>831.8</v>
      </c>
      <c r="L30" s="10" t="s">
        <v>12</v>
      </c>
    </row>
    <row r="31" spans="1:12" ht="12.75" customHeight="1">
      <c r="A31" s="265" t="s">
        <v>14</v>
      </c>
      <c r="B31" s="482">
        <v>5281.9</v>
      </c>
      <c r="C31" s="483">
        <v>2485.5</v>
      </c>
      <c r="D31" s="484">
        <v>248.60000000000002</v>
      </c>
      <c r="E31" s="483">
        <v>245.6</v>
      </c>
      <c r="F31" s="484">
        <v>49.3000000000001</v>
      </c>
      <c r="G31" s="484">
        <v>3.5</v>
      </c>
      <c r="H31" s="484">
        <v>41.7</v>
      </c>
      <c r="I31" s="483">
        <v>203</v>
      </c>
      <c r="J31" s="483">
        <v>1683.6</v>
      </c>
      <c r="K31" s="483">
        <v>321.2</v>
      </c>
      <c r="L31" s="265" t="s">
        <v>14</v>
      </c>
    </row>
    <row r="32" spans="1:12" ht="12.75" customHeight="1">
      <c r="A32" s="10" t="s">
        <v>13</v>
      </c>
      <c r="B32" s="479">
        <v>8721.6</v>
      </c>
      <c r="C32" s="480">
        <v>3617.1</v>
      </c>
      <c r="D32" s="480">
        <v>338.2</v>
      </c>
      <c r="E32" s="481">
        <v>1141.6</v>
      </c>
      <c r="F32" s="481">
        <v>50</v>
      </c>
      <c r="G32" s="480">
        <v>79.8</v>
      </c>
      <c r="H32" s="480">
        <v>0.1</v>
      </c>
      <c r="I32" s="480">
        <v>122.8</v>
      </c>
      <c r="J32" s="480">
        <v>2750.7</v>
      </c>
      <c r="K32" s="480">
        <v>621.4</v>
      </c>
      <c r="L32" s="10" t="s">
        <v>13</v>
      </c>
    </row>
    <row r="33" spans="1:12" ht="12.75" customHeight="1">
      <c r="A33" s="265" t="s">
        <v>29</v>
      </c>
      <c r="B33" s="482">
        <v>22550.4</v>
      </c>
      <c r="C33" s="483">
        <v>6157.7</v>
      </c>
      <c r="D33" s="484">
        <v>1998.2</v>
      </c>
      <c r="E33" s="484">
        <v>727.8</v>
      </c>
      <c r="F33" s="484">
        <v>260</v>
      </c>
      <c r="G33" s="483">
        <v>16.3</v>
      </c>
      <c r="H33" s="483">
        <v>2405.1000000000004</v>
      </c>
      <c r="I33" s="483">
        <v>3213.1</v>
      </c>
      <c r="J33" s="483">
        <v>6111.3</v>
      </c>
      <c r="K33" s="483">
        <v>1661</v>
      </c>
      <c r="L33" s="265" t="s">
        <v>29</v>
      </c>
    </row>
    <row r="34" spans="1:12" ht="12.75" customHeight="1">
      <c r="A34" s="449" t="s">
        <v>30</v>
      </c>
      <c r="B34" s="485">
        <v>47507.4</v>
      </c>
      <c r="C34" s="486">
        <v>10705.4</v>
      </c>
      <c r="D34" s="486">
        <v>8301.1</v>
      </c>
      <c r="E34" s="486">
        <v>1823.6</v>
      </c>
      <c r="F34" s="486">
        <v>0</v>
      </c>
      <c r="G34" s="486">
        <v>211.89999999999998</v>
      </c>
      <c r="H34" s="486">
        <v>3405.5</v>
      </c>
      <c r="I34" s="486">
        <v>3005.9</v>
      </c>
      <c r="J34" s="486">
        <v>16616.1</v>
      </c>
      <c r="K34" s="486">
        <v>3438</v>
      </c>
      <c r="L34" s="449" t="s">
        <v>30</v>
      </c>
    </row>
    <row r="35" spans="1:12" ht="12.75" customHeight="1">
      <c r="A35" s="266" t="s">
        <v>19</v>
      </c>
      <c r="B35" s="487">
        <v>212980.9</v>
      </c>
      <c r="C35" s="488">
        <v>30832.5</v>
      </c>
      <c r="D35" s="488">
        <v>29133.3</v>
      </c>
      <c r="E35" s="488">
        <v>12156.199999999999</v>
      </c>
      <c r="F35" s="488">
        <v>949.1</v>
      </c>
      <c r="G35" s="488">
        <v>228.1</v>
      </c>
      <c r="H35" s="488">
        <v>7741.799999999999</v>
      </c>
      <c r="I35" s="488">
        <v>29871.4</v>
      </c>
      <c r="J35" s="488">
        <v>75368.1</v>
      </c>
      <c r="K35" s="488">
        <v>26700.5</v>
      </c>
      <c r="L35" s="266" t="s">
        <v>19</v>
      </c>
    </row>
    <row r="36" spans="1:12" ht="12.75" customHeight="1">
      <c r="A36" s="288" t="s">
        <v>184</v>
      </c>
      <c r="B36" s="289"/>
      <c r="C36" s="290"/>
      <c r="D36" s="290"/>
      <c r="E36" s="290"/>
      <c r="F36" s="290"/>
      <c r="G36" s="290"/>
      <c r="H36" s="290"/>
      <c r="I36" s="290"/>
      <c r="J36" s="290"/>
      <c r="L36" s="288"/>
    </row>
    <row r="37" spans="1:12" ht="12.75" customHeight="1">
      <c r="A37" s="291" t="s">
        <v>115</v>
      </c>
      <c r="B37" s="288"/>
      <c r="C37" s="288"/>
      <c r="D37" s="288"/>
      <c r="E37" s="298"/>
      <c r="F37" s="288"/>
      <c r="G37" s="288"/>
      <c r="H37" s="288"/>
      <c r="I37" s="288"/>
      <c r="J37" s="288"/>
      <c r="L37" s="292"/>
    </row>
    <row r="38" spans="1:12" ht="12.75" customHeight="1">
      <c r="A38" s="297" t="s">
        <v>252</v>
      </c>
      <c r="B38" s="292"/>
      <c r="C38" s="292"/>
      <c r="D38" s="292"/>
      <c r="E38" s="292"/>
      <c r="F38" s="292"/>
      <c r="G38" s="292"/>
      <c r="H38" s="292"/>
      <c r="I38" s="292"/>
      <c r="J38" s="292"/>
      <c r="L38" s="293"/>
    </row>
    <row r="39" spans="1:12" ht="12.75" customHeight="1">
      <c r="A39" s="763" t="s">
        <v>238</v>
      </c>
      <c r="B39" s="780"/>
      <c r="C39" s="780"/>
      <c r="D39" s="780"/>
      <c r="E39" s="780"/>
      <c r="F39" s="780"/>
      <c r="G39" s="780"/>
      <c r="H39" s="780"/>
      <c r="I39" s="780"/>
      <c r="J39" s="780"/>
      <c r="L39" s="294"/>
    </row>
    <row r="40" spans="1:12" ht="12.75" customHeight="1">
      <c r="A40" s="389" t="s">
        <v>251</v>
      </c>
      <c r="B40" s="292"/>
      <c r="C40" s="294"/>
      <c r="D40" s="294"/>
      <c r="E40" s="294"/>
      <c r="F40" s="294"/>
      <c r="G40" s="294"/>
      <c r="H40" s="294"/>
      <c r="I40" s="294"/>
      <c r="J40" s="294"/>
      <c r="L40" s="296"/>
    </row>
    <row r="41" spans="1:10" ht="23.25" customHeight="1">
      <c r="A41" s="295" t="s">
        <v>218</v>
      </c>
      <c r="B41" s="296"/>
      <c r="C41" s="296"/>
      <c r="D41" s="296"/>
      <c r="E41" s="296"/>
      <c r="F41" s="296"/>
      <c r="G41" s="296"/>
      <c r="H41" s="296"/>
      <c r="I41" s="296"/>
      <c r="J41" s="296"/>
    </row>
  </sheetData>
  <sheetProtection/>
  <mergeCells count="13">
    <mergeCell ref="A39:J39"/>
    <mergeCell ref="A2:L2"/>
    <mergeCell ref="A3:L3"/>
    <mergeCell ref="B4:B6"/>
    <mergeCell ref="C5:C6"/>
    <mergeCell ref="D5:D6"/>
    <mergeCell ref="F4:F6"/>
    <mergeCell ref="G4:G6"/>
    <mergeCell ref="H4:H6"/>
    <mergeCell ref="I4:I6"/>
    <mergeCell ref="J4:J6"/>
    <mergeCell ref="K4:K6"/>
    <mergeCell ref="E4:E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71"/>
  <sheetViews>
    <sheetView zoomScalePageLayoutView="0" workbookViewId="0" topLeftCell="A1">
      <selection activeCell="M42" sqref="M42"/>
    </sheetView>
  </sheetViews>
  <sheetFormatPr defaultColWidth="4.7109375" defaultRowHeight="12.75"/>
  <cols>
    <col min="1" max="1" width="9.421875" style="0" customWidth="1"/>
    <col min="2" max="6" width="11.28125" style="0" customWidth="1"/>
    <col min="7" max="7" width="10.7109375" style="0" customWidth="1"/>
    <col min="8" max="8" width="9.8515625" style="0" customWidth="1"/>
  </cols>
  <sheetData>
    <row r="1" spans="3:8" ht="14.25" customHeight="1">
      <c r="C1" s="179"/>
      <c r="D1" s="179"/>
      <c r="E1" s="179"/>
      <c r="H1" s="13" t="s">
        <v>197</v>
      </c>
    </row>
    <row r="2" spans="1:8" ht="15" customHeight="1">
      <c r="A2" s="784" t="s">
        <v>113</v>
      </c>
      <c r="B2" s="784"/>
      <c r="C2" s="784"/>
      <c r="D2" s="784"/>
      <c r="E2" s="784"/>
      <c r="F2" s="784"/>
      <c r="G2" s="784"/>
      <c r="H2" s="784"/>
    </row>
    <row r="3" spans="1:8" ht="15" customHeight="1">
      <c r="A3" s="785" t="s">
        <v>114</v>
      </c>
      <c r="B3" s="785"/>
      <c r="C3" s="785"/>
      <c r="D3" s="785"/>
      <c r="E3" s="785"/>
      <c r="F3" s="785"/>
      <c r="G3" s="785"/>
      <c r="H3" s="785"/>
    </row>
    <row r="4" spans="1:8" ht="15" customHeight="1">
      <c r="A4" s="786">
        <v>2017</v>
      </c>
      <c r="B4" s="786"/>
      <c r="C4" s="786"/>
      <c r="D4" s="786"/>
      <c r="E4" s="786"/>
      <c r="F4" s="786"/>
      <c r="G4" s="786"/>
      <c r="H4" s="786"/>
    </row>
    <row r="5" spans="1:8" ht="15" customHeight="1">
      <c r="A5" s="33"/>
      <c r="B5" s="787" t="s">
        <v>166</v>
      </c>
      <c r="C5" s="789" t="s">
        <v>132</v>
      </c>
      <c r="D5" s="790"/>
      <c r="E5" s="791"/>
      <c r="F5" s="792" t="s">
        <v>167</v>
      </c>
      <c r="G5" s="794" t="s">
        <v>136</v>
      </c>
      <c r="H5" s="57"/>
    </row>
    <row r="6" spans="2:8" ht="51.75" customHeight="1">
      <c r="B6" s="788"/>
      <c r="C6" s="150" t="s">
        <v>91</v>
      </c>
      <c r="D6" s="148" t="s">
        <v>92</v>
      </c>
      <c r="E6" s="149" t="s">
        <v>93</v>
      </c>
      <c r="F6" s="793"/>
      <c r="G6" s="795"/>
      <c r="H6" s="57"/>
    </row>
    <row r="7" spans="2:8" ht="12" customHeight="1">
      <c r="B7" s="608" t="s">
        <v>333</v>
      </c>
      <c r="C7" s="782"/>
      <c r="D7" s="782"/>
      <c r="E7" s="783"/>
      <c r="F7" s="146" t="s">
        <v>32</v>
      </c>
      <c r="G7" s="609" t="s">
        <v>334</v>
      </c>
      <c r="H7" s="54"/>
    </row>
    <row r="8" spans="1:8" ht="12.75" customHeight="1">
      <c r="A8" s="604" t="s">
        <v>268</v>
      </c>
      <c r="B8" s="610">
        <v>1089274.6</v>
      </c>
      <c r="C8" s="611">
        <v>313393.3</v>
      </c>
      <c r="D8" s="611">
        <v>541746.2</v>
      </c>
      <c r="E8" s="611">
        <v>234135</v>
      </c>
      <c r="F8" s="612">
        <v>13.026078451228331</v>
      </c>
      <c r="G8" s="613">
        <v>2100</v>
      </c>
      <c r="H8" s="604" t="s">
        <v>268</v>
      </c>
    </row>
    <row r="9" spans="1:8" ht="12.75" customHeight="1">
      <c r="A9" s="10" t="s">
        <v>20</v>
      </c>
      <c r="B9" s="491">
        <v>23602.4</v>
      </c>
      <c r="C9" s="489">
        <v>6914.5</v>
      </c>
      <c r="D9" s="489">
        <v>14283.9</v>
      </c>
      <c r="E9" s="492">
        <v>2404</v>
      </c>
      <c r="F9" s="414">
        <v>11.09436158206431</v>
      </c>
      <c r="G9" s="490">
        <v>2100</v>
      </c>
      <c r="H9" s="10" t="s">
        <v>20</v>
      </c>
    </row>
    <row r="10" spans="1:8" ht="12.75" customHeight="1">
      <c r="A10" s="84" t="s">
        <v>3</v>
      </c>
      <c r="B10" s="493">
        <v>4613.9</v>
      </c>
      <c r="C10" s="494">
        <v>635.2</v>
      </c>
      <c r="D10" s="494">
        <v>2543.5</v>
      </c>
      <c r="E10" s="495">
        <v>1435.3</v>
      </c>
      <c r="F10" s="403">
        <v>13.927661526944298</v>
      </c>
      <c r="G10" s="496">
        <v>700</v>
      </c>
      <c r="H10" s="84" t="s">
        <v>3</v>
      </c>
    </row>
    <row r="11" spans="1:8" ht="12.75" customHeight="1">
      <c r="A11" s="10" t="s">
        <v>5</v>
      </c>
      <c r="B11" s="491">
        <v>9359.9</v>
      </c>
      <c r="C11" s="489">
        <v>3765.9</v>
      </c>
      <c r="D11" s="489">
        <v>4184.6</v>
      </c>
      <c r="E11" s="492">
        <v>1409.4</v>
      </c>
      <c r="F11" s="414">
        <v>10.064062311834432</v>
      </c>
      <c r="G11" s="490">
        <v>900</v>
      </c>
      <c r="H11" s="10" t="s">
        <v>5</v>
      </c>
    </row>
    <row r="12" spans="1:8" ht="12.75" customHeight="1">
      <c r="A12" s="84" t="s">
        <v>16</v>
      </c>
      <c r="B12" s="493">
        <v>16152.6</v>
      </c>
      <c r="C12" s="494">
        <v>5146.5</v>
      </c>
      <c r="D12" s="494">
        <v>9238.4</v>
      </c>
      <c r="E12" s="495">
        <v>1767.8</v>
      </c>
      <c r="F12" s="403">
        <v>12.072486038530071</v>
      </c>
      <c r="G12" s="496">
        <v>2800</v>
      </c>
      <c r="H12" s="84" t="s">
        <v>16</v>
      </c>
    </row>
    <row r="13" spans="1:8" ht="12.75" customHeight="1">
      <c r="A13" s="10" t="s">
        <v>21</v>
      </c>
      <c r="B13" s="491">
        <v>241094</v>
      </c>
      <c r="C13" s="489">
        <v>81154</v>
      </c>
      <c r="D13" s="489">
        <v>100384</v>
      </c>
      <c r="E13" s="492">
        <v>59556</v>
      </c>
      <c r="F13" s="414">
        <v>14.729459346352519</v>
      </c>
      <c r="G13" s="490">
        <v>2900</v>
      </c>
      <c r="H13" s="10" t="s">
        <v>21</v>
      </c>
    </row>
    <row r="14" spans="1:8" ht="12.75" customHeight="1">
      <c r="A14" s="84" t="s">
        <v>6</v>
      </c>
      <c r="B14" s="493">
        <v>1374.7</v>
      </c>
      <c r="C14" s="494">
        <v>266.6</v>
      </c>
      <c r="D14" s="494">
        <v>809.3</v>
      </c>
      <c r="E14" s="495">
        <v>298.9</v>
      </c>
      <c r="F14" s="403">
        <v>11.557831193617004</v>
      </c>
      <c r="G14" s="496">
        <v>1000</v>
      </c>
      <c r="H14" s="84" t="s">
        <v>6</v>
      </c>
    </row>
    <row r="15" spans="1:8" ht="12.75" customHeight="1">
      <c r="A15" s="10" t="s">
        <v>24</v>
      </c>
      <c r="B15" s="491">
        <v>12109.9</v>
      </c>
      <c r="C15" s="489">
        <v>4196.9</v>
      </c>
      <c r="D15" s="489">
        <v>4448.9</v>
      </c>
      <c r="E15" s="492">
        <v>3464.1</v>
      </c>
      <c r="F15" s="414">
        <v>13.092817054751348</v>
      </c>
      <c r="G15" s="490">
        <v>2500</v>
      </c>
      <c r="H15" s="10" t="s">
        <v>24</v>
      </c>
    </row>
    <row r="16" spans="1:8" ht="12.75" customHeight="1">
      <c r="A16" s="84" t="s">
        <v>17</v>
      </c>
      <c r="B16" s="493">
        <v>17879.3</v>
      </c>
      <c r="C16" s="494">
        <v>3971</v>
      </c>
      <c r="D16" s="494">
        <v>6296.3</v>
      </c>
      <c r="E16" s="495">
        <v>7611.9</v>
      </c>
      <c r="F16" s="403">
        <v>13.588902873542253</v>
      </c>
      <c r="G16" s="496">
        <v>1700</v>
      </c>
      <c r="H16" s="84" t="s">
        <v>17</v>
      </c>
    </row>
    <row r="17" spans="1:8" ht="12.75" customHeight="1">
      <c r="A17" s="10" t="s">
        <v>22</v>
      </c>
      <c r="B17" s="491">
        <v>80225</v>
      </c>
      <c r="C17" s="489">
        <v>23094</v>
      </c>
      <c r="D17" s="489">
        <v>43715</v>
      </c>
      <c r="E17" s="492">
        <v>13416</v>
      </c>
      <c r="F17" s="422">
        <v>11.576061469643953</v>
      </c>
      <c r="G17" s="497">
        <v>1700</v>
      </c>
      <c r="H17" s="10" t="s">
        <v>22</v>
      </c>
    </row>
    <row r="18" spans="1:8" ht="12.75" customHeight="1">
      <c r="A18" s="84" t="s">
        <v>23</v>
      </c>
      <c r="B18" s="493">
        <v>164575</v>
      </c>
      <c r="C18" s="494">
        <v>42929</v>
      </c>
      <c r="D18" s="494">
        <v>92408</v>
      </c>
      <c r="E18" s="495">
        <v>29238</v>
      </c>
      <c r="F18" s="403">
        <v>13.617761052251822</v>
      </c>
      <c r="G18" s="496">
        <v>2500</v>
      </c>
      <c r="H18" s="84" t="s">
        <v>23</v>
      </c>
    </row>
    <row r="19" spans="1:8" ht="12.75" customHeight="1">
      <c r="A19" s="10" t="s">
        <v>47</v>
      </c>
      <c r="B19" s="499">
        <v>3803.100000000093</v>
      </c>
      <c r="C19" s="500">
        <v>1082.2999999999302</v>
      </c>
      <c r="D19" s="500">
        <v>1346.4000000000233</v>
      </c>
      <c r="E19" s="501">
        <v>1374.0999999999767</v>
      </c>
      <c r="F19" s="441">
        <v>12.119657357009453</v>
      </c>
      <c r="G19" s="498">
        <v>926.3442904421206</v>
      </c>
      <c r="H19" s="10" t="s">
        <v>47</v>
      </c>
    </row>
    <row r="20" spans="1:8" ht="12.75" customHeight="1">
      <c r="A20" s="84" t="s">
        <v>25</v>
      </c>
      <c r="B20" s="493">
        <v>129955.9</v>
      </c>
      <c r="C20" s="494">
        <v>31848.4</v>
      </c>
      <c r="D20" s="494">
        <v>76879.8</v>
      </c>
      <c r="E20" s="495">
        <v>21227.7</v>
      </c>
      <c r="F20" s="403">
        <v>12.26933146272681</v>
      </c>
      <c r="G20" s="496">
        <v>2100</v>
      </c>
      <c r="H20" s="84" t="s">
        <v>25</v>
      </c>
    </row>
    <row r="21" spans="1:8" ht="12.75" customHeight="1">
      <c r="A21" s="10" t="s">
        <v>4</v>
      </c>
      <c r="B21" s="491">
        <v>1942.5</v>
      </c>
      <c r="C21" s="489">
        <v>577.6</v>
      </c>
      <c r="D21" s="489">
        <v>852.8</v>
      </c>
      <c r="E21" s="492">
        <v>512.1</v>
      </c>
      <c r="F21" s="414">
        <v>12.985667299516004</v>
      </c>
      <c r="G21" s="490">
        <v>2300</v>
      </c>
      <c r="H21" s="10" t="s">
        <v>4</v>
      </c>
    </row>
    <row r="22" spans="1:8" ht="12.75" customHeight="1">
      <c r="A22" s="84" t="s">
        <v>8</v>
      </c>
      <c r="B22" s="493">
        <v>1938</v>
      </c>
      <c r="C22" s="494">
        <v>341.6</v>
      </c>
      <c r="D22" s="494">
        <v>1192.3</v>
      </c>
      <c r="E22" s="495">
        <v>404</v>
      </c>
      <c r="F22" s="403">
        <v>12.115225925833313</v>
      </c>
      <c r="G22" s="496">
        <v>1000</v>
      </c>
      <c r="H22" s="84" t="s">
        <v>8</v>
      </c>
    </row>
    <row r="23" spans="1:8" ht="12.75" customHeight="1">
      <c r="A23" s="10" t="s">
        <v>9</v>
      </c>
      <c r="B23" s="491">
        <v>4244.5</v>
      </c>
      <c r="C23" s="489">
        <v>827.7</v>
      </c>
      <c r="D23" s="489">
        <v>3004.1</v>
      </c>
      <c r="E23" s="492">
        <v>412.7</v>
      </c>
      <c r="F23" s="414">
        <v>16.005988340083412</v>
      </c>
      <c r="G23" s="490">
        <v>1500</v>
      </c>
      <c r="H23" s="10" t="s">
        <v>9</v>
      </c>
    </row>
    <row r="24" spans="1:8" ht="12.75" customHeight="1">
      <c r="A24" s="84" t="s">
        <v>26</v>
      </c>
      <c r="B24" s="493">
        <v>2739.7</v>
      </c>
      <c r="C24" s="494">
        <v>764.7</v>
      </c>
      <c r="D24" s="494">
        <v>1835.5</v>
      </c>
      <c r="E24" s="495">
        <v>139.5</v>
      </c>
      <c r="F24" s="403">
        <v>14.431702653300954</v>
      </c>
      <c r="G24" s="496">
        <v>4600</v>
      </c>
      <c r="H24" s="84" t="s">
        <v>26</v>
      </c>
    </row>
    <row r="25" spans="1:8" ht="12.75" customHeight="1">
      <c r="A25" s="10" t="s">
        <v>7</v>
      </c>
      <c r="B25" s="491">
        <v>8236.1</v>
      </c>
      <c r="C25" s="489">
        <v>1808.3</v>
      </c>
      <c r="D25" s="489">
        <v>5300.4</v>
      </c>
      <c r="E25" s="492">
        <v>1127.4</v>
      </c>
      <c r="F25" s="414">
        <v>13.177886507710474</v>
      </c>
      <c r="G25" s="490">
        <v>800</v>
      </c>
      <c r="H25" s="10" t="s">
        <v>7</v>
      </c>
    </row>
    <row r="26" spans="1:8" ht="12.75" customHeight="1">
      <c r="A26" s="84" t="s">
        <v>10</v>
      </c>
      <c r="B26" s="493">
        <v>710.1</v>
      </c>
      <c r="C26" s="494">
        <v>182.8</v>
      </c>
      <c r="D26" s="494">
        <v>365</v>
      </c>
      <c r="E26" s="495">
        <v>162.3</v>
      </c>
      <c r="F26" s="403">
        <v>11.76129587915728</v>
      </c>
      <c r="G26" s="496">
        <v>1500</v>
      </c>
      <c r="H26" s="84" t="s">
        <v>10</v>
      </c>
    </row>
    <row r="27" spans="1:8" ht="12.75" customHeight="1">
      <c r="A27" s="10" t="s">
        <v>18</v>
      </c>
      <c r="B27" s="491">
        <v>38054</v>
      </c>
      <c r="C27" s="489">
        <v>9273</v>
      </c>
      <c r="D27" s="489">
        <v>21510</v>
      </c>
      <c r="E27" s="492">
        <v>7271</v>
      </c>
      <c r="F27" s="422">
        <v>11.849992682114152</v>
      </c>
      <c r="G27" s="497">
        <v>2200</v>
      </c>
      <c r="H27" s="10" t="s">
        <v>18</v>
      </c>
    </row>
    <row r="28" spans="1:8" ht="12.75" customHeight="1">
      <c r="A28" s="84" t="s">
        <v>27</v>
      </c>
      <c r="B28" s="493">
        <v>23168.3</v>
      </c>
      <c r="C28" s="494">
        <v>6377.9</v>
      </c>
      <c r="D28" s="494">
        <v>12349.4</v>
      </c>
      <c r="E28" s="495">
        <v>4441.1</v>
      </c>
      <c r="F28" s="403">
        <v>12.0451729729533</v>
      </c>
      <c r="G28" s="496">
        <v>2600</v>
      </c>
      <c r="H28" s="84" t="s">
        <v>27</v>
      </c>
    </row>
    <row r="29" spans="1:8" ht="12.75" customHeight="1">
      <c r="A29" s="10" t="s">
        <v>11</v>
      </c>
      <c r="B29" s="499">
        <v>33602</v>
      </c>
      <c r="C29" s="500">
        <v>9470.7</v>
      </c>
      <c r="D29" s="500">
        <v>20710.6</v>
      </c>
      <c r="E29" s="501">
        <v>3420.7</v>
      </c>
      <c r="F29" s="441">
        <v>12.344136994131741</v>
      </c>
      <c r="G29" s="502">
        <v>900</v>
      </c>
      <c r="H29" s="10" t="s">
        <v>11</v>
      </c>
    </row>
    <row r="30" spans="1:8" ht="12.75" customHeight="1">
      <c r="A30" s="84" t="s">
        <v>28</v>
      </c>
      <c r="B30" s="493">
        <v>17062.8</v>
      </c>
      <c r="C30" s="494">
        <v>6465.4</v>
      </c>
      <c r="D30" s="494">
        <v>8461.7</v>
      </c>
      <c r="E30" s="495">
        <v>2135.7</v>
      </c>
      <c r="F30" s="403">
        <v>12.834248732957546</v>
      </c>
      <c r="G30" s="496">
        <v>1700</v>
      </c>
      <c r="H30" s="84" t="s">
        <v>28</v>
      </c>
    </row>
    <row r="31" spans="1:8" ht="12.75" customHeight="1">
      <c r="A31" s="10" t="s">
        <v>12</v>
      </c>
      <c r="B31" s="491">
        <v>12869.1</v>
      </c>
      <c r="C31" s="489">
        <v>2247.7</v>
      </c>
      <c r="D31" s="489">
        <v>6772.8</v>
      </c>
      <c r="E31" s="492">
        <v>3848.6</v>
      </c>
      <c r="F31" s="414">
        <v>11.169329151123694</v>
      </c>
      <c r="G31" s="490">
        <v>700</v>
      </c>
      <c r="H31" s="10" t="s">
        <v>12</v>
      </c>
    </row>
    <row r="32" spans="1:8" ht="12.75" customHeight="1">
      <c r="A32" s="84" t="s">
        <v>14</v>
      </c>
      <c r="B32" s="493">
        <v>3864.7</v>
      </c>
      <c r="C32" s="494">
        <v>1081.7</v>
      </c>
      <c r="D32" s="494">
        <v>2528.5</v>
      </c>
      <c r="E32" s="495">
        <v>254.5</v>
      </c>
      <c r="F32" s="403">
        <v>16.276327371200665</v>
      </c>
      <c r="G32" s="496">
        <v>1900</v>
      </c>
      <c r="H32" s="84" t="s">
        <v>14</v>
      </c>
    </row>
    <row r="33" spans="1:8" ht="12.75" customHeight="1">
      <c r="A33" s="10" t="s">
        <v>13</v>
      </c>
      <c r="B33" s="491">
        <v>3644</v>
      </c>
      <c r="C33" s="489">
        <v>854.7</v>
      </c>
      <c r="D33" s="489">
        <v>1563.9</v>
      </c>
      <c r="E33" s="492">
        <v>1225.4</v>
      </c>
      <c r="F33" s="414">
        <v>7.949493230714189</v>
      </c>
      <c r="G33" s="490">
        <v>700</v>
      </c>
      <c r="H33" s="10" t="s">
        <v>13</v>
      </c>
    </row>
    <row r="34" spans="1:8" ht="12.75" customHeight="1">
      <c r="A34" s="84" t="s">
        <v>29</v>
      </c>
      <c r="B34" s="493">
        <v>13766</v>
      </c>
      <c r="C34" s="494">
        <v>3724</v>
      </c>
      <c r="D34" s="494">
        <v>7554</v>
      </c>
      <c r="E34" s="495">
        <v>2488</v>
      </c>
      <c r="F34" s="403">
        <v>11.94374311321655</v>
      </c>
      <c r="G34" s="496">
        <v>2500</v>
      </c>
      <c r="H34" s="84" t="s">
        <v>29</v>
      </c>
    </row>
    <row r="35" spans="1:8" ht="12.75" customHeight="1">
      <c r="A35" s="10" t="s">
        <v>30</v>
      </c>
      <c r="B35" s="491">
        <v>26377.6</v>
      </c>
      <c r="C35" s="489">
        <v>8001.7</v>
      </c>
      <c r="D35" s="489">
        <v>12264.1</v>
      </c>
      <c r="E35" s="492">
        <v>6111.8</v>
      </c>
      <c r="F35" s="414">
        <v>12.804778296498851</v>
      </c>
      <c r="G35" s="490">
        <v>2600</v>
      </c>
      <c r="H35" s="10" t="s">
        <v>30</v>
      </c>
    </row>
    <row r="36" spans="1:8" ht="12.75" customHeight="1">
      <c r="A36" s="266" t="s">
        <v>19</v>
      </c>
      <c r="B36" s="503">
        <v>192309.5</v>
      </c>
      <c r="C36" s="504">
        <v>56389.5</v>
      </c>
      <c r="D36" s="504">
        <v>78943</v>
      </c>
      <c r="E36" s="505">
        <v>56977</v>
      </c>
      <c r="F36" s="442">
        <v>13.217135957198115</v>
      </c>
      <c r="G36" s="506">
        <v>2900</v>
      </c>
      <c r="H36" s="266" t="s">
        <v>19</v>
      </c>
    </row>
    <row r="37" spans="1:5" ht="12.75" customHeight="1">
      <c r="A37" s="427" t="s">
        <v>335</v>
      </c>
      <c r="B37" s="5"/>
      <c r="C37" s="5"/>
      <c r="D37" s="5"/>
      <c r="E37" s="5"/>
    </row>
    <row r="38" spans="1:8" ht="12.75" customHeight="1">
      <c r="A38" s="781" t="s">
        <v>365</v>
      </c>
      <c r="B38" s="781"/>
      <c r="C38" s="781"/>
      <c r="D38" s="781"/>
      <c r="E38" s="781"/>
      <c r="F38" s="781"/>
      <c r="G38" s="781"/>
      <c r="H38" s="421"/>
    </row>
    <row r="39" spans="1:7" ht="15" customHeight="1">
      <c r="A39" s="423"/>
      <c r="B39" s="614"/>
      <c r="C39" s="614"/>
      <c r="D39" s="614"/>
      <c r="E39" s="614"/>
      <c r="F39" s="424"/>
      <c r="G39" s="424"/>
    </row>
    <row r="40" ht="12.75" customHeight="1"/>
    <row r="41" ht="12.75" customHeight="1"/>
    <row r="44" ht="12.75">
      <c r="B44" s="602"/>
    </row>
    <row r="45" spans="2:5" ht="12.75">
      <c r="B45" s="602"/>
      <c r="C45" s="602"/>
      <c r="D45" s="602"/>
      <c r="E45" s="602"/>
    </row>
    <row r="46" spans="2:5" ht="12.75">
      <c r="B46" s="602"/>
      <c r="C46" s="602"/>
      <c r="D46" s="602"/>
      <c r="E46" s="602"/>
    </row>
    <row r="47" spans="2:5" ht="12.75">
      <c r="B47" s="602"/>
      <c r="C47" s="602"/>
      <c r="D47" s="602"/>
      <c r="E47" s="602"/>
    </row>
    <row r="48" spans="2:5" ht="12.75">
      <c r="B48" s="602"/>
      <c r="C48" s="602"/>
      <c r="D48" s="602"/>
      <c r="E48" s="602"/>
    </row>
    <row r="49" spans="2:5" ht="12.75">
      <c r="B49" s="602"/>
      <c r="C49" s="602"/>
      <c r="D49" s="602"/>
      <c r="E49" s="602"/>
    </row>
    <row r="50" spans="2:5" ht="12.75">
      <c r="B50" s="602"/>
      <c r="C50" s="602"/>
      <c r="D50" s="602"/>
      <c r="E50" s="602"/>
    </row>
    <row r="51" spans="2:5" ht="12.75">
      <c r="B51" s="602"/>
      <c r="C51" s="602"/>
      <c r="D51" s="602"/>
      <c r="E51" s="602"/>
    </row>
    <row r="52" spans="2:5" ht="12.75">
      <c r="B52" s="602"/>
      <c r="C52" s="602"/>
      <c r="D52" s="602"/>
      <c r="E52" s="602"/>
    </row>
    <row r="53" spans="2:5" ht="12.75">
      <c r="B53" s="602"/>
      <c r="C53" s="602"/>
      <c r="D53" s="602"/>
      <c r="E53" s="602"/>
    </row>
    <row r="54" spans="2:5" ht="12.75">
      <c r="B54" s="602"/>
      <c r="C54" s="602"/>
      <c r="D54" s="602"/>
      <c r="E54" s="602"/>
    </row>
    <row r="55" spans="2:6" ht="12.75">
      <c r="B55" s="602"/>
      <c r="C55" s="602"/>
      <c r="D55" s="602"/>
      <c r="E55" s="602"/>
      <c r="F55" s="646" t="s">
        <v>347</v>
      </c>
    </row>
    <row r="56" spans="2:5" ht="12.75">
      <c r="B56" s="602"/>
      <c r="C56" s="602"/>
      <c r="D56" s="602"/>
      <c r="E56" s="602"/>
    </row>
    <row r="57" spans="2:7" ht="12.75">
      <c r="B57" s="602"/>
      <c r="C57" s="602"/>
      <c r="D57" s="602"/>
      <c r="E57" s="602"/>
      <c r="F57" s="646" t="s">
        <v>214</v>
      </c>
      <c r="G57" s="647">
        <v>43622.65119212963</v>
      </c>
    </row>
    <row r="58" spans="2:7" ht="12.75">
      <c r="B58" s="602"/>
      <c r="C58" s="602"/>
      <c r="D58" s="602"/>
      <c r="E58" s="602"/>
      <c r="F58" s="646" t="s">
        <v>199</v>
      </c>
      <c r="G58" s="647">
        <v>43674.689451805556</v>
      </c>
    </row>
    <row r="59" spans="2:7" ht="12.75">
      <c r="B59" s="602"/>
      <c r="C59" s="602"/>
      <c r="D59" s="602"/>
      <c r="E59" s="602"/>
      <c r="F59" s="646" t="s">
        <v>250</v>
      </c>
      <c r="G59" s="646" t="s">
        <v>215</v>
      </c>
    </row>
    <row r="60" spans="2:5" ht="12.75">
      <c r="B60" s="602"/>
      <c r="C60" s="602"/>
      <c r="D60" s="602"/>
      <c r="E60" s="602"/>
    </row>
    <row r="61" spans="2:7" ht="12.75">
      <c r="B61" s="602"/>
      <c r="C61" s="602"/>
      <c r="D61" s="602"/>
      <c r="E61" s="602"/>
      <c r="F61" s="646" t="s">
        <v>290</v>
      </c>
      <c r="G61" s="646" t="s">
        <v>90</v>
      </c>
    </row>
    <row r="62" spans="2:7" ht="12.75">
      <c r="B62" s="602"/>
      <c r="C62" s="602"/>
      <c r="D62" s="602"/>
      <c r="E62" s="602"/>
      <c r="F62" s="646" t="s">
        <v>291</v>
      </c>
      <c r="G62" s="646" t="s">
        <v>90</v>
      </c>
    </row>
    <row r="63" spans="2:7" ht="12.75">
      <c r="B63" s="602"/>
      <c r="C63" s="602"/>
      <c r="D63" s="602"/>
      <c r="E63" s="602"/>
      <c r="F63" s="646" t="s">
        <v>216</v>
      </c>
      <c r="G63" s="646" t="s">
        <v>348</v>
      </c>
    </row>
    <row r="64" spans="2:5" ht="12.75">
      <c r="B64" s="602"/>
      <c r="C64" s="602"/>
      <c r="D64" s="602"/>
      <c r="E64" s="602"/>
    </row>
    <row r="65" spans="2:8" ht="12.75">
      <c r="B65" s="602"/>
      <c r="C65" s="602"/>
      <c r="D65" s="602"/>
      <c r="E65" s="602"/>
      <c r="F65" s="648" t="s">
        <v>217</v>
      </c>
      <c r="G65" s="648" t="s">
        <v>336</v>
      </c>
      <c r="H65" s="648" t="s">
        <v>349</v>
      </c>
    </row>
    <row r="66" spans="2:8" ht="12.75">
      <c r="B66" s="602"/>
      <c r="C66" s="602"/>
      <c r="D66" s="602"/>
      <c r="E66" s="602"/>
      <c r="F66" s="648" t="s">
        <v>346</v>
      </c>
      <c r="G66" s="649">
        <v>511373278</v>
      </c>
      <c r="H66" s="649">
        <v>512379225</v>
      </c>
    </row>
    <row r="67" spans="2:8" ht="12.75">
      <c r="B67" s="602"/>
      <c r="C67" s="602"/>
      <c r="D67" s="602"/>
      <c r="E67" s="602"/>
      <c r="F67" s="648" t="s">
        <v>260</v>
      </c>
      <c r="G67" s="649">
        <v>4154213</v>
      </c>
      <c r="H67" s="649">
        <v>4105493</v>
      </c>
    </row>
    <row r="68" spans="2:8" ht="12.75">
      <c r="B68" s="602"/>
      <c r="C68" s="602"/>
      <c r="D68" s="602"/>
      <c r="E68" s="602"/>
      <c r="F68" s="648" t="s">
        <v>248</v>
      </c>
      <c r="G68" s="649">
        <v>60589445</v>
      </c>
      <c r="H68" s="649">
        <v>60483973</v>
      </c>
    </row>
    <row r="69" spans="2:5" ht="12.75">
      <c r="B69" s="602"/>
      <c r="C69" s="602"/>
      <c r="D69" s="602"/>
      <c r="E69" s="602"/>
    </row>
    <row r="70" spans="2:6" ht="12.75">
      <c r="B70" s="602"/>
      <c r="C70" s="602"/>
      <c r="D70" s="602"/>
      <c r="E70" s="602"/>
      <c r="F70" s="646" t="s">
        <v>255</v>
      </c>
    </row>
    <row r="71" spans="2:7" ht="12.75">
      <c r="B71" s="602"/>
      <c r="C71" s="602"/>
      <c r="D71" s="602"/>
      <c r="E71" s="602"/>
      <c r="F71" s="646" t="s">
        <v>247</v>
      </c>
      <c r="G71" s="646" t="s">
        <v>249</v>
      </c>
    </row>
  </sheetData>
  <sheetProtection/>
  <mergeCells count="9">
    <mergeCell ref="A38:G38"/>
    <mergeCell ref="C7:E7"/>
    <mergeCell ref="A2:H2"/>
    <mergeCell ref="A3:H3"/>
    <mergeCell ref="A4:H4"/>
    <mergeCell ref="B5:B6"/>
    <mergeCell ref="C5:E5"/>
    <mergeCell ref="F5:F6"/>
    <mergeCell ref="G5:G6"/>
  </mergeCells>
  <printOptions horizontalCentered="1"/>
  <pageMargins left="0.6692913385826772" right="0.2755905511811024" top="0.5118110236220472" bottom="0.2755905511811024" header="0" footer="0"/>
  <pageSetup fitToHeight="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BORMANS Yves (MOVE)</cp:lastModifiedBy>
  <cp:lastPrinted>2019-08-02T11:28:06Z</cp:lastPrinted>
  <dcterms:created xsi:type="dcterms:W3CDTF">2003-09-05T14:33:05Z</dcterms:created>
  <dcterms:modified xsi:type="dcterms:W3CDTF">2019-09-17T14:31:55Z</dcterms:modified>
  <cp:category/>
  <cp:version/>
  <cp:contentType/>
  <cp:contentStatus/>
</cp:coreProperties>
</file>