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7" sheetId="1" r:id="rId1"/>
    <sheet name="road_fat" sheetId="2" r:id="rId2"/>
    <sheet name="road_fat_ranking" sheetId="3" r:id="rId3"/>
    <sheet name="road_fat_by_user" sheetId="4" r:id="rId4"/>
    <sheet name="road_fat_by_vehicle" sheetId="5" r:id="rId5"/>
    <sheet name="road_accid" sheetId="6" r:id="rId6"/>
    <sheet name="rail_fat" sheetId="7" r:id="rId7"/>
    <sheet name="air&amp;ships_lost" sheetId="8" r:id="rId8"/>
  </sheets>
  <externalReferences>
    <externalReference r:id="rId11"/>
  </externalReferences>
  <definedNames>
    <definedName name="001_Belgium" localSheetId="2">#REF!</definedName>
    <definedName name="101_EU25" localSheetId="2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PB_29r_04_DE" localSheetId="2">#REF!</definedName>
    <definedName name="_xlnm.Print_Area" localSheetId="7">'air&amp;ships_lost'!$B$1:$H$24</definedName>
    <definedName name="_xlnm.Print_Area" localSheetId="6">'rail_fat'!$B$1:$R$42</definedName>
    <definedName name="_xlnm.Print_Area" localSheetId="5">'road_accid'!$B$1:$X$44</definedName>
    <definedName name="_xlnm.Print_Area" localSheetId="3">'road_fat_by_user'!$B$1:$J$37</definedName>
    <definedName name="_xlnm.Print_Area" localSheetId="4">'road_fat_by_vehicle'!$B$1:$O$37</definedName>
    <definedName name="_xlnm.Print_Area" localSheetId="2">'road_fat_ranking'!$B$1:$M$39</definedName>
    <definedName name="printrange" localSheetId="2">#REF!</definedName>
  </definedNames>
  <calcPr fullCalcOnLoad="1"/>
</workbook>
</file>

<file path=xl/sharedStrings.xml><?xml version="1.0" encoding="utf-8"?>
<sst xmlns="http://schemas.openxmlformats.org/spreadsheetml/2006/main" count="677" uniqueCount="133">
  <si>
    <t>Tankers</t>
  </si>
  <si>
    <t>1000 gt</t>
  </si>
  <si>
    <t>EU27</t>
  </si>
  <si>
    <t>3.7.1</t>
  </si>
  <si>
    <t>Road Fatalities</t>
  </si>
  <si>
    <t>bus or coach</t>
  </si>
  <si>
    <t>pedal cycle</t>
  </si>
  <si>
    <t>heavy goods vehicle</t>
  </si>
  <si>
    <t>Road Accidents</t>
  </si>
  <si>
    <t xml:space="preserve">Number of accidents involving personal injury </t>
  </si>
  <si>
    <t>Fatalities</t>
  </si>
  <si>
    <t>per million inhabitants</t>
  </si>
  <si>
    <t>Railway Fatalities</t>
  </si>
  <si>
    <t>Number of railway passengers killed in accidents involving railways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</si>
  <si>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</si>
  <si>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</si>
  <si>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</si>
  <si>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</si>
  <si>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</si>
  <si>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</si>
  <si>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</si>
  <si>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</si>
  <si>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</si>
  <si>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</si>
  <si>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</si>
  <si>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</si>
  <si>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</si>
  <si>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</si>
  <si>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</si>
  <si>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</si>
  <si>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</si>
  <si>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</si>
  <si>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</si>
  <si>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</si>
  <si>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</si>
  <si>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</si>
  <si>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</si>
  <si>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</si>
  <si>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</si>
  <si>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</si>
  <si>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</si>
  <si>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</si>
  <si>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</si>
  <si>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</si>
  <si>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</si>
  <si>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</si>
  <si>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>-</t>
  </si>
  <si>
    <t>HR</t>
  </si>
  <si>
    <t>3.7.2</t>
  </si>
  <si>
    <t>3.7.4</t>
  </si>
  <si>
    <t>3.7.5</t>
  </si>
  <si>
    <t>3.7.6</t>
  </si>
  <si>
    <t xml:space="preserve">- </t>
  </si>
  <si>
    <t>per million passenger cars</t>
  </si>
  <si>
    <t>Road Fatalities by Type of User</t>
  </si>
  <si>
    <t>1980-89/yr.</t>
  </si>
  <si>
    <t>1970-79/yr.</t>
  </si>
  <si>
    <t>1990-99/yr.</t>
  </si>
  <si>
    <t>3.7.7</t>
  </si>
  <si>
    <t>MK</t>
  </si>
  <si>
    <t>Period</t>
  </si>
  <si>
    <t>motor cycle</t>
  </si>
  <si>
    <t>moped</t>
  </si>
  <si>
    <t>car and taxi</t>
  </si>
  <si>
    <r>
      <t>Notes</t>
    </r>
    <r>
      <rPr>
        <sz val="8"/>
        <rFont val="Arial"/>
        <family val="2"/>
      </rPr>
      <t>:</t>
    </r>
  </si>
  <si>
    <r>
      <t>n</t>
    </r>
    <r>
      <rPr>
        <vertAlign val="superscript"/>
        <sz val="8"/>
        <rFont val="Arial"/>
        <family val="2"/>
      </rPr>
      <t>o</t>
    </r>
  </si>
  <si>
    <t>Other ships</t>
  </si>
  <si>
    <t>per 10 billion pkm</t>
  </si>
  <si>
    <t>Year</t>
  </si>
  <si>
    <t>Road Fatalities Country Rankings</t>
  </si>
  <si>
    <t>agricul -tural tractor</t>
  </si>
  <si>
    <t xml:space="preserve">Total </t>
  </si>
  <si>
    <t>lorry, &lt;3.5 tonnes</t>
  </si>
  <si>
    <t>not spec -ified</t>
  </si>
  <si>
    <t>other motor -ised</t>
  </si>
  <si>
    <r>
      <t>Notes</t>
    </r>
    <r>
      <rPr>
        <sz val="8"/>
        <rFont val="Arial"/>
        <family val="2"/>
      </rPr>
      <t xml:space="preserve">: </t>
    </r>
  </si>
  <si>
    <t>Persons deceased within 30 days of their accident.</t>
  </si>
  <si>
    <t>(a)</t>
  </si>
  <si>
    <t>(a): included with heavy goods vehicles</t>
  </si>
  <si>
    <t>Bulkers and Combined carriers</t>
  </si>
  <si>
    <t>Onboard fatalities only.</t>
  </si>
  <si>
    <t>Lives lost by EU27 operators anywhere</t>
  </si>
  <si>
    <t>Ships lost by World</t>
  </si>
  <si>
    <t>Lives lost over EU27* territory by any operator</t>
  </si>
  <si>
    <t>*: 1970-2005: EU25 territory.</t>
  </si>
  <si>
    <t>Air : Lives Lost</t>
  </si>
  <si>
    <r>
      <t>Source</t>
    </r>
    <r>
      <rPr>
        <sz val="8"/>
        <rFont val="Arial"/>
        <family val="2"/>
      </rPr>
      <t>: Institute for Shipping Economics and Logistics, Bremen</t>
    </r>
  </si>
  <si>
    <r>
      <t>Note</t>
    </r>
    <r>
      <rPr>
        <sz val="8"/>
        <rFont val="Arial"/>
        <family val="2"/>
      </rPr>
      <t>:</t>
    </r>
    <r>
      <rPr>
        <sz val="8"/>
        <rFont val="Arial"/>
        <family val="0"/>
      </rPr>
      <t xml:space="preserve"> Reported world total losses at time of loss; ships of 500 gt and over.</t>
    </r>
  </si>
  <si>
    <r>
      <t>Source</t>
    </r>
    <r>
      <rPr>
        <sz val="8"/>
        <rFont val="Arial"/>
        <family val="2"/>
      </rPr>
      <t>:  CARE; United Nations (Statistics of road traffic accidents), national statistics</t>
    </r>
  </si>
  <si>
    <r>
      <t>Source</t>
    </r>
    <r>
      <rPr>
        <sz val="8"/>
        <rFont val="Arial"/>
        <family val="2"/>
      </rPr>
      <t>: Union Internationale des Chemins de Fer, national statistics</t>
    </r>
  </si>
  <si>
    <r>
      <t>Source</t>
    </r>
    <r>
      <rPr>
        <sz val="8"/>
        <rFont val="Arial"/>
        <family val="2"/>
      </rPr>
      <t>: Ascend</t>
    </r>
  </si>
  <si>
    <r>
      <t>Note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the definition of an accident involving personal injury differs from country to country.</t>
    </r>
  </si>
  <si>
    <t>EU12</t>
  </si>
  <si>
    <t>%</t>
  </si>
  <si>
    <r>
      <t>Source</t>
    </r>
    <r>
      <rPr>
        <sz val="8"/>
        <rFont val="Arial"/>
        <family val="2"/>
      </rPr>
      <t xml:space="preserve">: tables 1.5, 3.3.4, 3.6.2, 3.7.1 and estimates as well as national statistics for powered two-wheelers pkm </t>
    </r>
  </si>
  <si>
    <t>3.7.3a</t>
  </si>
  <si>
    <t>3.7.3b</t>
  </si>
  <si>
    <t>Road Fatalities of Vehicle Occupants by Type of Vehicle</t>
  </si>
  <si>
    <t>Pedestrian</t>
  </si>
  <si>
    <t>Driver</t>
  </si>
  <si>
    <t>Passenger</t>
  </si>
  <si>
    <t>Other / not specified</t>
  </si>
  <si>
    <t>Pedestrian as a % of total</t>
  </si>
  <si>
    <t>"Driver" includes cyclists.</t>
  </si>
  <si>
    <t>Sea : Ships Lost</t>
  </si>
  <si>
    <r>
      <t>Source</t>
    </r>
    <r>
      <rPr>
        <sz val="8"/>
        <rFont val="Arial"/>
        <family val="2"/>
      </rPr>
      <t>: CARE database (DG Energy and Transport), national sources</t>
    </r>
  </si>
  <si>
    <r>
      <t>Fatalities</t>
    </r>
    <r>
      <rPr>
        <sz val="8"/>
        <rFont val="Arial"/>
        <family val="2"/>
      </rPr>
      <t>: all fatalities on the road: car drivers and passengers, bus and coach occupants, powered two-wheelers' riders and passengers, cyclists, pedestrians, commercial vehicle drivers, etc. indicated in table 3.7.1 for 2007</t>
    </r>
  </si>
  <si>
    <r>
      <t>inhabitants</t>
    </r>
    <r>
      <rPr>
        <sz val="8"/>
        <rFont val="Arial"/>
        <family val="0"/>
      </rPr>
      <t xml:space="preserve">: the sum of the population indicated in table 1.5 at 1 January 2007 and 1 January 2008 divided by two  </t>
    </r>
  </si>
  <si>
    <r>
      <t>passenger cars</t>
    </r>
    <r>
      <rPr>
        <sz val="8"/>
        <rFont val="Arial"/>
        <family val="2"/>
      </rPr>
      <t xml:space="preserve">: the sum of the stock of vehicles indicated in table 3.6.2 for 2006 and 2007 divided by two </t>
    </r>
  </si>
  <si>
    <r>
      <t>Source</t>
    </r>
    <r>
      <rPr>
        <sz val="8"/>
        <rFont val="Arial"/>
        <family val="2"/>
      </rPr>
      <t>: From 1991: CARE database (DG Energy and Transport), International Transport Forum, national sources. 1990: IRTAD (OECD)</t>
    </r>
  </si>
  <si>
    <r>
      <t>Note</t>
    </r>
    <r>
      <rPr>
        <sz val="8"/>
        <rFont val="Arial"/>
        <family val="2"/>
      </rPr>
      <t>: Persons killed are all persons deceased within 30 days of the accident. Corrective factors have been applied to the figures which did not follow this definition.</t>
    </r>
  </si>
  <si>
    <t>2000-08/yr.</t>
  </si>
  <si>
    <r>
      <t>pkm</t>
    </r>
    <r>
      <rPr>
        <sz val="8"/>
        <rFont val="Arial"/>
        <family val="2"/>
      </rPr>
      <t>: indicator of traffic volume (in the absence of consistent vehicle-kilometre data); passenger-kilometres of cars indicated in table 3.3.4 for 2007 plus passenger-kilometres of motorised two-wheelers</t>
    </r>
  </si>
  <si>
    <r>
      <t>Note</t>
    </r>
    <r>
      <rPr>
        <sz val="8"/>
        <rFont val="Arial"/>
        <family val="2"/>
      </rPr>
      <t>: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DE</t>
    </r>
    <r>
      <rPr>
        <sz val="8"/>
        <rFont val="Arial"/>
        <family val="0"/>
      </rPr>
      <t>: includes former GDR in 1990: 5</t>
    </r>
  </si>
  <si>
    <t>change 07/06</t>
  </si>
  <si>
    <t xml:space="preserve"> </t>
  </si>
  <si>
    <t>Percentage of Road Fatalities of Vehicle Occupants by Type of Vehicle</t>
  </si>
  <si>
    <t>Persons</t>
  </si>
  <si>
    <r>
      <t>Source</t>
    </r>
    <r>
      <rPr>
        <sz val="8"/>
        <rFont val="Arial"/>
        <family val="2"/>
      </rPr>
      <t>: CARE / Energy and Transport DG</t>
    </r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</si>
  <si>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</si>
  <si>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</si>
  <si>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</si>
  <si>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</si>
  <si>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ENERGY AND TRANSPORT IN FIGURES</t>
  </si>
  <si>
    <t>Part 3  :  TRANSPORT</t>
  </si>
  <si>
    <t>Chapter 3.7  :</t>
  </si>
  <si>
    <t>Safety</t>
  </si>
  <si>
    <t>Road Fatalities by Year</t>
  </si>
  <si>
    <t>Road Accidents: Number of accidents involving personal injury</t>
  </si>
  <si>
    <t>Railway Fatalities: Number of railway passengers killed in accidents involving railways</t>
  </si>
  <si>
    <t>Air: Lives Lost</t>
  </si>
  <si>
    <t>Sea: Ships Lost and Number of Oil Spills by year</t>
  </si>
  <si>
    <t>2009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</si>
</sst>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###,###,##0"/>
    <numFmt numFmtId="178" formatCode="0.0000"/>
    <numFmt numFmtId="179" formatCode="0.00000"/>
    <numFmt numFmtId="180" formatCode="0.000000"/>
    <numFmt numFmtId="181" formatCode="0.0000000"/>
    <numFmt numFmtId="182" formatCode="#,###,##0"/>
    <numFmt numFmtId="183" formatCode="#,###,##0.0"/>
    <numFmt numFmtId="184" formatCode="0.0%"/>
    <numFmt numFmtId="185" formatCode="#,##0,,,"/>
    <numFmt numFmtId="186" formatCode="###,###,##0.000"/>
    <numFmt numFmtId="187" formatCode="0.0\ \ \ "/>
    <numFmt numFmtId="188" formatCode="#,##0\ "/>
    <numFmt numFmtId="189" formatCode="0.0\ "/>
    <numFmt numFmtId="190" formatCode="#,##0.0000"/>
  </numFmts>
  <fonts count="25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  <font>
      <sz val="10"/>
      <name val="Times"/>
      <family val="1"/>
    </font>
    <font>
      <b/>
      <sz val="10"/>
      <name val="Times"/>
      <family val="0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</fonts>
  <fills count="6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4" fillId="2" borderId="0" applyNumberFormat="0" applyBorder="0">
      <alignment/>
      <protection locked="0"/>
    </xf>
    <xf numFmtId="0" fontId="15" fillId="3" borderId="0" applyNumberFormat="0" applyBorder="0">
      <alignment/>
      <protection locked="0"/>
    </xf>
  </cellStyleXfs>
  <cellXfs count="451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0" xfId="0" applyFont="1" applyAlignment="1">
      <alignment/>
    </xf>
    <xf numFmtId="0" fontId="2" fillId="0" borderId="5" xfId="0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2" fillId="0" borderId="0" xfId="0" applyFont="1" applyFill="1" applyBorder="1" applyAlignment="1" quotePrefix="1">
      <alignment horizontal="right" vertical="center"/>
    </xf>
    <xf numFmtId="0" fontId="5" fillId="0" borderId="0" xfId="0" applyFont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 quotePrefix="1">
      <alignment horizontal="right" vertical="top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" fillId="0" borderId="10" xfId="0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5" xfId="22" applyNumberFormat="1" applyFont="1" applyFill="1" applyBorder="1" applyAlignment="1">
      <alignment vertical="center"/>
      <protection/>
    </xf>
    <xf numFmtId="3" fontId="2" fillId="0" borderId="4" xfId="0" applyNumberFormat="1" applyFont="1" applyFill="1" applyBorder="1" applyAlignment="1">
      <alignment horizontal="right" vertical="center"/>
    </xf>
    <xf numFmtId="0" fontId="0" fillId="4" borderId="7" xfId="0" applyFill="1" applyBorder="1" applyAlignment="1">
      <alignment/>
    </xf>
    <xf numFmtId="0" fontId="0" fillId="4" borderId="11" xfId="0" applyFill="1" applyBorder="1" applyAlignment="1">
      <alignment/>
    </xf>
    <xf numFmtId="0" fontId="2" fillId="4" borderId="9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 quotePrefix="1">
      <alignment horizontal="right" vertical="center"/>
    </xf>
    <xf numFmtId="0" fontId="3" fillId="0" borderId="0" xfId="0" applyFont="1" applyBorder="1" applyAlignment="1">
      <alignment horizontal="left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 quotePrefix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15" applyFont="1" applyBorder="1" applyAlignment="1" quotePrefix="1">
      <alignment horizontal="right" vertical="top"/>
    </xf>
    <xf numFmtId="0" fontId="2" fillId="0" borderId="0" xfId="15" applyFont="1" applyBorder="1" applyAlignment="1">
      <alignment horizontal="right" vertical="top"/>
    </xf>
    <xf numFmtId="0" fontId="3" fillId="0" borderId="0" xfId="15" applyFont="1" applyFill="1" applyBorder="1" applyAlignment="1">
      <alignment horizontal="center" vertical="center"/>
    </xf>
    <xf numFmtId="0" fontId="3" fillId="5" borderId="1" xfId="15" applyFont="1" applyFill="1" applyBorder="1" applyAlignment="1">
      <alignment horizontal="center" vertical="center"/>
    </xf>
    <xf numFmtId="0" fontId="3" fillId="5" borderId="2" xfId="15" applyFont="1" applyFill="1" applyBorder="1" applyAlignment="1">
      <alignment horizontal="center" vertical="center"/>
    </xf>
    <xf numFmtId="0" fontId="3" fillId="5" borderId="3" xfId="15" applyFont="1" applyFill="1" applyBorder="1" applyAlignment="1">
      <alignment horizontal="center" vertical="center"/>
    </xf>
    <xf numFmtId="0" fontId="3" fillId="0" borderId="2" xfId="15" applyFont="1" applyFill="1" applyBorder="1" applyAlignment="1">
      <alignment horizontal="center" vertical="center"/>
    </xf>
    <xf numFmtId="0" fontId="3" fillId="5" borderId="2" xfId="15" applyFont="1" applyFill="1" applyBorder="1" applyAlignment="1">
      <alignment horizontal="center" vertical="center"/>
    </xf>
    <xf numFmtId="0" fontId="3" fillId="0" borderId="3" xfId="15" applyFont="1" applyFill="1" applyBorder="1" applyAlignment="1">
      <alignment horizontal="center" vertical="center"/>
    </xf>
    <xf numFmtId="0" fontId="2" fillId="0" borderId="0" xfId="15" applyFont="1" applyAlignment="1">
      <alignment/>
    </xf>
    <xf numFmtId="0" fontId="3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3" fillId="5" borderId="4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 quotePrefix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3" fontId="3" fillId="5" borderId="5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5" borderId="5" xfId="0" applyFont="1" applyFill="1" applyBorder="1" applyAlignment="1">
      <alignment horizontal="right" vertical="center"/>
    </xf>
    <xf numFmtId="3" fontId="4" fillId="0" borderId="0" xfId="0" applyNumberFormat="1" applyFont="1" applyBorder="1" applyAlignment="1" quotePrefix="1">
      <alignment horizontal="right" vertical="top"/>
    </xf>
    <xf numFmtId="3" fontId="4" fillId="0" borderId="0" xfId="0" applyNumberFormat="1" applyFont="1" applyBorder="1" applyAlignment="1">
      <alignment horizontal="center" vertical="top"/>
    </xf>
    <xf numFmtId="0" fontId="2" fillId="4" borderId="8" xfId="0" applyFont="1" applyFill="1" applyBorder="1" applyAlignment="1">
      <alignment horizontal="right" vertical="center" wrapText="1"/>
    </xf>
    <xf numFmtId="188" fontId="2" fillId="0" borderId="7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6" xfId="0" applyNumberFormat="1" applyFont="1" applyFill="1" applyBorder="1" applyAlignment="1">
      <alignment vertical="center"/>
    </xf>
    <xf numFmtId="188" fontId="2" fillId="0" borderId="9" xfId="0" applyNumberFormat="1" applyFont="1" applyFill="1" applyBorder="1" applyAlignment="1">
      <alignment vertical="center"/>
    </xf>
    <xf numFmtId="188" fontId="2" fillId="0" borderId="5" xfId="0" applyNumberFormat="1" applyFont="1" applyFill="1" applyBorder="1" applyAlignment="1">
      <alignment vertical="center"/>
    </xf>
    <xf numFmtId="188" fontId="2" fillId="0" borderId="8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8" fontId="3" fillId="0" borderId="1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8" fontId="2" fillId="0" borderId="7" xfId="0" applyNumberFormat="1" applyFont="1" applyBorder="1" applyAlignment="1">
      <alignment vertical="center"/>
    </xf>
    <xf numFmtId="188" fontId="2" fillId="0" borderId="6" xfId="0" applyNumberFormat="1" applyFont="1" applyBorder="1" applyAlignment="1">
      <alignment vertical="center"/>
    </xf>
    <xf numFmtId="188" fontId="3" fillId="5" borderId="2" xfId="0" applyNumberFormat="1" applyFont="1" applyFill="1" applyBorder="1" applyAlignment="1">
      <alignment vertical="center"/>
    </xf>
    <xf numFmtId="188" fontId="2" fillId="5" borderId="0" xfId="0" applyNumberFormat="1" applyFont="1" applyFill="1" applyBorder="1" applyAlignment="1">
      <alignment vertical="center"/>
    </xf>
    <xf numFmtId="188" fontId="2" fillId="5" borderId="6" xfId="0" applyNumberFormat="1" applyFont="1" applyFill="1" applyBorder="1" applyAlignment="1">
      <alignment vertical="center"/>
    </xf>
    <xf numFmtId="188" fontId="2" fillId="5" borderId="7" xfId="0" applyNumberFormat="1" applyFont="1" applyFill="1" applyBorder="1" applyAlignment="1">
      <alignment vertical="center"/>
    </xf>
    <xf numFmtId="188" fontId="3" fillId="0" borderId="2" xfId="0" applyNumberFormat="1" applyFont="1" applyBorder="1" applyAlignment="1">
      <alignment vertical="center"/>
    </xf>
    <xf numFmtId="188" fontId="2" fillId="0" borderId="0" xfId="0" applyNumberFormat="1" applyFont="1" applyBorder="1" applyAlignment="1" quotePrefix="1">
      <alignment horizontal="right" vertical="center"/>
    </xf>
    <xf numFmtId="188" fontId="2" fillId="0" borderId="7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8" fontId="3" fillId="0" borderId="3" xfId="0" applyNumberFormat="1" applyFont="1" applyBorder="1" applyAlignment="1">
      <alignment vertical="center"/>
    </xf>
    <xf numFmtId="188" fontId="2" fillId="0" borderId="5" xfId="0" applyNumberFormat="1" applyFont="1" applyBorder="1" applyAlignment="1">
      <alignment vertical="center"/>
    </xf>
    <xf numFmtId="188" fontId="2" fillId="0" borderId="8" xfId="0" applyNumberFormat="1" applyFont="1" applyBorder="1" applyAlignment="1">
      <alignment vertical="center"/>
    </xf>
    <xf numFmtId="188" fontId="2" fillId="0" borderId="9" xfId="0" applyNumberFormat="1" applyFont="1" applyBorder="1" applyAlignment="1">
      <alignment vertical="center"/>
    </xf>
    <xf numFmtId="1" fontId="17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 quotePrefix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5" borderId="4" xfId="0" applyFont="1" applyFill="1" applyBorder="1" applyAlignment="1">
      <alignment horizontal="right" vertical="center"/>
    </xf>
    <xf numFmtId="188" fontId="2" fillId="5" borderId="6" xfId="0" applyNumberFormat="1" applyFont="1" applyFill="1" applyBorder="1" applyAlignment="1">
      <alignment horizontal="right" vertical="center"/>
    </xf>
    <xf numFmtId="188" fontId="2" fillId="0" borderId="6" xfId="0" applyNumberFormat="1" applyFont="1" applyFill="1" applyBorder="1" applyAlignment="1">
      <alignment vertical="center"/>
    </xf>
    <xf numFmtId="188" fontId="2" fillId="5" borderId="6" xfId="0" applyNumberFormat="1" applyFont="1" applyFill="1" applyBorder="1" applyAlignment="1">
      <alignment vertical="center"/>
    </xf>
    <xf numFmtId="188" fontId="2" fillId="0" borderId="6" xfId="0" applyNumberFormat="1" applyFont="1" applyFill="1" applyBorder="1" applyAlignment="1">
      <alignment horizontal="right" vertical="center"/>
    </xf>
    <xf numFmtId="188" fontId="2" fillId="0" borderId="8" xfId="0" applyNumberFormat="1" applyFont="1" applyFill="1" applyBorder="1" applyAlignment="1">
      <alignment horizontal="right" vertical="center"/>
    </xf>
    <xf numFmtId="188" fontId="3" fillId="5" borderId="6" xfId="0" applyNumberFormat="1" applyFont="1" applyFill="1" applyBorder="1" applyAlignment="1">
      <alignment horizontal="right" vertical="center"/>
    </xf>
    <xf numFmtId="188" fontId="3" fillId="5" borderId="8" xfId="0" applyNumberFormat="1" applyFont="1" applyFill="1" applyBorder="1" applyAlignment="1">
      <alignment horizontal="right" vertical="center"/>
    </xf>
    <xf numFmtId="1" fontId="3" fillId="4" borderId="11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vertical="center"/>
    </xf>
    <xf numFmtId="166" fontId="2" fillId="5" borderId="6" xfId="0" applyNumberFormat="1" applyFont="1" applyFill="1" applyBorder="1" applyAlignment="1">
      <alignment vertical="center"/>
    </xf>
    <xf numFmtId="166" fontId="2" fillId="5" borderId="6" xfId="0" applyNumberFormat="1" applyFont="1" applyFill="1" applyBorder="1" applyAlignment="1">
      <alignment vertical="center"/>
    </xf>
    <xf numFmtId="166" fontId="11" fillId="0" borderId="6" xfId="0" applyNumberFormat="1" applyFont="1" applyFill="1" applyBorder="1" applyAlignment="1">
      <alignment vertical="center"/>
    </xf>
    <xf numFmtId="166" fontId="11" fillId="5" borderId="6" xfId="0" applyNumberFormat="1" applyFont="1" applyFill="1" applyBorder="1" applyAlignment="1">
      <alignment vertical="center"/>
    </xf>
    <xf numFmtId="166" fontId="2" fillId="0" borderId="8" xfId="0" applyNumberFormat="1" applyFont="1" applyFill="1" applyBorder="1" applyAlignment="1">
      <alignment vertical="center"/>
    </xf>
    <xf numFmtId="166" fontId="2" fillId="0" borderId="6" xfId="0" applyNumberFormat="1" applyFont="1" applyFill="1" applyBorder="1" applyAlignment="1">
      <alignment vertical="center"/>
    </xf>
    <xf numFmtId="166" fontId="2" fillId="5" borderId="8" xfId="0" applyNumberFormat="1" applyFont="1" applyFill="1" applyBorder="1" applyAlignment="1">
      <alignment vertical="center"/>
    </xf>
    <xf numFmtId="166" fontId="2" fillId="0" borderId="8" xfId="0" applyNumberFormat="1" applyFont="1" applyFill="1" applyBorder="1" applyAlignment="1">
      <alignment vertical="center"/>
    </xf>
    <xf numFmtId="189" fontId="3" fillId="5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1" fontId="2" fillId="5" borderId="0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1" fontId="17" fillId="5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3" fillId="5" borderId="16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/>
    </xf>
    <xf numFmtId="0" fontId="3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/>
    </xf>
    <xf numFmtId="0" fontId="3" fillId="5" borderId="0" xfId="0" applyFont="1" applyFill="1" applyBorder="1" applyAlignment="1">
      <alignment horizontal="center"/>
    </xf>
    <xf numFmtId="0" fontId="2" fillId="5" borderId="9" xfId="0" applyFont="1" applyFill="1" applyBorder="1" applyAlignment="1">
      <alignment/>
    </xf>
    <xf numFmtId="0" fontId="3" fillId="5" borderId="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184" fontId="2" fillId="0" borderId="1" xfId="0" applyNumberFormat="1" applyFont="1" applyBorder="1" applyAlignment="1">
      <alignment vertical="center"/>
    </xf>
    <xf numFmtId="184" fontId="2" fillId="0" borderId="2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184" fontId="2" fillId="5" borderId="2" xfId="0" applyNumberFormat="1" applyFont="1" applyFill="1" applyBorder="1" applyAlignment="1">
      <alignment vertical="center"/>
    </xf>
    <xf numFmtId="0" fontId="3" fillId="5" borderId="19" xfId="0" applyFont="1" applyFill="1" applyBorder="1" applyAlignment="1">
      <alignment horizontal="center" vertical="top" wrapText="1"/>
    </xf>
    <xf numFmtId="188" fontId="3" fillId="5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vertical="center"/>
    </xf>
    <xf numFmtId="188" fontId="2" fillId="5" borderId="0" xfId="0" applyNumberFormat="1" applyFont="1" applyFill="1" applyBorder="1" applyAlignment="1">
      <alignment horizontal="right" vertical="center"/>
    </xf>
    <xf numFmtId="188" fontId="2" fillId="5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right" vertical="center"/>
    </xf>
    <xf numFmtId="0" fontId="16" fillId="4" borderId="15" xfId="0" applyFont="1" applyFill="1" applyBorder="1" applyAlignment="1">
      <alignment horizontal="center" wrapText="1"/>
    </xf>
    <xf numFmtId="188" fontId="3" fillId="5" borderId="4" xfId="0" applyNumberFormat="1" applyFont="1" applyFill="1" applyBorder="1" applyAlignment="1">
      <alignment horizontal="right" vertical="center"/>
    </xf>
    <xf numFmtId="188" fontId="3" fillId="5" borderId="5" xfId="0" applyNumberFormat="1" applyFont="1" applyFill="1" applyBorder="1" applyAlignment="1">
      <alignment horizontal="right" vertical="center"/>
    </xf>
    <xf numFmtId="188" fontId="2" fillId="0" borderId="4" xfId="0" applyNumberFormat="1" applyFont="1" applyFill="1" applyBorder="1" applyAlignment="1">
      <alignment vertical="center"/>
    </xf>
    <xf numFmtId="188" fontId="2" fillId="5" borderId="4" xfId="0" applyNumberFormat="1" applyFont="1" applyFill="1" applyBorder="1" applyAlignment="1">
      <alignment horizontal="right" vertical="center"/>
    </xf>
    <xf numFmtId="188" fontId="2" fillId="0" borderId="4" xfId="0" applyNumberFormat="1" applyFont="1" applyFill="1" applyBorder="1" applyAlignment="1">
      <alignment horizontal="right" vertical="center"/>
    </xf>
    <xf numFmtId="188" fontId="2" fillId="0" borderId="5" xfId="0" applyNumberFormat="1" applyFont="1" applyFill="1" applyBorder="1" applyAlignment="1">
      <alignment horizontal="right" vertical="center"/>
    </xf>
    <xf numFmtId="188" fontId="2" fillId="0" borderId="8" xfId="0" applyNumberFormat="1" applyFont="1" applyFill="1" applyBorder="1" applyAlignment="1">
      <alignment vertical="center"/>
    </xf>
    <xf numFmtId="188" fontId="2" fillId="5" borderId="8" xfId="0" applyNumberFormat="1" applyFont="1" applyFill="1" applyBorder="1" applyAlignment="1">
      <alignment horizontal="right" vertical="center"/>
    </xf>
    <xf numFmtId="188" fontId="3" fillId="5" borderId="15" xfId="0" applyNumberFormat="1" applyFont="1" applyFill="1" applyBorder="1" applyAlignment="1">
      <alignment horizontal="right" vertical="center"/>
    </xf>
    <xf numFmtId="188" fontId="2" fillId="0" borderId="15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top"/>
    </xf>
    <xf numFmtId="189" fontId="3" fillId="5" borderId="3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 wrapText="1"/>
    </xf>
    <xf numFmtId="188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3" fillId="5" borderId="11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8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21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top" wrapText="1"/>
    </xf>
    <xf numFmtId="3" fontId="3" fillId="5" borderId="11" xfId="0" applyNumberFormat="1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right"/>
    </xf>
    <xf numFmtId="189" fontId="3" fillId="5" borderId="8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189" fontId="2" fillId="0" borderId="0" xfId="0" applyNumberFormat="1" applyFont="1" applyAlignment="1">
      <alignment vertical="center"/>
    </xf>
    <xf numFmtId="3" fontId="3" fillId="5" borderId="7" xfId="0" applyNumberFormat="1" applyFont="1" applyFill="1" applyBorder="1" applyAlignment="1">
      <alignment horizontal="right" vertical="center"/>
    </xf>
    <xf numFmtId="189" fontId="2" fillId="5" borderId="0" xfId="0" applyNumberFormat="1" applyFont="1" applyFill="1" applyAlignment="1">
      <alignment vertical="center"/>
    </xf>
    <xf numFmtId="3" fontId="2" fillId="0" borderId="7" xfId="0" applyNumberFormat="1" applyFont="1" applyFill="1" applyBorder="1" applyAlignment="1" quotePrefix="1">
      <alignment horizontal="right" vertical="center"/>
    </xf>
    <xf numFmtId="189" fontId="2" fillId="0" borderId="0" xfId="0" applyNumberFormat="1" applyFont="1" applyFill="1" applyAlignment="1">
      <alignment vertical="center"/>
    </xf>
    <xf numFmtId="3" fontId="2" fillId="5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5" borderId="7" xfId="0" applyNumberFormat="1" applyFont="1" applyFill="1" applyBorder="1" applyAlignment="1" quotePrefix="1">
      <alignment horizontal="right" vertical="center"/>
    </xf>
    <xf numFmtId="189" fontId="2" fillId="0" borderId="8" xfId="0" applyNumberFormat="1" applyFont="1" applyFill="1" applyBorder="1" applyAlignment="1">
      <alignment vertical="center"/>
    </xf>
    <xf numFmtId="3" fontId="3" fillId="5" borderId="11" xfId="0" applyNumberFormat="1" applyFont="1" applyFill="1" applyBorder="1" applyAlignment="1">
      <alignment horizontal="right" vertical="center"/>
    </xf>
    <xf numFmtId="189" fontId="2" fillId="5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189" fontId="2" fillId="0" borderId="6" xfId="0" applyNumberFormat="1" applyFont="1" applyFill="1" applyBorder="1" applyAlignment="1">
      <alignment vertical="center"/>
    </xf>
    <xf numFmtId="189" fontId="2" fillId="5" borderId="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189" fontId="2" fillId="0" borderId="15" xfId="0" applyNumberFormat="1" applyFont="1" applyFill="1" applyBorder="1" applyAlignment="1">
      <alignment vertical="center"/>
    </xf>
    <xf numFmtId="3" fontId="2" fillId="0" borderId="9" xfId="22" applyNumberFormat="1" applyFont="1" applyFill="1" applyBorder="1" applyAlignment="1">
      <alignment vertical="center"/>
      <protection/>
    </xf>
    <xf numFmtId="1" fontId="3" fillId="4" borderId="0" xfId="0" applyNumberFormat="1" applyFont="1" applyFill="1" applyBorder="1" applyAlignment="1">
      <alignment horizontal="center" vertical="center"/>
    </xf>
    <xf numFmtId="168" fontId="3" fillId="4" borderId="0" xfId="0" applyNumberFormat="1" applyFont="1" applyFill="1" applyBorder="1" applyAlignment="1">
      <alignment horizontal="center" vertical="center"/>
    </xf>
    <xf numFmtId="168" fontId="3" fillId="4" borderId="6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right" vertical="center"/>
    </xf>
    <xf numFmtId="168" fontId="13" fillId="5" borderId="4" xfId="0" applyNumberFormat="1" applyFont="1" applyFill="1" applyBorder="1" applyAlignment="1">
      <alignment horizontal="right" vertical="center"/>
    </xf>
    <xf numFmtId="168" fontId="3" fillId="5" borderId="15" xfId="0" applyNumberFormat="1" applyFont="1" applyFill="1" applyBorder="1" applyAlignment="1">
      <alignment horizontal="right" vertical="center"/>
    </xf>
    <xf numFmtId="168" fontId="3" fillId="5" borderId="0" xfId="0" applyNumberFormat="1" applyFont="1" applyFill="1" applyBorder="1" applyAlignment="1">
      <alignment horizontal="right" vertical="center"/>
    </xf>
    <xf numFmtId="168" fontId="3" fillId="5" borderId="6" xfId="0" applyNumberFormat="1" applyFont="1" applyFill="1" applyBorder="1" applyAlignment="1">
      <alignment horizontal="right" vertical="center"/>
    </xf>
    <xf numFmtId="168" fontId="3" fillId="5" borderId="5" xfId="0" applyNumberFormat="1" applyFont="1" applyFill="1" applyBorder="1" applyAlignment="1">
      <alignment horizontal="right" vertical="center"/>
    </xf>
    <xf numFmtId="168" fontId="13" fillId="5" borderId="5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168" fontId="2" fillId="0" borderId="6" xfId="0" applyNumberFormat="1" applyFont="1" applyFill="1" applyBorder="1" applyAlignment="1">
      <alignment vertical="center"/>
    </xf>
    <xf numFmtId="168" fontId="3" fillId="5" borderId="7" xfId="0" applyNumberFormat="1" applyFont="1" applyFill="1" applyBorder="1" applyAlignment="1">
      <alignment horizontal="right" vertical="center"/>
    </xf>
    <xf numFmtId="168" fontId="2" fillId="5" borderId="0" xfId="0" applyNumberFormat="1" applyFont="1" applyFill="1" applyBorder="1" applyAlignment="1">
      <alignment horizontal="right" vertical="center"/>
    </xf>
    <xf numFmtId="168" fontId="2" fillId="5" borderId="0" xfId="0" applyNumberFormat="1" applyFont="1" applyFill="1" applyBorder="1" applyAlignment="1">
      <alignment vertical="center"/>
    </xf>
    <xf numFmtId="168" fontId="2" fillId="5" borderId="6" xfId="0" applyNumberFormat="1" applyFont="1" applyFill="1" applyBorder="1" applyAlignment="1">
      <alignment vertical="center"/>
    </xf>
    <xf numFmtId="168" fontId="2" fillId="0" borderId="7" xfId="0" applyNumberFormat="1" applyFont="1" applyFill="1" applyBorder="1" applyAlignment="1" quotePrefix="1">
      <alignment horizontal="right" vertical="center"/>
    </xf>
    <xf numFmtId="168" fontId="2" fillId="0" borderId="0" xfId="0" applyNumberFormat="1" applyFont="1" applyFill="1" applyBorder="1" applyAlignment="1" quotePrefix="1">
      <alignment horizontal="right" vertical="center"/>
    </xf>
    <xf numFmtId="168" fontId="2" fillId="5" borderId="7" xfId="0" applyNumberFormat="1" applyFont="1" applyFill="1" applyBorder="1" applyAlignment="1">
      <alignment horizontal="right" vertical="center"/>
    </xf>
    <xf numFmtId="168" fontId="2" fillId="5" borderId="0" xfId="0" applyNumberFormat="1" applyFont="1" applyFill="1" applyBorder="1" applyAlignment="1">
      <alignment vertical="center"/>
    </xf>
    <xf numFmtId="168" fontId="2" fillId="5" borderId="6" xfId="0" applyNumberFormat="1" applyFont="1" applyFill="1" applyBorder="1" applyAlignment="1">
      <alignment vertical="center"/>
    </xf>
    <xf numFmtId="168" fontId="11" fillId="0" borderId="7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168" fontId="2" fillId="5" borderId="7" xfId="0" applyNumberFormat="1" applyFont="1" applyFill="1" applyBorder="1" applyAlignment="1" quotePrefix="1">
      <alignment horizontal="right" vertical="center"/>
    </xf>
    <xf numFmtId="168" fontId="2" fillId="5" borderId="0" xfId="0" applyNumberFormat="1" applyFont="1" applyFill="1" applyBorder="1" applyAlignment="1" quotePrefix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5" xfId="0" applyNumberFormat="1" applyFont="1" applyFill="1" applyBorder="1" applyAlignment="1">
      <alignment horizontal="right" vertical="center"/>
    </xf>
    <xf numFmtId="168" fontId="2" fillId="0" borderId="5" xfId="0" applyNumberFormat="1" applyFont="1" applyFill="1" applyBorder="1" applyAlignment="1">
      <alignment vertical="center"/>
    </xf>
    <xf numFmtId="168" fontId="2" fillId="0" borderId="8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8" fontId="2" fillId="0" borderId="6" xfId="0" applyNumberFormat="1" applyFont="1" applyFill="1" applyBorder="1" applyAlignment="1">
      <alignment vertical="center"/>
    </xf>
    <xf numFmtId="168" fontId="3" fillId="5" borderId="9" xfId="0" applyNumberFormat="1" applyFont="1" applyFill="1" applyBorder="1" applyAlignment="1">
      <alignment horizontal="right" vertical="center"/>
    </xf>
    <xf numFmtId="168" fontId="2" fillId="5" borderId="5" xfId="0" applyNumberFormat="1" applyFont="1" applyFill="1" applyBorder="1" applyAlignment="1">
      <alignment horizontal="right" vertical="center"/>
    </xf>
    <xf numFmtId="168" fontId="2" fillId="5" borderId="5" xfId="0" applyNumberFormat="1" applyFont="1" applyFill="1" applyBorder="1" applyAlignment="1">
      <alignment vertical="center"/>
    </xf>
    <xf numFmtId="168" fontId="2" fillId="5" borderId="8" xfId="0" applyNumberFormat="1" applyFont="1" applyFill="1" applyBorder="1" applyAlignment="1">
      <alignment vertical="center"/>
    </xf>
    <xf numFmtId="168" fontId="2" fillId="0" borderId="5" xfId="0" applyNumberFormat="1" applyFont="1" applyFill="1" applyBorder="1" applyAlignment="1">
      <alignment vertical="center"/>
    </xf>
    <xf numFmtId="168" fontId="2" fillId="0" borderId="8" xfId="0" applyNumberFormat="1" applyFont="1" applyFill="1" applyBorder="1" applyAlignment="1">
      <alignment vertical="center"/>
    </xf>
    <xf numFmtId="168" fontId="3" fillId="0" borderId="11" xfId="0" applyNumberFormat="1" applyFont="1" applyFill="1" applyBorder="1" applyAlignment="1">
      <alignment horizontal="right" vertical="center"/>
    </xf>
    <xf numFmtId="168" fontId="2" fillId="0" borderId="4" xfId="0" applyNumberFormat="1" applyFont="1" applyFill="1" applyBorder="1" applyAlignment="1">
      <alignment vertical="center"/>
    </xf>
    <xf numFmtId="168" fontId="2" fillId="0" borderId="15" xfId="0" applyNumberFormat="1" applyFont="1" applyFill="1" applyBorder="1" applyAlignment="1">
      <alignment vertical="center"/>
    </xf>
    <xf numFmtId="166" fontId="2" fillId="0" borderId="15" xfId="0" applyNumberFormat="1" applyFont="1" applyFill="1" applyBorder="1" applyAlignment="1">
      <alignment vertical="center"/>
    </xf>
    <xf numFmtId="0" fontId="3" fillId="0" borderId="1" xfId="15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5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 quotePrefix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5" borderId="7" xfId="0" applyFont="1" applyFill="1" applyBorder="1" applyAlignment="1" quotePrefix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5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170" fontId="2" fillId="0" borderId="11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5" borderId="7" xfId="0" applyNumberFormat="1" applyFont="1" applyFill="1" applyBorder="1" applyAlignment="1">
      <alignment vertical="center"/>
    </xf>
    <xf numFmtId="170" fontId="2" fillId="5" borderId="0" xfId="0" applyNumberFormat="1" applyFont="1" applyFill="1" applyBorder="1" applyAlignment="1">
      <alignment vertical="center"/>
    </xf>
    <xf numFmtId="170" fontId="2" fillId="5" borderId="6" xfId="0" applyNumberFormat="1" applyFont="1" applyFill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0" xfId="0" applyNumberFormat="1" applyFont="1" applyBorder="1" applyAlignment="1" quotePrefix="1">
      <alignment horizontal="right" vertical="center"/>
    </xf>
    <xf numFmtId="170" fontId="2" fillId="0" borderId="9" xfId="0" applyNumberFormat="1" applyFont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7" fontId="1" fillId="0" borderId="0" xfId="0" applyNumberFormat="1" applyFont="1" applyBorder="1" applyAlignment="1" quotePrefix="1">
      <alignment horizontal="center" vertical="center" wrapText="1"/>
    </xf>
    <xf numFmtId="0" fontId="20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8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3" fillId="5" borderId="6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5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 quotePrefix="1">
      <alignment horizontal="right" vertical="center"/>
    </xf>
    <xf numFmtId="0" fontId="2" fillId="5" borderId="6" xfId="0" applyFont="1" applyFill="1" applyBorder="1" applyAlignment="1" quotePrefix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5" borderId="8" xfId="0" applyFont="1" applyFill="1" applyBorder="1" applyAlignment="1">
      <alignment horizontal="right" vertical="center"/>
    </xf>
    <xf numFmtId="1" fontId="3" fillId="4" borderId="19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 quotePrefix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5" borderId="2" xfId="0" applyFont="1" applyFill="1" applyBorder="1" applyAlignment="1" quotePrefix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 quotePrefix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 quotePrefix="1">
      <alignment horizontal="right" vertical="center"/>
    </xf>
    <xf numFmtId="3" fontId="3" fillId="5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3" xfId="22" applyNumberFormat="1" applyFont="1" applyFill="1" applyBorder="1" applyAlignment="1">
      <alignment vertical="center"/>
      <protection/>
    </xf>
    <xf numFmtId="1" fontId="3" fillId="4" borderId="2" xfId="0" applyNumberFormat="1" applyFont="1" applyFill="1" applyBorder="1" applyAlignment="1">
      <alignment horizontal="center" vertical="center"/>
    </xf>
    <xf numFmtId="168" fontId="3" fillId="5" borderId="1" xfId="0" applyNumberFormat="1" applyFont="1" applyFill="1" applyBorder="1" applyAlignment="1">
      <alignment horizontal="right" vertical="center"/>
    </xf>
    <xf numFmtId="168" fontId="3" fillId="5" borderId="2" xfId="0" applyNumberFormat="1" applyFont="1" applyFill="1" applyBorder="1" applyAlignment="1">
      <alignment horizontal="right" vertical="center"/>
    </xf>
    <xf numFmtId="168" fontId="3" fillId="5" borderId="3" xfId="0" applyNumberFormat="1" applyFont="1" applyFill="1" applyBorder="1" applyAlignment="1">
      <alignment horizontal="right" vertical="center"/>
    </xf>
    <xf numFmtId="168" fontId="2" fillId="0" borderId="2" xfId="0" applyNumberFormat="1" applyFont="1" applyFill="1" applyBorder="1" applyAlignment="1">
      <alignment horizontal="right" vertical="center"/>
    </xf>
    <xf numFmtId="168" fontId="2" fillId="0" borderId="2" xfId="0" applyNumberFormat="1" applyFont="1" applyFill="1" applyBorder="1" applyAlignment="1" quotePrefix="1">
      <alignment horizontal="right" vertical="center"/>
    </xf>
    <xf numFmtId="168" fontId="2" fillId="5" borderId="2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right" vertical="center"/>
    </xf>
    <xf numFmtId="168" fontId="2" fillId="5" borderId="2" xfId="0" applyNumberFormat="1" applyFont="1" applyFill="1" applyBorder="1" applyAlignment="1" quotePrefix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8" fontId="2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\data%20for%202006\air_old_3_1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_co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338" customWidth="1"/>
    <col min="2" max="2" width="5.8515625" style="340" customWidth="1"/>
    <col min="3" max="3" width="2.00390625" style="341" customWidth="1"/>
    <col min="4" max="4" width="72.28125" style="338" customWidth="1"/>
    <col min="5" max="16384" width="9.140625" style="338" customWidth="1"/>
  </cols>
  <sheetData>
    <row r="1" spans="2:4" ht="19.5" customHeight="1">
      <c r="B1" s="400" t="s">
        <v>119</v>
      </c>
      <c r="C1" s="400"/>
      <c r="D1" s="400"/>
    </row>
    <row r="2" spans="2:4" ht="19.5" customHeight="1">
      <c r="B2" s="401" t="s">
        <v>120</v>
      </c>
      <c r="C2" s="401"/>
      <c r="D2" s="401"/>
    </row>
    <row r="3" spans="2:4" ht="19.5" customHeight="1">
      <c r="B3" s="402" t="s">
        <v>121</v>
      </c>
      <c r="C3" s="402"/>
      <c r="D3" s="402"/>
    </row>
    <row r="4" spans="2:4" ht="19.5" customHeight="1">
      <c r="B4" s="403" t="s">
        <v>122</v>
      </c>
      <c r="C4" s="403"/>
      <c r="D4" s="403"/>
    </row>
    <row r="5" spans="2:4" ht="19.5" customHeight="1">
      <c r="B5" s="339"/>
      <c r="C5" s="339"/>
      <c r="D5" s="339"/>
    </row>
    <row r="6" ht="19.5" customHeight="1"/>
    <row r="7" spans="2:4" ht="19.5" customHeight="1">
      <c r="B7" s="400" t="s">
        <v>123</v>
      </c>
      <c r="C7" s="400"/>
      <c r="D7" s="400"/>
    </row>
    <row r="8" spans="2:4" ht="19.5" customHeight="1">
      <c r="B8" s="405" t="s">
        <v>132</v>
      </c>
      <c r="C8" s="405"/>
      <c r="D8" s="405"/>
    </row>
    <row r="9" spans="2:4" ht="19.5" customHeight="1">
      <c r="B9" s="342"/>
      <c r="C9" s="342"/>
      <c r="D9" s="342"/>
    </row>
    <row r="10" spans="2:4" ht="19.5" customHeight="1">
      <c r="B10" s="406" t="s">
        <v>124</v>
      </c>
      <c r="C10" s="406"/>
      <c r="D10" s="406"/>
    </row>
    <row r="11" ht="19.5" customHeight="1">
      <c r="B11" s="343"/>
    </row>
    <row r="12" spans="2:4" ht="19.5" customHeight="1">
      <c r="B12" s="404" t="s">
        <v>125</v>
      </c>
      <c r="C12" s="404"/>
      <c r="D12" s="404"/>
    </row>
    <row r="13" spans="2:4" ht="19.5" customHeight="1">
      <c r="B13" s="404" t="s">
        <v>126</v>
      </c>
      <c r="C13" s="404"/>
      <c r="D13" s="404"/>
    </row>
    <row r="14" spans="2:4" ht="19.5" customHeight="1">
      <c r="B14" s="343"/>
      <c r="D14"/>
    </row>
    <row r="15" ht="19.5" customHeight="1">
      <c r="B15" s="343"/>
    </row>
    <row r="16" spans="2:4" ht="15" customHeight="1">
      <c r="B16" s="344" t="s">
        <v>3</v>
      </c>
      <c r="C16" s="345"/>
      <c r="D16" s="346" t="s">
        <v>127</v>
      </c>
    </row>
    <row r="17" spans="2:4" ht="15" customHeight="1">
      <c r="B17" s="344" t="s">
        <v>48</v>
      </c>
      <c r="C17" s="345"/>
      <c r="D17" s="347" t="s">
        <v>69</v>
      </c>
    </row>
    <row r="18" spans="2:4" ht="15" customHeight="1">
      <c r="B18" s="344" t="s">
        <v>95</v>
      </c>
      <c r="C18" s="345"/>
      <c r="D18" s="346" t="s">
        <v>54</v>
      </c>
    </row>
    <row r="19" spans="2:4" ht="15" customHeight="1">
      <c r="B19" s="344" t="s">
        <v>96</v>
      </c>
      <c r="C19" s="345"/>
      <c r="D19" s="346" t="s">
        <v>97</v>
      </c>
    </row>
    <row r="20" spans="2:4" ht="15" customHeight="1">
      <c r="B20" s="344" t="s">
        <v>49</v>
      </c>
      <c r="C20" s="345"/>
      <c r="D20" s="347" t="s">
        <v>128</v>
      </c>
    </row>
    <row r="21" spans="2:4" ht="15" customHeight="1">
      <c r="B21" s="344" t="s">
        <v>50</v>
      </c>
      <c r="C21" s="345"/>
      <c r="D21" s="347" t="s">
        <v>129</v>
      </c>
    </row>
    <row r="22" spans="2:4" ht="15" customHeight="1">
      <c r="B22" s="344" t="s">
        <v>51</v>
      </c>
      <c r="C22" s="345"/>
      <c r="D22" s="347" t="s">
        <v>130</v>
      </c>
    </row>
    <row r="23" spans="2:4" ht="15" customHeight="1">
      <c r="B23" s="344" t="s">
        <v>58</v>
      </c>
      <c r="C23" s="345"/>
      <c r="D23" s="346" t="s">
        <v>131</v>
      </c>
    </row>
    <row r="24" ht="12.75">
      <c r="B24" s="343"/>
    </row>
    <row r="25" ht="12.75">
      <c r="B25" s="343"/>
    </row>
    <row r="26" ht="12.75">
      <c r="B26" s="343"/>
    </row>
    <row r="27" ht="12.75">
      <c r="C27"/>
    </row>
    <row r="28" spans="2:4" ht="12.75">
      <c r="B28"/>
      <c r="C28"/>
      <c r="D28"/>
    </row>
    <row r="29" ht="13.5">
      <c r="B29" s="348"/>
    </row>
    <row r="30" ht="12.75">
      <c r="B30" s="343"/>
    </row>
    <row r="31" ht="12.75">
      <c r="B31" s="343"/>
    </row>
    <row r="32" ht="12.75">
      <c r="B32" s="343"/>
    </row>
    <row r="33" ht="12.75">
      <c r="B33" s="343"/>
    </row>
    <row r="34" ht="12.75">
      <c r="B34" s="343"/>
    </row>
    <row r="35" ht="12.75">
      <c r="B35" s="343"/>
    </row>
    <row r="36" ht="12.75">
      <c r="B36" s="343"/>
    </row>
    <row r="38" ht="13.5">
      <c r="B38" s="348"/>
    </row>
    <row r="39" ht="12.75">
      <c r="B39" s="343"/>
    </row>
    <row r="40" ht="12.75">
      <c r="B40" s="343"/>
    </row>
    <row r="41" ht="12.75">
      <c r="B41" s="343"/>
    </row>
    <row r="48" spans="3:4" ht="12.75">
      <c r="C48" s="349"/>
      <c r="D48" s="350"/>
    </row>
    <row r="55" ht="12.75"/>
    <row r="58" spans="3:4" ht="12.75">
      <c r="C58"/>
      <c r="D58"/>
    </row>
  </sheetData>
  <mergeCells count="9">
    <mergeCell ref="B13:D13"/>
    <mergeCell ref="B7:D7"/>
    <mergeCell ref="B8:D8"/>
    <mergeCell ref="B10:D10"/>
    <mergeCell ref="B12:D12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5" width="6.28125" style="0" customWidth="1"/>
    <col min="6" max="9" width="6.28125" style="0" hidden="1" customWidth="1"/>
    <col min="10" max="10" width="6.28125" style="0" customWidth="1"/>
    <col min="11" max="14" width="6.28125" style="0" hidden="1" customWidth="1"/>
    <col min="15" max="15" width="6.28125" style="0" customWidth="1"/>
    <col min="16" max="19" width="6.28125" style="0" hidden="1" customWidth="1"/>
    <col min="20" max="23" width="6.28125" style="0" customWidth="1"/>
    <col min="24" max="24" width="4.7109375" style="0" customWidth="1"/>
  </cols>
  <sheetData>
    <row r="1" spans="2:24" ht="15.75">
      <c r="B1" s="37"/>
      <c r="C1" s="26"/>
      <c r="D1" s="26"/>
      <c r="E1" s="26"/>
      <c r="F1" s="26"/>
      <c r="G1" s="3"/>
      <c r="H1" s="3"/>
      <c r="I1" s="3"/>
      <c r="J1" s="3"/>
      <c r="K1" s="3"/>
      <c r="X1" s="27" t="s">
        <v>3</v>
      </c>
    </row>
    <row r="2" spans="2:24" ht="24.75" customHeight="1">
      <c r="B2" s="407" t="s">
        <v>4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</row>
    <row r="3" spans="2:24" ht="18.75">
      <c r="B3" s="4"/>
      <c r="C3" s="154">
        <v>1970</v>
      </c>
      <c r="D3" s="238">
        <v>1980</v>
      </c>
      <c r="E3" s="155">
        <v>1990</v>
      </c>
      <c r="F3" s="155">
        <v>1991</v>
      </c>
      <c r="G3" s="155">
        <v>1992</v>
      </c>
      <c r="H3" s="155">
        <v>1993</v>
      </c>
      <c r="I3" s="155">
        <v>1994</v>
      </c>
      <c r="J3" s="155">
        <v>1995</v>
      </c>
      <c r="K3" s="155">
        <v>1996</v>
      </c>
      <c r="L3" s="155">
        <v>1997</v>
      </c>
      <c r="M3" s="155">
        <v>1998</v>
      </c>
      <c r="N3" s="155">
        <v>1999</v>
      </c>
      <c r="O3" s="155">
        <v>2000</v>
      </c>
      <c r="P3" s="155">
        <v>2001</v>
      </c>
      <c r="Q3" s="155">
        <v>2002</v>
      </c>
      <c r="R3" s="155">
        <v>2003</v>
      </c>
      <c r="S3" s="155">
        <v>2004</v>
      </c>
      <c r="T3" s="155">
        <v>2005</v>
      </c>
      <c r="U3" s="155">
        <v>2006</v>
      </c>
      <c r="V3" s="156">
        <v>2007</v>
      </c>
      <c r="W3" s="212" t="s">
        <v>114</v>
      </c>
      <c r="X3" s="4"/>
    </row>
    <row r="4" spans="2:24" ht="12.75">
      <c r="B4" s="4"/>
      <c r="C4" s="157"/>
      <c r="D4" s="239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9"/>
      <c r="W4" s="241" t="s">
        <v>93</v>
      </c>
      <c r="X4" s="4"/>
    </row>
    <row r="5" spans="2:24" ht="12.75">
      <c r="B5" s="69" t="s">
        <v>2</v>
      </c>
      <c r="C5" s="242"/>
      <c r="D5" s="372"/>
      <c r="E5" s="77">
        <f>SUM(E8:E34)</f>
        <v>75977</v>
      </c>
      <c r="F5" s="70">
        <f aca="true" t="shared" si="0" ref="F5:T5">SUM(F8:F34)</f>
        <v>76076</v>
      </c>
      <c r="G5" s="70">
        <f t="shared" si="0"/>
        <v>71104</v>
      </c>
      <c r="H5" s="70">
        <f t="shared" si="0"/>
        <v>65322</v>
      </c>
      <c r="I5" s="70">
        <f t="shared" si="0"/>
        <v>63846</v>
      </c>
      <c r="J5" s="70">
        <f t="shared" si="0"/>
        <v>63106</v>
      </c>
      <c r="K5" s="70">
        <f t="shared" si="0"/>
        <v>59357</v>
      </c>
      <c r="L5" s="70">
        <f t="shared" si="0"/>
        <v>60225</v>
      </c>
      <c r="M5" s="70">
        <f t="shared" si="0"/>
        <v>58932</v>
      </c>
      <c r="N5" s="70">
        <f t="shared" si="0"/>
        <v>57680</v>
      </c>
      <c r="O5" s="70">
        <f t="shared" si="0"/>
        <v>56412</v>
      </c>
      <c r="P5" s="70">
        <f t="shared" si="0"/>
        <v>54314</v>
      </c>
      <c r="Q5" s="70">
        <f t="shared" si="0"/>
        <v>53331</v>
      </c>
      <c r="R5" s="70">
        <f t="shared" si="0"/>
        <v>50355</v>
      </c>
      <c r="S5" s="70">
        <f t="shared" si="0"/>
        <v>47262</v>
      </c>
      <c r="T5" s="70">
        <f t="shared" si="0"/>
        <v>45126</v>
      </c>
      <c r="U5" s="213">
        <f>SUM(U8:U34)</f>
        <v>42952</v>
      </c>
      <c r="V5" s="221">
        <f>SUM(V8:V34)</f>
        <v>42448</v>
      </c>
      <c r="W5" s="169">
        <f>100*(V5/U5-1)</f>
        <v>-1.1734028683181186</v>
      </c>
      <c r="X5" s="69" t="s">
        <v>2</v>
      </c>
    </row>
    <row r="6" spans="2:24" ht="12.75">
      <c r="B6" s="63" t="s">
        <v>33</v>
      </c>
      <c r="C6" s="243">
        <f>SUM(C8,C11:C12,C14:C18,C22,C25:C26,C28,C32:C34)</f>
        <v>77831</v>
      </c>
      <c r="D6" s="373">
        <f aca="true" t="shared" si="1" ref="D6:T6">SUM(D8,D11:D12,D14:D18,D22,D25:D26,D28,D32:D34)</f>
        <v>64237</v>
      </c>
      <c r="E6" s="78">
        <f t="shared" si="1"/>
        <v>55888</v>
      </c>
      <c r="F6" s="65">
        <f t="shared" si="1"/>
        <v>56027</v>
      </c>
      <c r="G6" s="65">
        <f t="shared" si="1"/>
        <v>52775</v>
      </c>
      <c r="H6" s="65">
        <f t="shared" si="1"/>
        <v>48556</v>
      </c>
      <c r="I6" s="65">
        <f t="shared" si="1"/>
        <v>46513</v>
      </c>
      <c r="J6" s="65">
        <f t="shared" si="1"/>
        <v>46098</v>
      </c>
      <c r="K6" s="65">
        <f t="shared" si="1"/>
        <v>43625</v>
      </c>
      <c r="L6" s="65">
        <f t="shared" si="1"/>
        <v>43314</v>
      </c>
      <c r="M6" s="65">
        <f t="shared" si="1"/>
        <v>42344</v>
      </c>
      <c r="N6" s="65">
        <f t="shared" si="1"/>
        <v>41955</v>
      </c>
      <c r="O6" s="65">
        <f t="shared" si="1"/>
        <v>41421</v>
      </c>
      <c r="P6" s="65">
        <f t="shared" si="1"/>
        <v>40266</v>
      </c>
      <c r="Q6" s="65">
        <f t="shared" si="1"/>
        <v>38819</v>
      </c>
      <c r="R6" s="65">
        <f t="shared" si="1"/>
        <v>36342</v>
      </c>
      <c r="S6" s="65">
        <f t="shared" si="1"/>
        <v>33066</v>
      </c>
      <c r="T6" s="65">
        <f t="shared" si="1"/>
        <v>31379</v>
      </c>
      <c r="U6" s="207">
        <f>SUM(U8,U11:U12,U14:U18,U22,U25:U26,U28,U32:U34)</f>
        <v>29514</v>
      </c>
      <c r="V6" s="152">
        <f>SUM(V8,V11:V12,V14:V18,V22,V25:V26,V28,V32:V34)</f>
        <v>28238</v>
      </c>
      <c r="W6" s="169">
        <f>100*(V6/U6-1)</f>
        <v>-4.323371959070277</v>
      </c>
      <c r="X6" s="63" t="s">
        <v>33</v>
      </c>
    </row>
    <row r="7" spans="2:24" ht="12.75">
      <c r="B7" s="79" t="s">
        <v>92</v>
      </c>
      <c r="C7" s="104"/>
      <c r="D7" s="374"/>
      <c r="E7" s="104">
        <f aca="true" t="shared" si="2" ref="E7:U7">SUM(E9,E10,E13,E19,E20,E21,E23,E24,E27,E29,E30,E31)</f>
        <v>20089</v>
      </c>
      <c r="F7" s="104">
        <f t="shared" si="2"/>
        <v>20049</v>
      </c>
      <c r="G7" s="104">
        <f t="shared" si="2"/>
        <v>18329</v>
      </c>
      <c r="H7" s="104">
        <f t="shared" si="2"/>
        <v>16766</v>
      </c>
      <c r="I7" s="104">
        <f t="shared" si="2"/>
        <v>17333</v>
      </c>
      <c r="J7" s="104">
        <f t="shared" si="2"/>
        <v>17008</v>
      </c>
      <c r="K7" s="104">
        <f t="shared" si="2"/>
        <v>15732</v>
      </c>
      <c r="L7" s="104">
        <f t="shared" si="2"/>
        <v>16911</v>
      </c>
      <c r="M7" s="104">
        <f t="shared" si="2"/>
        <v>16588</v>
      </c>
      <c r="N7" s="104">
        <f t="shared" si="2"/>
        <v>15725</v>
      </c>
      <c r="O7" s="104">
        <f t="shared" si="2"/>
        <v>14991</v>
      </c>
      <c r="P7" s="104">
        <f t="shared" si="2"/>
        <v>14048</v>
      </c>
      <c r="Q7" s="104">
        <f t="shared" si="2"/>
        <v>14512</v>
      </c>
      <c r="R7" s="104">
        <f t="shared" si="2"/>
        <v>14013</v>
      </c>
      <c r="S7" s="104">
        <f t="shared" si="2"/>
        <v>14196</v>
      </c>
      <c r="T7" s="104">
        <f t="shared" si="2"/>
        <v>13747</v>
      </c>
      <c r="U7" s="214">
        <f t="shared" si="2"/>
        <v>13438</v>
      </c>
      <c r="V7" s="153">
        <f>SUM(V9,V10,V13,V19,V20,V21,V23,V24,V27,V29,V30,V31)</f>
        <v>14210</v>
      </c>
      <c r="W7" s="244">
        <f>100*(V7/U7-1)</f>
        <v>5.744902515255257</v>
      </c>
      <c r="X7" s="79" t="s">
        <v>92</v>
      </c>
    </row>
    <row r="8" spans="1:24" ht="12.75">
      <c r="A8" s="7"/>
      <c r="B8" s="8" t="s">
        <v>34</v>
      </c>
      <c r="C8" s="245">
        <v>2950</v>
      </c>
      <c r="D8" s="375">
        <v>2396</v>
      </c>
      <c r="E8" s="49">
        <v>1976</v>
      </c>
      <c r="F8" s="55">
        <v>1873</v>
      </c>
      <c r="G8" s="55">
        <v>1671</v>
      </c>
      <c r="H8" s="55">
        <v>1660</v>
      </c>
      <c r="I8" s="55">
        <v>1692</v>
      </c>
      <c r="J8" s="55">
        <v>1449</v>
      </c>
      <c r="K8" s="55">
        <v>1356</v>
      </c>
      <c r="L8" s="55">
        <v>1364</v>
      </c>
      <c r="M8" s="55">
        <v>1500</v>
      </c>
      <c r="N8" s="55">
        <v>1397</v>
      </c>
      <c r="O8" s="55">
        <v>1470</v>
      </c>
      <c r="P8" s="55">
        <v>1486</v>
      </c>
      <c r="Q8" s="55">
        <v>1306</v>
      </c>
      <c r="R8" s="55">
        <v>1214</v>
      </c>
      <c r="S8" s="55">
        <v>1162</v>
      </c>
      <c r="T8" s="55">
        <v>1089</v>
      </c>
      <c r="U8" s="215">
        <v>1069</v>
      </c>
      <c r="V8" s="222">
        <v>1067</v>
      </c>
      <c r="W8" s="246">
        <f>100*(V8/U8-1)</f>
        <v>-0.187090739008422</v>
      </c>
      <c r="X8" s="8" t="s">
        <v>34</v>
      </c>
    </row>
    <row r="9" spans="1:24" ht="12.75">
      <c r="A9" s="7"/>
      <c r="B9" s="63" t="s">
        <v>16</v>
      </c>
      <c r="C9" s="247"/>
      <c r="D9" s="376"/>
      <c r="E9" s="66">
        <v>1567</v>
      </c>
      <c r="F9" s="67">
        <v>1114</v>
      </c>
      <c r="G9" s="67">
        <v>1299</v>
      </c>
      <c r="H9" s="67">
        <v>1307</v>
      </c>
      <c r="I9" s="67">
        <v>1390</v>
      </c>
      <c r="J9" s="67">
        <v>1264</v>
      </c>
      <c r="K9" s="67">
        <v>1014</v>
      </c>
      <c r="L9" s="67">
        <v>915</v>
      </c>
      <c r="M9" s="67">
        <v>1003</v>
      </c>
      <c r="N9" s="67">
        <v>1047</v>
      </c>
      <c r="O9" s="67">
        <v>1012</v>
      </c>
      <c r="P9" s="67">
        <v>1011</v>
      </c>
      <c r="Q9" s="67">
        <v>959</v>
      </c>
      <c r="R9" s="67">
        <v>960</v>
      </c>
      <c r="S9" s="67">
        <v>943</v>
      </c>
      <c r="T9" s="67">
        <v>957</v>
      </c>
      <c r="U9" s="209">
        <v>1043</v>
      </c>
      <c r="V9" s="147">
        <v>1006</v>
      </c>
      <c r="W9" s="248">
        <f aca="true" t="shared" si="3" ref="W9:W40">100*(V9/U9-1)</f>
        <v>-3.547459252157237</v>
      </c>
      <c r="X9" s="63" t="s">
        <v>16</v>
      </c>
    </row>
    <row r="10" spans="1:24" ht="12.75">
      <c r="A10" s="7"/>
      <c r="B10" s="9" t="s">
        <v>18</v>
      </c>
      <c r="C10" s="249"/>
      <c r="D10" s="377"/>
      <c r="E10" s="50">
        <v>1291</v>
      </c>
      <c r="F10" s="51">
        <v>1331</v>
      </c>
      <c r="G10" s="51">
        <v>1571</v>
      </c>
      <c r="H10" s="51">
        <v>1524</v>
      </c>
      <c r="I10" s="51">
        <v>1637</v>
      </c>
      <c r="J10" s="51">
        <v>1588</v>
      </c>
      <c r="K10" s="51">
        <v>1562</v>
      </c>
      <c r="L10" s="51">
        <v>1597</v>
      </c>
      <c r="M10" s="51">
        <v>1360</v>
      </c>
      <c r="N10" s="51">
        <v>1455</v>
      </c>
      <c r="O10" s="51">
        <v>1486</v>
      </c>
      <c r="P10" s="51">
        <v>1334</v>
      </c>
      <c r="Q10" s="51">
        <v>1431</v>
      </c>
      <c r="R10" s="51">
        <v>1447</v>
      </c>
      <c r="S10" s="51">
        <v>1382</v>
      </c>
      <c r="T10" s="53">
        <v>1286</v>
      </c>
      <c r="U10" s="208">
        <v>1063</v>
      </c>
      <c r="V10" s="148">
        <v>1221</v>
      </c>
      <c r="W10" s="250">
        <f t="shared" si="3"/>
        <v>14.86359360301035</v>
      </c>
      <c r="X10" s="9" t="s">
        <v>18</v>
      </c>
    </row>
    <row r="11" spans="1:24" ht="12.75">
      <c r="A11" s="7"/>
      <c r="B11" s="63" t="s">
        <v>29</v>
      </c>
      <c r="C11" s="251">
        <v>1208</v>
      </c>
      <c r="D11" s="378">
        <v>690</v>
      </c>
      <c r="E11" s="66">
        <v>634</v>
      </c>
      <c r="F11" s="68">
        <v>606</v>
      </c>
      <c r="G11" s="68">
        <v>577</v>
      </c>
      <c r="H11" s="68">
        <v>559</v>
      </c>
      <c r="I11" s="68">
        <v>546</v>
      </c>
      <c r="J11" s="68">
        <v>582</v>
      </c>
      <c r="K11" s="68">
        <v>514</v>
      </c>
      <c r="L11" s="68">
        <v>489</v>
      </c>
      <c r="M11" s="68">
        <v>499</v>
      </c>
      <c r="N11" s="68">
        <v>514</v>
      </c>
      <c r="O11" s="68">
        <v>498</v>
      </c>
      <c r="P11" s="68">
        <v>431</v>
      </c>
      <c r="Q11" s="68">
        <v>463</v>
      </c>
      <c r="R11" s="68">
        <v>432</v>
      </c>
      <c r="S11" s="68">
        <v>369</v>
      </c>
      <c r="T11" s="67">
        <v>331</v>
      </c>
      <c r="U11" s="210">
        <v>306</v>
      </c>
      <c r="V11" s="149">
        <v>406</v>
      </c>
      <c r="W11" s="248">
        <f t="shared" si="3"/>
        <v>32.6797385620915</v>
      </c>
      <c r="X11" s="63" t="s">
        <v>29</v>
      </c>
    </row>
    <row r="12" spans="1:24" ht="12.75">
      <c r="A12" s="7"/>
      <c r="B12" s="9" t="s">
        <v>35</v>
      </c>
      <c r="C12" s="252">
        <v>21332</v>
      </c>
      <c r="D12" s="379">
        <v>15050</v>
      </c>
      <c r="E12" s="52">
        <v>11046</v>
      </c>
      <c r="F12" s="51">
        <v>11300</v>
      </c>
      <c r="G12" s="51">
        <v>10631</v>
      </c>
      <c r="H12" s="51">
        <v>9949</v>
      </c>
      <c r="I12" s="51">
        <v>9814</v>
      </c>
      <c r="J12" s="51">
        <v>9454</v>
      </c>
      <c r="K12" s="51">
        <v>8758</v>
      </c>
      <c r="L12" s="51">
        <v>8549</v>
      </c>
      <c r="M12" s="51">
        <v>7792</v>
      </c>
      <c r="N12" s="51">
        <v>7772</v>
      </c>
      <c r="O12" s="51">
        <v>7503</v>
      </c>
      <c r="P12" s="51">
        <v>6977</v>
      </c>
      <c r="Q12" s="51">
        <v>6842</v>
      </c>
      <c r="R12" s="51">
        <v>6613</v>
      </c>
      <c r="S12" s="51">
        <v>5842</v>
      </c>
      <c r="T12" s="53">
        <v>5361</v>
      </c>
      <c r="U12" s="208">
        <v>5091</v>
      </c>
      <c r="V12" s="148">
        <v>4949</v>
      </c>
      <c r="W12" s="250">
        <f t="shared" si="3"/>
        <v>-2.7892359065016747</v>
      </c>
      <c r="X12" s="9" t="s">
        <v>35</v>
      </c>
    </row>
    <row r="13" spans="1:24" ht="12.75">
      <c r="A13" s="7"/>
      <c r="B13" s="63" t="s">
        <v>19</v>
      </c>
      <c r="C13" s="251" t="s">
        <v>115</v>
      </c>
      <c r="D13" s="378" t="s">
        <v>115</v>
      </c>
      <c r="E13" s="66">
        <v>436</v>
      </c>
      <c r="F13" s="68">
        <v>490</v>
      </c>
      <c r="G13" s="68">
        <v>287</v>
      </c>
      <c r="H13" s="68">
        <v>321</v>
      </c>
      <c r="I13" s="68">
        <v>364</v>
      </c>
      <c r="J13" s="68">
        <v>332</v>
      </c>
      <c r="K13" s="68">
        <v>213</v>
      </c>
      <c r="L13" s="68">
        <v>280</v>
      </c>
      <c r="M13" s="68">
        <v>284</v>
      </c>
      <c r="N13" s="68">
        <v>232</v>
      </c>
      <c r="O13" s="68">
        <v>204</v>
      </c>
      <c r="P13" s="68">
        <v>199</v>
      </c>
      <c r="Q13" s="68">
        <v>223</v>
      </c>
      <c r="R13" s="68">
        <v>164</v>
      </c>
      <c r="S13" s="68">
        <v>170</v>
      </c>
      <c r="T13" s="67">
        <v>169</v>
      </c>
      <c r="U13" s="210">
        <v>204</v>
      </c>
      <c r="V13" s="149">
        <v>196</v>
      </c>
      <c r="W13" s="248">
        <f t="shared" si="3"/>
        <v>-3.9215686274509776</v>
      </c>
      <c r="X13" s="63" t="s">
        <v>19</v>
      </c>
    </row>
    <row r="14" spans="1:24" ht="12.75">
      <c r="A14" s="7"/>
      <c r="B14" s="9" t="s">
        <v>38</v>
      </c>
      <c r="C14" s="252">
        <v>540</v>
      </c>
      <c r="D14" s="379">
        <v>564</v>
      </c>
      <c r="E14" s="52">
        <v>478</v>
      </c>
      <c r="F14" s="51">
        <v>445</v>
      </c>
      <c r="G14" s="51">
        <v>415</v>
      </c>
      <c r="H14" s="51">
        <v>431</v>
      </c>
      <c r="I14" s="51">
        <v>404</v>
      </c>
      <c r="J14" s="51">
        <v>437</v>
      </c>
      <c r="K14" s="51">
        <v>453</v>
      </c>
      <c r="L14" s="51">
        <v>473</v>
      </c>
      <c r="M14" s="51">
        <v>458</v>
      </c>
      <c r="N14" s="51">
        <v>414</v>
      </c>
      <c r="O14" s="51">
        <v>418</v>
      </c>
      <c r="P14" s="51">
        <v>412</v>
      </c>
      <c r="Q14" s="51">
        <v>376</v>
      </c>
      <c r="R14" s="51">
        <v>337</v>
      </c>
      <c r="S14" s="51">
        <v>374</v>
      </c>
      <c r="T14" s="53">
        <v>396</v>
      </c>
      <c r="U14" s="208">
        <v>365</v>
      </c>
      <c r="V14" s="148">
        <v>338</v>
      </c>
      <c r="W14" s="250">
        <f t="shared" si="3"/>
        <v>-7.397260273972606</v>
      </c>
      <c r="X14" s="9" t="s">
        <v>38</v>
      </c>
    </row>
    <row r="15" spans="1:24" ht="12.75">
      <c r="A15" s="7"/>
      <c r="B15" s="63" t="s">
        <v>30</v>
      </c>
      <c r="C15" s="251">
        <v>1099</v>
      </c>
      <c r="D15" s="378">
        <v>1445</v>
      </c>
      <c r="E15" s="66">
        <v>2050</v>
      </c>
      <c r="F15" s="68">
        <v>2112</v>
      </c>
      <c r="G15" s="68">
        <v>2158</v>
      </c>
      <c r="H15" s="68">
        <v>2160</v>
      </c>
      <c r="I15" s="68">
        <v>2253</v>
      </c>
      <c r="J15" s="68">
        <v>2412</v>
      </c>
      <c r="K15" s="68">
        <v>2157</v>
      </c>
      <c r="L15" s="68">
        <v>2105</v>
      </c>
      <c r="M15" s="68">
        <v>2182</v>
      </c>
      <c r="N15" s="68">
        <v>2116</v>
      </c>
      <c r="O15" s="68">
        <v>2037</v>
      </c>
      <c r="P15" s="68">
        <v>1880</v>
      </c>
      <c r="Q15" s="68">
        <v>1634</v>
      </c>
      <c r="R15" s="68">
        <v>1605</v>
      </c>
      <c r="S15" s="68">
        <v>1670</v>
      </c>
      <c r="T15" s="67">
        <v>1658</v>
      </c>
      <c r="U15" s="210">
        <v>1657</v>
      </c>
      <c r="V15" s="149">
        <v>1580</v>
      </c>
      <c r="W15" s="248">
        <f t="shared" si="3"/>
        <v>-4.646952323476161</v>
      </c>
      <c r="X15" s="63" t="s">
        <v>30</v>
      </c>
    </row>
    <row r="16" spans="1:24" ht="12.75">
      <c r="A16" s="7"/>
      <c r="B16" s="9" t="s">
        <v>36</v>
      </c>
      <c r="C16" s="252">
        <v>5456</v>
      </c>
      <c r="D16" s="379">
        <v>6522</v>
      </c>
      <c r="E16" s="52">
        <v>9032</v>
      </c>
      <c r="F16" s="51">
        <v>8837</v>
      </c>
      <c r="G16" s="51">
        <v>7818</v>
      </c>
      <c r="H16" s="51">
        <v>6375</v>
      </c>
      <c r="I16" s="51">
        <v>5612</v>
      </c>
      <c r="J16" s="51">
        <v>5749</v>
      </c>
      <c r="K16" s="51">
        <v>5482</v>
      </c>
      <c r="L16" s="51">
        <v>5604</v>
      </c>
      <c r="M16" s="51">
        <v>5956</v>
      </c>
      <c r="N16" s="51">
        <v>5738</v>
      </c>
      <c r="O16" s="51">
        <v>5777</v>
      </c>
      <c r="P16" s="51">
        <v>5517</v>
      </c>
      <c r="Q16" s="51">
        <v>5347</v>
      </c>
      <c r="R16" s="51">
        <v>5400</v>
      </c>
      <c r="S16" s="51">
        <v>4749</v>
      </c>
      <c r="T16" s="53">
        <v>4442</v>
      </c>
      <c r="U16" s="208">
        <v>4104</v>
      </c>
      <c r="V16" s="148">
        <v>3821</v>
      </c>
      <c r="W16" s="250">
        <f t="shared" si="3"/>
        <v>-6.895711500974655</v>
      </c>
      <c r="X16" s="9" t="s">
        <v>36</v>
      </c>
    </row>
    <row r="17" spans="1:24" ht="12.75">
      <c r="A17" s="7"/>
      <c r="B17" s="63" t="s">
        <v>37</v>
      </c>
      <c r="C17" s="251">
        <v>16448</v>
      </c>
      <c r="D17" s="378">
        <v>13672</v>
      </c>
      <c r="E17" s="66">
        <v>11215</v>
      </c>
      <c r="F17" s="68">
        <v>10483</v>
      </c>
      <c r="G17" s="68">
        <v>9902</v>
      </c>
      <c r="H17" s="68">
        <v>9865</v>
      </c>
      <c r="I17" s="68">
        <v>9019</v>
      </c>
      <c r="J17" s="68">
        <v>8892</v>
      </c>
      <c r="K17" s="68">
        <v>8540</v>
      </c>
      <c r="L17" s="68">
        <v>8445</v>
      </c>
      <c r="M17" s="68">
        <v>8920</v>
      </c>
      <c r="N17" s="68">
        <v>8486</v>
      </c>
      <c r="O17" s="68">
        <v>8079</v>
      </c>
      <c r="P17" s="68">
        <v>8162</v>
      </c>
      <c r="Q17" s="68">
        <v>7655</v>
      </c>
      <c r="R17" s="68">
        <v>6058</v>
      </c>
      <c r="S17" s="68">
        <v>5530</v>
      </c>
      <c r="T17" s="67">
        <v>5318</v>
      </c>
      <c r="U17" s="210">
        <v>4709</v>
      </c>
      <c r="V17" s="149">
        <v>4620</v>
      </c>
      <c r="W17" s="248">
        <f t="shared" si="3"/>
        <v>-1.8899978764068792</v>
      </c>
      <c r="X17" s="63" t="s">
        <v>37</v>
      </c>
    </row>
    <row r="18" spans="1:24" ht="12.75">
      <c r="A18" s="7"/>
      <c r="B18" s="9" t="s">
        <v>39</v>
      </c>
      <c r="C18" s="252">
        <v>11004</v>
      </c>
      <c r="D18" s="379">
        <v>9220</v>
      </c>
      <c r="E18" s="52">
        <v>7151</v>
      </c>
      <c r="F18" s="51">
        <v>8109</v>
      </c>
      <c r="G18" s="51">
        <v>8053</v>
      </c>
      <c r="H18" s="51">
        <v>7187</v>
      </c>
      <c r="I18" s="51">
        <v>7091</v>
      </c>
      <c r="J18" s="51">
        <v>7020</v>
      </c>
      <c r="K18" s="51">
        <v>6676</v>
      </c>
      <c r="L18" s="51">
        <v>6714</v>
      </c>
      <c r="M18" s="51">
        <v>6313</v>
      </c>
      <c r="N18" s="51">
        <v>6688</v>
      </c>
      <c r="O18" s="51">
        <v>7061</v>
      </c>
      <c r="P18" s="103">
        <v>7096</v>
      </c>
      <c r="Q18" s="103">
        <v>6980</v>
      </c>
      <c r="R18" s="103">
        <v>6563</v>
      </c>
      <c r="S18" s="103">
        <v>6122</v>
      </c>
      <c r="T18" s="53">
        <v>5818</v>
      </c>
      <c r="U18" s="113">
        <v>5669</v>
      </c>
      <c r="V18" s="114">
        <v>5131</v>
      </c>
      <c r="W18" s="250">
        <f t="shared" si="3"/>
        <v>-9.490209913565007</v>
      </c>
      <c r="X18" s="9" t="s">
        <v>39</v>
      </c>
    </row>
    <row r="19" spans="1:24" ht="12.75">
      <c r="A19" s="7"/>
      <c r="B19" s="63" t="s">
        <v>17</v>
      </c>
      <c r="C19" s="251" t="s">
        <v>115</v>
      </c>
      <c r="D19" s="378">
        <v>85</v>
      </c>
      <c r="E19" s="66">
        <v>116</v>
      </c>
      <c r="F19" s="68">
        <v>103</v>
      </c>
      <c r="G19" s="68">
        <v>132</v>
      </c>
      <c r="H19" s="68">
        <v>115</v>
      </c>
      <c r="I19" s="68">
        <v>133</v>
      </c>
      <c r="J19" s="68">
        <v>118</v>
      </c>
      <c r="K19" s="68">
        <v>128</v>
      </c>
      <c r="L19" s="68">
        <v>115</v>
      </c>
      <c r="M19" s="68">
        <v>111</v>
      </c>
      <c r="N19" s="68">
        <v>113</v>
      </c>
      <c r="O19" s="68">
        <v>111</v>
      </c>
      <c r="P19" s="68">
        <v>98</v>
      </c>
      <c r="Q19" s="68">
        <v>94</v>
      </c>
      <c r="R19" s="68">
        <v>97</v>
      </c>
      <c r="S19" s="68">
        <v>117</v>
      </c>
      <c r="T19" s="67">
        <v>102</v>
      </c>
      <c r="U19" s="210">
        <v>86</v>
      </c>
      <c r="V19" s="149">
        <v>89</v>
      </c>
      <c r="W19" s="248">
        <f t="shared" si="3"/>
        <v>3.488372093023262</v>
      </c>
      <c r="X19" s="63" t="s">
        <v>17</v>
      </c>
    </row>
    <row r="20" spans="1:24" ht="12.75">
      <c r="A20" s="7"/>
      <c r="B20" s="9" t="s">
        <v>21</v>
      </c>
      <c r="C20" s="252" t="s">
        <v>115</v>
      </c>
      <c r="D20" s="379" t="s">
        <v>115</v>
      </c>
      <c r="E20" s="52">
        <v>947</v>
      </c>
      <c r="F20" s="51">
        <v>923</v>
      </c>
      <c r="G20" s="51">
        <v>729</v>
      </c>
      <c r="H20" s="51">
        <v>670</v>
      </c>
      <c r="I20" s="51">
        <v>717</v>
      </c>
      <c r="J20" s="51">
        <v>611</v>
      </c>
      <c r="K20" s="51">
        <v>550</v>
      </c>
      <c r="L20" s="51">
        <v>525</v>
      </c>
      <c r="M20" s="51">
        <v>627</v>
      </c>
      <c r="N20" s="51">
        <v>604</v>
      </c>
      <c r="O20" s="51">
        <v>588</v>
      </c>
      <c r="P20" s="51">
        <v>558</v>
      </c>
      <c r="Q20" s="51">
        <v>559</v>
      </c>
      <c r="R20" s="51">
        <v>532</v>
      </c>
      <c r="S20" s="51">
        <v>516</v>
      </c>
      <c r="T20" s="53">
        <v>442</v>
      </c>
      <c r="U20" s="208">
        <v>407</v>
      </c>
      <c r="V20" s="148">
        <v>419</v>
      </c>
      <c r="W20" s="250">
        <f t="shared" si="3"/>
        <v>2.9484029484029506</v>
      </c>
      <c r="X20" s="9" t="s">
        <v>21</v>
      </c>
    </row>
    <row r="21" spans="1:24" ht="12.75">
      <c r="A21" s="7"/>
      <c r="B21" s="63" t="s">
        <v>22</v>
      </c>
      <c r="C21" s="251" t="s">
        <v>115</v>
      </c>
      <c r="D21" s="378" t="s">
        <v>115</v>
      </c>
      <c r="E21" s="66">
        <v>933</v>
      </c>
      <c r="F21" s="68">
        <v>1193</v>
      </c>
      <c r="G21" s="68">
        <v>779</v>
      </c>
      <c r="H21" s="68">
        <v>893</v>
      </c>
      <c r="I21" s="68">
        <v>765</v>
      </c>
      <c r="J21" s="68">
        <v>672</v>
      </c>
      <c r="K21" s="68">
        <v>667</v>
      </c>
      <c r="L21" s="68">
        <v>752</v>
      </c>
      <c r="M21" s="68">
        <v>829</v>
      </c>
      <c r="N21" s="68">
        <v>748</v>
      </c>
      <c r="O21" s="68">
        <v>641</v>
      </c>
      <c r="P21" s="68">
        <v>706</v>
      </c>
      <c r="Q21" s="68">
        <v>697</v>
      </c>
      <c r="R21" s="68">
        <v>709</v>
      </c>
      <c r="S21" s="68">
        <v>752</v>
      </c>
      <c r="T21" s="67">
        <v>773</v>
      </c>
      <c r="U21" s="210">
        <v>759</v>
      </c>
      <c r="V21" s="149">
        <v>739</v>
      </c>
      <c r="W21" s="248">
        <f t="shared" si="3"/>
        <v>-2.6350461133069825</v>
      </c>
      <c r="X21" s="63" t="s">
        <v>22</v>
      </c>
    </row>
    <row r="22" spans="1:24" ht="12.75">
      <c r="A22" s="7"/>
      <c r="B22" s="9" t="s">
        <v>40</v>
      </c>
      <c r="C22" s="252">
        <v>132</v>
      </c>
      <c r="D22" s="379">
        <v>98</v>
      </c>
      <c r="E22" s="52">
        <v>70</v>
      </c>
      <c r="F22" s="51">
        <v>83</v>
      </c>
      <c r="G22" s="51">
        <v>69</v>
      </c>
      <c r="H22" s="51">
        <v>78</v>
      </c>
      <c r="I22" s="51">
        <v>65</v>
      </c>
      <c r="J22" s="51">
        <v>70</v>
      </c>
      <c r="K22" s="51">
        <v>71</v>
      </c>
      <c r="L22" s="51">
        <v>60</v>
      </c>
      <c r="M22" s="51">
        <v>57</v>
      </c>
      <c r="N22" s="51">
        <v>58</v>
      </c>
      <c r="O22" s="51">
        <v>76</v>
      </c>
      <c r="P22" s="51">
        <v>70</v>
      </c>
      <c r="Q22" s="51">
        <v>62</v>
      </c>
      <c r="R22" s="51">
        <v>53</v>
      </c>
      <c r="S22" s="51">
        <v>49</v>
      </c>
      <c r="T22" s="53">
        <v>46</v>
      </c>
      <c r="U22" s="208">
        <v>36</v>
      </c>
      <c r="V22" s="148">
        <v>43</v>
      </c>
      <c r="W22" s="250">
        <f t="shared" si="3"/>
        <v>19.444444444444443</v>
      </c>
      <c r="X22" s="9" t="s">
        <v>40</v>
      </c>
    </row>
    <row r="23" spans="1:24" ht="12.75">
      <c r="A23" s="7"/>
      <c r="B23" s="63" t="s">
        <v>20</v>
      </c>
      <c r="C23" s="251" t="s">
        <v>115</v>
      </c>
      <c r="D23" s="378" t="s">
        <v>115</v>
      </c>
      <c r="E23" s="66">
        <v>2432</v>
      </c>
      <c r="F23" s="68">
        <v>2120</v>
      </c>
      <c r="G23" s="68">
        <v>2101</v>
      </c>
      <c r="H23" s="68">
        <v>1678</v>
      </c>
      <c r="I23" s="68">
        <v>1562</v>
      </c>
      <c r="J23" s="68">
        <v>1589</v>
      </c>
      <c r="K23" s="68">
        <v>1370</v>
      </c>
      <c r="L23" s="68">
        <v>1391</v>
      </c>
      <c r="M23" s="68">
        <v>1371</v>
      </c>
      <c r="N23" s="68">
        <v>1306</v>
      </c>
      <c r="O23" s="68">
        <v>1200</v>
      </c>
      <c r="P23" s="68">
        <v>1239</v>
      </c>
      <c r="Q23" s="68">
        <v>1429</v>
      </c>
      <c r="R23" s="68">
        <v>1326</v>
      </c>
      <c r="S23" s="68">
        <v>1296</v>
      </c>
      <c r="T23" s="67">
        <v>1278</v>
      </c>
      <c r="U23" s="210">
        <v>1303</v>
      </c>
      <c r="V23" s="149">
        <v>1232</v>
      </c>
      <c r="W23" s="248">
        <f t="shared" si="3"/>
        <v>-5.448963929393702</v>
      </c>
      <c r="X23" s="63" t="s">
        <v>20</v>
      </c>
    </row>
    <row r="24" spans="1:24" ht="12.75">
      <c r="A24" s="7"/>
      <c r="B24" s="9" t="s">
        <v>23</v>
      </c>
      <c r="C24" s="252" t="s">
        <v>115</v>
      </c>
      <c r="D24" s="379" t="s">
        <v>115</v>
      </c>
      <c r="E24" s="52">
        <v>4</v>
      </c>
      <c r="F24" s="51">
        <v>16</v>
      </c>
      <c r="G24" s="51">
        <v>11</v>
      </c>
      <c r="H24" s="51">
        <v>14</v>
      </c>
      <c r="I24" s="51">
        <v>6</v>
      </c>
      <c r="J24" s="51">
        <v>14</v>
      </c>
      <c r="K24" s="51">
        <v>19</v>
      </c>
      <c r="L24" s="51">
        <v>18</v>
      </c>
      <c r="M24" s="51">
        <v>17</v>
      </c>
      <c r="N24" s="51">
        <v>4</v>
      </c>
      <c r="O24" s="51">
        <v>15</v>
      </c>
      <c r="P24" s="51">
        <v>16</v>
      </c>
      <c r="Q24" s="51">
        <v>16</v>
      </c>
      <c r="R24" s="51">
        <v>16</v>
      </c>
      <c r="S24" s="51">
        <v>13</v>
      </c>
      <c r="T24" s="53">
        <v>17</v>
      </c>
      <c r="U24" s="208">
        <v>11</v>
      </c>
      <c r="V24" s="148">
        <v>12</v>
      </c>
      <c r="W24" s="250">
        <f t="shared" si="3"/>
        <v>9.090909090909083</v>
      </c>
      <c r="X24" s="9" t="s">
        <v>23</v>
      </c>
    </row>
    <row r="25" spans="1:24" ht="12.75">
      <c r="A25" s="7"/>
      <c r="B25" s="64" t="s">
        <v>31</v>
      </c>
      <c r="C25" s="251">
        <v>3181</v>
      </c>
      <c r="D25" s="378">
        <v>1997</v>
      </c>
      <c r="E25" s="66">
        <v>1376</v>
      </c>
      <c r="F25" s="68">
        <v>1281</v>
      </c>
      <c r="G25" s="68">
        <v>1253</v>
      </c>
      <c r="H25" s="68">
        <v>1235</v>
      </c>
      <c r="I25" s="68">
        <v>1298</v>
      </c>
      <c r="J25" s="68">
        <v>1334</v>
      </c>
      <c r="K25" s="68">
        <v>1180</v>
      </c>
      <c r="L25" s="68">
        <v>1163</v>
      </c>
      <c r="M25" s="68">
        <v>1066</v>
      </c>
      <c r="N25" s="68">
        <v>1090</v>
      </c>
      <c r="O25" s="68">
        <v>1082</v>
      </c>
      <c r="P25" s="68">
        <v>993</v>
      </c>
      <c r="Q25" s="68">
        <v>987</v>
      </c>
      <c r="R25" s="68">
        <v>1028</v>
      </c>
      <c r="S25" s="68">
        <v>804</v>
      </c>
      <c r="T25" s="67">
        <v>750</v>
      </c>
      <c r="U25" s="210">
        <v>730</v>
      </c>
      <c r="V25" s="149">
        <v>709</v>
      </c>
      <c r="W25" s="248">
        <f t="shared" si="3"/>
        <v>-2.876712328767128</v>
      </c>
      <c r="X25" s="64" t="s">
        <v>31</v>
      </c>
    </row>
    <row r="26" spans="1:24" ht="12.75">
      <c r="A26" s="7"/>
      <c r="B26" s="9" t="s">
        <v>41</v>
      </c>
      <c r="C26" s="252">
        <v>2507</v>
      </c>
      <c r="D26" s="379">
        <v>2003</v>
      </c>
      <c r="E26" s="52">
        <v>1391</v>
      </c>
      <c r="F26" s="53">
        <v>1551</v>
      </c>
      <c r="G26" s="53">
        <v>1403</v>
      </c>
      <c r="H26" s="53">
        <v>1283</v>
      </c>
      <c r="I26" s="53">
        <v>1338</v>
      </c>
      <c r="J26" s="53">
        <v>1210</v>
      </c>
      <c r="K26" s="53">
        <v>1027</v>
      </c>
      <c r="L26" s="53">
        <v>1105</v>
      </c>
      <c r="M26" s="53">
        <v>963</v>
      </c>
      <c r="N26" s="53">
        <v>1079</v>
      </c>
      <c r="O26" s="53">
        <v>976</v>
      </c>
      <c r="P26" s="53">
        <v>958</v>
      </c>
      <c r="Q26" s="53">
        <v>956</v>
      </c>
      <c r="R26" s="53">
        <v>931</v>
      </c>
      <c r="S26" s="53">
        <v>878</v>
      </c>
      <c r="T26" s="53">
        <v>768</v>
      </c>
      <c r="U26" s="208">
        <v>730</v>
      </c>
      <c r="V26" s="148">
        <v>691</v>
      </c>
      <c r="W26" s="250">
        <f t="shared" si="3"/>
        <v>-5.342465753424652</v>
      </c>
      <c r="X26" s="9" t="s">
        <v>41</v>
      </c>
    </row>
    <row r="27" spans="1:24" ht="12.75">
      <c r="A27" s="7"/>
      <c r="B27" s="63" t="s">
        <v>24</v>
      </c>
      <c r="C27" s="251" t="s">
        <v>115</v>
      </c>
      <c r="D27" s="378" t="s">
        <v>115</v>
      </c>
      <c r="E27" s="66">
        <v>7333</v>
      </c>
      <c r="F27" s="68">
        <v>7901</v>
      </c>
      <c r="G27" s="68">
        <v>6946</v>
      </c>
      <c r="H27" s="68">
        <v>6341</v>
      </c>
      <c r="I27" s="68">
        <v>6744</v>
      </c>
      <c r="J27" s="68">
        <v>6900</v>
      </c>
      <c r="K27" s="68">
        <v>6359</v>
      </c>
      <c r="L27" s="68">
        <v>7310</v>
      </c>
      <c r="M27" s="68">
        <v>7080</v>
      </c>
      <c r="N27" s="68">
        <v>6730</v>
      </c>
      <c r="O27" s="68">
        <v>6294</v>
      </c>
      <c r="P27" s="68">
        <v>5534</v>
      </c>
      <c r="Q27" s="68">
        <v>5827</v>
      </c>
      <c r="R27" s="68">
        <v>5640</v>
      </c>
      <c r="S27" s="68">
        <v>5712</v>
      </c>
      <c r="T27" s="67">
        <v>5444</v>
      </c>
      <c r="U27" s="210">
        <v>5243</v>
      </c>
      <c r="V27" s="149">
        <v>5583</v>
      </c>
      <c r="W27" s="248">
        <f t="shared" si="3"/>
        <v>6.484836925424364</v>
      </c>
      <c r="X27" s="63" t="s">
        <v>24</v>
      </c>
    </row>
    <row r="28" spans="1:24" ht="12.75">
      <c r="A28" s="7"/>
      <c r="B28" s="9" t="s">
        <v>42</v>
      </c>
      <c r="C28" s="252">
        <v>1842</v>
      </c>
      <c r="D28" s="379">
        <v>2941</v>
      </c>
      <c r="E28" s="52">
        <v>2646</v>
      </c>
      <c r="F28" s="51">
        <v>3217</v>
      </c>
      <c r="G28" s="51">
        <v>3086</v>
      </c>
      <c r="H28" s="51">
        <v>2701</v>
      </c>
      <c r="I28" s="51">
        <v>2505</v>
      </c>
      <c r="J28" s="51">
        <v>2711</v>
      </c>
      <c r="K28" s="51">
        <v>2730</v>
      </c>
      <c r="L28" s="51">
        <v>2521</v>
      </c>
      <c r="M28" s="51">
        <v>2126</v>
      </c>
      <c r="N28" s="51">
        <v>2028</v>
      </c>
      <c r="O28" s="51">
        <v>1877</v>
      </c>
      <c r="P28" s="51">
        <v>1670</v>
      </c>
      <c r="Q28" s="51">
        <v>1655</v>
      </c>
      <c r="R28" s="51">
        <v>1542</v>
      </c>
      <c r="S28" s="51">
        <v>1294</v>
      </c>
      <c r="T28" s="53">
        <v>1247</v>
      </c>
      <c r="U28" s="208">
        <v>969</v>
      </c>
      <c r="V28" s="148">
        <v>974</v>
      </c>
      <c r="W28" s="250">
        <f t="shared" si="3"/>
        <v>0.5159958720330149</v>
      </c>
      <c r="X28" s="9" t="s">
        <v>42</v>
      </c>
    </row>
    <row r="29" spans="1:24" ht="12.75">
      <c r="A29" s="7"/>
      <c r="B29" s="63" t="s">
        <v>25</v>
      </c>
      <c r="C29" s="247"/>
      <c r="D29" s="376"/>
      <c r="E29" s="66">
        <v>3782</v>
      </c>
      <c r="F29" s="68">
        <v>3782</v>
      </c>
      <c r="G29" s="68">
        <v>3304</v>
      </c>
      <c r="H29" s="68">
        <v>2826</v>
      </c>
      <c r="I29" s="68">
        <v>2877</v>
      </c>
      <c r="J29" s="68">
        <v>2845</v>
      </c>
      <c r="K29" s="68">
        <v>2845</v>
      </c>
      <c r="L29" s="68">
        <v>2863</v>
      </c>
      <c r="M29" s="68">
        <v>2778</v>
      </c>
      <c r="N29" s="68">
        <v>2505</v>
      </c>
      <c r="O29" s="68">
        <v>2499</v>
      </c>
      <c r="P29" s="68">
        <v>2461</v>
      </c>
      <c r="Q29" s="68">
        <v>2398</v>
      </c>
      <c r="R29" s="68">
        <v>2235</v>
      </c>
      <c r="S29" s="68">
        <v>2418</v>
      </c>
      <c r="T29" s="67">
        <v>2461</v>
      </c>
      <c r="U29" s="209">
        <v>2478</v>
      </c>
      <c r="V29" s="147">
        <v>2794</v>
      </c>
      <c r="W29" s="248">
        <f t="shared" si="3"/>
        <v>12.752219531880549</v>
      </c>
      <c r="X29" s="63" t="s">
        <v>25</v>
      </c>
    </row>
    <row r="30" spans="1:24" ht="12.75">
      <c r="A30" s="7"/>
      <c r="B30" s="9" t="s">
        <v>27</v>
      </c>
      <c r="C30" s="252" t="s">
        <v>115</v>
      </c>
      <c r="D30" s="379" t="s">
        <v>115</v>
      </c>
      <c r="E30" s="52">
        <v>517</v>
      </c>
      <c r="F30" s="53">
        <v>462</v>
      </c>
      <c r="G30" s="53">
        <v>493</v>
      </c>
      <c r="H30" s="53">
        <v>493</v>
      </c>
      <c r="I30" s="53">
        <v>505</v>
      </c>
      <c r="J30" s="53">
        <v>415</v>
      </c>
      <c r="K30" s="53">
        <v>389</v>
      </c>
      <c r="L30" s="53">
        <v>357</v>
      </c>
      <c r="M30" s="53">
        <v>309</v>
      </c>
      <c r="N30" s="53">
        <v>334</v>
      </c>
      <c r="O30" s="53">
        <v>313</v>
      </c>
      <c r="P30" s="53">
        <v>278</v>
      </c>
      <c r="Q30" s="53">
        <v>269</v>
      </c>
      <c r="R30" s="53">
        <v>242</v>
      </c>
      <c r="S30" s="53">
        <v>274</v>
      </c>
      <c r="T30" s="53">
        <v>258</v>
      </c>
      <c r="U30" s="208">
        <v>262</v>
      </c>
      <c r="V30" s="148">
        <v>292</v>
      </c>
      <c r="W30" s="250">
        <f t="shared" si="3"/>
        <v>11.45038167938932</v>
      </c>
      <c r="X30" s="9" t="s">
        <v>27</v>
      </c>
    </row>
    <row r="31" spans="1:24" ht="12.75">
      <c r="A31" s="7"/>
      <c r="B31" s="63" t="s">
        <v>26</v>
      </c>
      <c r="C31" s="253"/>
      <c r="D31" s="380"/>
      <c r="E31" s="73">
        <v>731</v>
      </c>
      <c r="F31" s="68">
        <v>614</v>
      </c>
      <c r="G31" s="68">
        <v>677</v>
      </c>
      <c r="H31" s="68">
        <v>584</v>
      </c>
      <c r="I31" s="68">
        <v>633</v>
      </c>
      <c r="J31" s="68">
        <v>660</v>
      </c>
      <c r="K31" s="68">
        <v>616</v>
      </c>
      <c r="L31" s="68">
        <v>788</v>
      </c>
      <c r="M31" s="68">
        <v>819</v>
      </c>
      <c r="N31" s="68">
        <v>647</v>
      </c>
      <c r="O31" s="68">
        <v>628</v>
      </c>
      <c r="P31" s="68">
        <v>614</v>
      </c>
      <c r="Q31" s="68">
        <v>610</v>
      </c>
      <c r="R31" s="68">
        <v>645</v>
      </c>
      <c r="S31" s="68">
        <v>603</v>
      </c>
      <c r="T31" s="67">
        <v>560</v>
      </c>
      <c r="U31" s="210">
        <v>579</v>
      </c>
      <c r="V31" s="149">
        <v>627</v>
      </c>
      <c r="W31" s="248">
        <f t="shared" si="3"/>
        <v>8.290155440414516</v>
      </c>
      <c r="X31" s="63" t="s">
        <v>26</v>
      </c>
    </row>
    <row r="32" spans="1:24" ht="12.75">
      <c r="A32" s="7"/>
      <c r="B32" s="9" t="s">
        <v>43</v>
      </c>
      <c r="C32" s="252">
        <v>1055</v>
      </c>
      <c r="D32" s="379">
        <v>551</v>
      </c>
      <c r="E32" s="52">
        <v>649</v>
      </c>
      <c r="F32" s="51">
        <v>632</v>
      </c>
      <c r="G32" s="51">
        <v>601</v>
      </c>
      <c r="H32" s="51">
        <v>484</v>
      </c>
      <c r="I32" s="51">
        <v>480</v>
      </c>
      <c r="J32" s="51">
        <v>441</v>
      </c>
      <c r="K32" s="51">
        <v>404</v>
      </c>
      <c r="L32" s="51">
        <v>438</v>
      </c>
      <c r="M32" s="51">
        <v>400</v>
      </c>
      <c r="N32" s="51">
        <v>431</v>
      </c>
      <c r="O32" s="51">
        <v>396</v>
      </c>
      <c r="P32" s="51">
        <v>433</v>
      </c>
      <c r="Q32" s="51">
        <v>415</v>
      </c>
      <c r="R32" s="51">
        <v>379</v>
      </c>
      <c r="S32" s="51">
        <v>375</v>
      </c>
      <c r="T32" s="53">
        <v>379</v>
      </c>
      <c r="U32" s="208">
        <v>336</v>
      </c>
      <c r="V32" s="148">
        <v>380</v>
      </c>
      <c r="W32" s="250">
        <f t="shared" si="3"/>
        <v>13.095238095238093</v>
      </c>
      <c r="X32" s="9" t="s">
        <v>43</v>
      </c>
    </row>
    <row r="33" spans="1:24" ht="12.75">
      <c r="A33" s="7"/>
      <c r="B33" s="63" t="s">
        <v>44</v>
      </c>
      <c r="C33" s="251">
        <v>1307</v>
      </c>
      <c r="D33" s="378">
        <v>848</v>
      </c>
      <c r="E33" s="66">
        <v>772</v>
      </c>
      <c r="F33" s="68">
        <v>745</v>
      </c>
      <c r="G33" s="68">
        <v>759</v>
      </c>
      <c r="H33" s="68">
        <v>632</v>
      </c>
      <c r="I33" s="68">
        <v>589</v>
      </c>
      <c r="J33" s="68">
        <v>572</v>
      </c>
      <c r="K33" s="68">
        <v>537</v>
      </c>
      <c r="L33" s="68">
        <v>541</v>
      </c>
      <c r="M33" s="68">
        <v>531</v>
      </c>
      <c r="N33" s="68">
        <v>580</v>
      </c>
      <c r="O33" s="68">
        <v>591</v>
      </c>
      <c r="P33" s="68">
        <v>583</v>
      </c>
      <c r="Q33" s="68">
        <v>560</v>
      </c>
      <c r="R33" s="68">
        <v>529</v>
      </c>
      <c r="S33" s="68">
        <v>480</v>
      </c>
      <c r="T33" s="67">
        <v>440</v>
      </c>
      <c r="U33" s="210">
        <v>445</v>
      </c>
      <c r="V33" s="149">
        <v>471</v>
      </c>
      <c r="W33" s="248">
        <f t="shared" si="3"/>
        <v>5.842696629213484</v>
      </c>
      <c r="X33" s="63" t="s">
        <v>44</v>
      </c>
    </row>
    <row r="34" spans="1:24" ht="12.75">
      <c r="A34" s="7"/>
      <c r="B34" s="9" t="s">
        <v>32</v>
      </c>
      <c r="C34" s="252">
        <v>7770</v>
      </c>
      <c r="D34" s="379">
        <v>6240</v>
      </c>
      <c r="E34" s="52">
        <v>5402</v>
      </c>
      <c r="F34" s="51">
        <v>4753</v>
      </c>
      <c r="G34" s="51">
        <v>4379</v>
      </c>
      <c r="H34" s="51">
        <v>3957</v>
      </c>
      <c r="I34" s="51">
        <v>3807</v>
      </c>
      <c r="J34" s="51">
        <v>3765</v>
      </c>
      <c r="K34" s="51">
        <v>3740</v>
      </c>
      <c r="L34" s="51">
        <v>3743</v>
      </c>
      <c r="M34" s="51">
        <v>3581</v>
      </c>
      <c r="N34" s="51">
        <v>3564</v>
      </c>
      <c r="O34" s="51">
        <v>3580</v>
      </c>
      <c r="P34" s="51">
        <v>3598</v>
      </c>
      <c r="Q34" s="51">
        <v>3581</v>
      </c>
      <c r="R34" s="51">
        <v>3658</v>
      </c>
      <c r="S34" s="51">
        <v>3368</v>
      </c>
      <c r="T34" s="53">
        <v>3336</v>
      </c>
      <c r="U34" s="208">
        <v>3298</v>
      </c>
      <c r="V34" s="219">
        <v>3058</v>
      </c>
      <c r="W34" s="254">
        <f t="shared" si="3"/>
        <v>-7.277137659187383</v>
      </c>
      <c r="X34" s="9" t="s">
        <v>32</v>
      </c>
    </row>
    <row r="35" spans="1:24" ht="12.75">
      <c r="A35" s="7"/>
      <c r="B35" s="69" t="s">
        <v>47</v>
      </c>
      <c r="C35" s="255"/>
      <c r="D35" s="381"/>
      <c r="E35" s="71">
        <v>1360</v>
      </c>
      <c r="F35" s="72"/>
      <c r="G35" s="72"/>
      <c r="H35" s="72"/>
      <c r="I35" s="72"/>
      <c r="J35" s="72">
        <v>800</v>
      </c>
      <c r="K35" s="72"/>
      <c r="L35" s="72"/>
      <c r="M35" s="72"/>
      <c r="N35" s="72">
        <v>662</v>
      </c>
      <c r="O35" s="72">
        <v>655</v>
      </c>
      <c r="P35" s="72">
        <v>647</v>
      </c>
      <c r="Q35" s="72">
        <v>627</v>
      </c>
      <c r="R35" s="72">
        <v>701</v>
      </c>
      <c r="S35" s="72">
        <v>608</v>
      </c>
      <c r="T35" s="72">
        <v>597</v>
      </c>
      <c r="U35" s="216">
        <v>614</v>
      </c>
      <c r="V35" s="147">
        <v>619</v>
      </c>
      <c r="W35" s="256">
        <f t="shared" si="3"/>
        <v>0.8143322475570036</v>
      </c>
      <c r="X35" s="69" t="s">
        <v>47</v>
      </c>
    </row>
    <row r="36" spans="1:24" ht="12.75">
      <c r="A36" s="7"/>
      <c r="B36" s="9" t="s">
        <v>59</v>
      </c>
      <c r="C36" s="257"/>
      <c r="D36" s="382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>
        <v>162</v>
      </c>
      <c r="P36" s="53">
        <v>107</v>
      </c>
      <c r="Q36" s="53">
        <v>176</v>
      </c>
      <c r="R36" s="53">
        <v>118</v>
      </c>
      <c r="S36" s="53">
        <v>155</v>
      </c>
      <c r="T36" s="53">
        <v>143</v>
      </c>
      <c r="U36" s="211">
        <v>140</v>
      </c>
      <c r="V36" s="150">
        <v>173</v>
      </c>
      <c r="W36" s="258">
        <f t="shared" si="3"/>
        <v>23.571428571428577</v>
      </c>
      <c r="X36" s="9" t="s">
        <v>59</v>
      </c>
    </row>
    <row r="37" spans="1:24" ht="12.75">
      <c r="A37" s="7"/>
      <c r="B37" s="63" t="s">
        <v>28</v>
      </c>
      <c r="C37" s="251">
        <v>3978</v>
      </c>
      <c r="D37" s="378">
        <v>4100</v>
      </c>
      <c r="E37" s="66">
        <v>6317</v>
      </c>
      <c r="F37" s="66">
        <v>6231</v>
      </c>
      <c r="G37" s="66">
        <v>6214</v>
      </c>
      <c r="H37" s="66">
        <v>6457</v>
      </c>
      <c r="I37" s="66">
        <v>5942</v>
      </c>
      <c r="J37" s="66">
        <v>6004</v>
      </c>
      <c r="K37" s="66">
        <v>5428</v>
      </c>
      <c r="L37" s="66">
        <v>5125</v>
      </c>
      <c r="M37" s="66">
        <v>4935</v>
      </c>
      <c r="N37" s="66">
        <v>5713</v>
      </c>
      <c r="O37" s="66">
        <v>5510</v>
      </c>
      <c r="P37" s="68">
        <v>4386</v>
      </c>
      <c r="Q37" s="68">
        <v>4093</v>
      </c>
      <c r="R37" s="68">
        <v>3946</v>
      </c>
      <c r="S37" s="68">
        <v>4427</v>
      </c>
      <c r="T37" s="67">
        <v>4505</v>
      </c>
      <c r="U37" s="209">
        <v>4633</v>
      </c>
      <c r="V37" s="220">
        <v>5004</v>
      </c>
      <c r="W37" s="259">
        <f t="shared" si="3"/>
        <v>8.007770343190156</v>
      </c>
      <c r="X37" s="63" t="s">
        <v>28</v>
      </c>
    </row>
    <row r="38" spans="1:24" ht="12.75">
      <c r="A38" s="7"/>
      <c r="B38" s="8" t="s">
        <v>14</v>
      </c>
      <c r="C38" s="260"/>
      <c r="D38" s="383"/>
      <c r="E38" s="49">
        <v>24</v>
      </c>
      <c r="F38" s="49">
        <v>27</v>
      </c>
      <c r="G38" s="49">
        <v>21</v>
      </c>
      <c r="H38" s="49">
        <v>17</v>
      </c>
      <c r="I38" s="49">
        <v>12</v>
      </c>
      <c r="J38" s="49">
        <v>24</v>
      </c>
      <c r="K38" s="49">
        <v>10</v>
      </c>
      <c r="L38" s="49">
        <v>15</v>
      </c>
      <c r="M38" s="49">
        <v>27</v>
      </c>
      <c r="N38" s="49">
        <v>21</v>
      </c>
      <c r="O38" s="49">
        <v>32</v>
      </c>
      <c r="P38" s="49">
        <v>24</v>
      </c>
      <c r="Q38" s="49">
        <v>29</v>
      </c>
      <c r="R38" s="49">
        <v>23</v>
      </c>
      <c r="S38" s="49">
        <v>23</v>
      </c>
      <c r="T38" s="49">
        <v>19</v>
      </c>
      <c r="U38" s="217">
        <v>31</v>
      </c>
      <c r="V38" s="227">
        <v>15</v>
      </c>
      <c r="W38" s="262">
        <f t="shared" si="3"/>
        <v>-51.61290322580645</v>
      </c>
      <c r="X38" s="8" t="s">
        <v>14</v>
      </c>
    </row>
    <row r="39" spans="1:24" ht="12.75">
      <c r="A39" s="7"/>
      <c r="B39" s="63" t="s">
        <v>45</v>
      </c>
      <c r="C39" s="247"/>
      <c r="D39" s="376"/>
      <c r="E39" s="66">
        <v>332</v>
      </c>
      <c r="F39" s="67"/>
      <c r="G39" s="261"/>
      <c r="H39" s="67"/>
      <c r="I39" s="67"/>
      <c r="J39" s="67">
        <v>305</v>
      </c>
      <c r="K39" s="67">
        <v>255</v>
      </c>
      <c r="L39" s="67">
        <v>303</v>
      </c>
      <c r="M39" s="67">
        <v>352</v>
      </c>
      <c r="N39" s="67">
        <v>304</v>
      </c>
      <c r="O39" s="67">
        <v>341</v>
      </c>
      <c r="P39" s="67">
        <v>275</v>
      </c>
      <c r="Q39" s="67">
        <v>312</v>
      </c>
      <c r="R39" s="67">
        <v>282</v>
      </c>
      <c r="S39" s="67">
        <v>259</v>
      </c>
      <c r="T39" s="67">
        <v>224</v>
      </c>
      <c r="U39" s="209">
        <v>242</v>
      </c>
      <c r="V39" s="147">
        <v>233</v>
      </c>
      <c r="W39" s="256">
        <f t="shared" si="3"/>
        <v>-3.7190082644628086</v>
      </c>
      <c r="X39" s="63" t="s">
        <v>45</v>
      </c>
    </row>
    <row r="40" spans="1:24" ht="12.75">
      <c r="A40" s="7"/>
      <c r="B40" s="10" t="s">
        <v>15</v>
      </c>
      <c r="C40" s="263">
        <v>1694</v>
      </c>
      <c r="D40" s="384">
        <v>1246</v>
      </c>
      <c r="E40" s="54">
        <v>954</v>
      </c>
      <c r="F40" s="54">
        <v>860</v>
      </c>
      <c r="G40" s="54">
        <v>834</v>
      </c>
      <c r="H40" s="54">
        <v>723</v>
      </c>
      <c r="I40" s="54">
        <v>679</v>
      </c>
      <c r="J40" s="54">
        <v>692</v>
      </c>
      <c r="K40" s="54">
        <v>616</v>
      </c>
      <c r="L40" s="54">
        <v>587</v>
      </c>
      <c r="M40" s="54">
        <v>597</v>
      </c>
      <c r="N40" s="54">
        <v>583</v>
      </c>
      <c r="O40" s="54">
        <v>592</v>
      </c>
      <c r="P40" s="54">
        <v>544</v>
      </c>
      <c r="Q40" s="54">
        <v>513</v>
      </c>
      <c r="R40" s="54">
        <v>546</v>
      </c>
      <c r="S40" s="54">
        <v>510</v>
      </c>
      <c r="T40" s="54">
        <v>409</v>
      </c>
      <c r="U40" s="218">
        <v>370</v>
      </c>
      <c r="V40" s="151">
        <v>384</v>
      </c>
      <c r="W40" s="254">
        <f t="shared" si="3"/>
        <v>3.7837837837837895</v>
      </c>
      <c r="X40" s="10" t="s">
        <v>15</v>
      </c>
    </row>
    <row r="41" spans="2:24" ht="25.5" customHeight="1">
      <c r="B41" s="397" t="s">
        <v>110</v>
      </c>
      <c r="C41" s="397"/>
      <c r="D41" s="397"/>
      <c r="E41" s="397"/>
      <c r="F41" s="397"/>
      <c r="G41" s="397"/>
      <c r="H41" s="397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</row>
    <row r="42" spans="2:24" ht="26.25" customHeight="1">
      <c r="B42" s="399" t="s">
        <v>109</v>
      </c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</row>
  </sheetData>
  <mergeCells count="3">
    <mergeCell ref="B2:X2"/>
    <mergeCell ref="B41:X41"/>
    <mergeCell ref="B42:X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1"/>
  <dimension ref="A1:M39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28125" style="0" customWidth="1"/>
    <col min="3" max="4" width="5.7109375" style="0" customWidth="1"/>
    <col min="5" max="6" width="3.28125" style="0" customWidth="1"/>
    <col min="7" max="8" width="5.7109375" style="0" customWidth="1"/>
    <col min="9" max="9" width="3.28125" style="0" customWidth="1"/>
    <col min="10" max="10" width="3.28125" style="6" customWidth="1"/>
    <col min="11" max="12" width="5.7109375" style="0" customWidth="1"/>
    <col min="13" max="13" width="3.28125" style="0" customWidth="1"/>
  </cols>
  <sheetData>
    <row r="1" spans="3:13" ht="14.25" customHeight="1">
      <c r="C1" s="26"/>
      <c r="D1" s="26"/>
      <c r="E1" s="26"/>
      <c r="F1" s="26"/>
      <c r="G1" s="26"/>
      <c r="H1" s="26"/>
      <c r="I1" s="26"/>
      <c r="J1" s="43"/>
      <c r="K1" s="26"/>
      <c r="L1" s="47"/>
      <c r="M1" s="20" t="s">
        <v>48</v>
      </c>
    </row>
    <row r="2" spans="3:13" ht="30" customHeight="1">
      <c r="C2" s="423" t="s">
        <v>69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</row>
    <row r="3" spans="2:13" ht="15.75" customHeight="1">
      <c r="B3" s="57"/>
      <c r="C3" s="421" t="s">
        <v>10</v>
      </c>
      <c r="D3" s="421"/>
      <c r="E3" s="421"/>
      <c r="F3" s="421"/>
      <c r="G3" s="421"/>
      <c r="H3" s="421"/>
      <c r="I3" s="421"/>
      <c r="J3" s="421"/>
      <c r="K3" s="421"/>
      <c r="L3" s="421"/>
      <c r="M3" s="422"/>
    </row>
    <row r="4" spans="2:13" ht="16.5" customHeight="1">
      <c r="B4" s="56"/>
      <c r="C4" s="419">
        <v>2007</v>
      </c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2:13" ht="30.75" customHeight="1">
      <c r="B5" s="413" t="s">
        <v>11</v>
      </c>
      <c r="C5" s="414"/>
      <c r="D5" s="414"/>
      <c r="E5" s="415"/>
      <c r="F5" s="416" t="s">
        <v>67</v>
      </c>
      <c r="G5" s="414"/>
      <c r="H5" s="414"/>
      <c r="I5" s="415"/>
      <c r="J5" s="416" t="s">
        <v>53</v>
      </c>
      <c r="K5" s="414"/>
      <c r="L5" s="414"/>
      <c r="M5" s="417"/>
    </row>
    <row r="6" spans="1:13" ht="12.75" customHeight="1">
      <c r="A6" s="7"/>
      <c r="B6" s="177"/>
      <c r="C6" s="35" t="s">
        <v>23</v>
      </c>
      <c r="D6" s="59">
        <v>29.336266960029338</v>
      </c>
      <c r="E6" s="16"/>
      <c r="F6" s="4"/>
      <c r="G6" s="74" t="s">
        <v>32</v>
      </c>
      <c r="H6" s="179">
        <v>44</v>
      </c>
      <c r="I6" s="16"/>
      <c r="J6" s="170"/>
      <c r="K6" s="35" t="s">
        <v>23</v>
      </c>
      <c r="L6" s="59">
        <v>54.17008051028216</v>
      </c>
      <c r="M6" s="171"/>
    </row>
    <row r="7" spans="1:13" ht="12.75" customHeight="1">
      <c r="A7" s="7"/>
      <c r="B7" s="177"/>
      <c r="C7" s="35" t="s">
        <v>31</v>
      </c>
      <c r="D7" s="59">
        <v>43.280013353929085</v>
      </c>
      <c r="E7" s="16"/>
      <c r="F7" s="4"/>
      <c r="G7" s="74" t="s">
        <v>44</v>
      </c>
      <c r="H7" s="179">
        <v>46.04105571847508</v>
      </c>
      <c r="I7" s="16"/>
      <c r="J7" s="170"/>
      <c r="K7" s="35" t="s">
        <v>31</v>
      </c>
      <c r="L7" s="59">
        <v>96.97662049608397</v>
      </c>
      <c r="M7" s="171"/>
    </row>
    <row r="8" spans="1:13" ht="12.75" customHeight="1">
      <c r="A8" s="7"/>
      <c r="B8" s="177"/>
      <c r="C8" s="35" t="s">
        <v>32</v>
      </c>
      <c r="D8" s="59">
        <v>50.13004550178659</v>
      </c>
      <c r="E8" s="16"/>
      <c r="F8" s="4"/>
      <c r="G8" s="74" t="s">
        <v>31</v>
      </c>
      <c r="H8" s="179">
        <v>46.752390372568414</v>
      </c>
      <c r="I8" s="16"/>
      <c r="J8" s="170"/>
      <c r="K8" s="35" t="s">
        <v>32</v>
      </c>
      <c r="L8" s="59">
        <v>105.87088322213083</v>
      </c>
      <c r="M8" s="171"/>
    </row>
    <row r="9" spans="1:13" ht="12.75" customHeight="1">
      <c r="A9" s="7"/>
      <c r="B9" s="177"/>
      <c r="C9" s="35" t="s">
        <v>44</v>
      </c>
      <c r="D9" s="59">
        <v>51.48614596355175</v>
      </c>
      <c r="E9" s="16"/>
      <c r="F9" s="4"/>
      <c r="G9" s="74" t="s">
        <v>23</v>
      </c>
      <c r="H9" s="179">
        <v>55.81395348837209</v>
      </c>
      <c r="I9" s="16"/>
      <c r="J9" s="170"/>
      <c r="K9" s="35" t="s">
        <v>44</v>
      </c>
      <c r="L9" s="59">
        <v>111.33533138098596</v>
      </c>
      <c r="M9" s="171"/>
    </row>
    <row r="10" spans="1:13" ht="12.75" customHeight="1">
      <c r="A10" s="7"/>
      <c r="B10" s="177"/>
      <c r="C10" s="35" t="s">
        <v>35</v>
      </c>
      <c r="D10" s="59">
        <v>60.15823853371241</v>
      </c>
      <c r="E10" s="16"/>
      <c r="F10" s="4"/>
      <c r="G10" s="74" t="s">
        <v>35</v>
      </c>
      <c r="H10" s="179">
        <v>55.89564038852495</v>
      </c>
      <c r="I10" s="16"/>
      <c r="J10" s="170"/>
      <c r="K10" s="35" t="s">
        <v>35</v>
      </c>
      <c r="L10" s="59">
        <v>120.40880016316622</v>
      </c>
      <c r="M10" s="171"/>
    </row>
    <row r="11" spans="1:13" ht="12.75" customHeight="1">
      <c r="A11" s="7"/>
      <c r="B11" s="177"/>
      <c r="C11" s="35" t="s">
        <v>43</v>
      </c>
      <c r="D11" s="59">
        <v>71.85104069141879</v>
      </c>
      <c r="E11" s="16"/>
      <c r="F11" s="4"/>
      <c r="G11" s="74" t="s">
        <v>43</v>
      </c>
      <c r="H11" s="179">
        <v>58.74623173842467</v>
      </c>
      <c r="I11" s="16"/>
      <c r="J11" s="170"/>
      <c r="K11" s="35" t="s">
        <v>40</v>
      </c>
      <c r="L11" s="59">
        <v>135.16571945883422</v>
      </c>
      <c r="M11" s="171"/>
    </row>
    <row r="12" spans="1:13" ht="12.75" customHeight="1">
      <c r="A12" s="7"/>
      <c r="B12" s="177"/>
      <c r="C12" s="35" t="s">
        <v>29</v>
      </c>
      <c r="D12" s="59">
        <v>74.33940240092467</v>
      </c>
      <c r="E12" s="16"/>
      <c r="F12" s="4"/>
      <c r="G12" s="74" t="s">
        <v>37</v>
      </c>
      <c r="H12" s="179">
        <v>62.35524674861927</v>
      </c>
      <c r="I12" s="16"/>
      <c r="J12" s="170"/>
      <c r="K12" s="35" t="s">
        <v>39</v>
      </c>
      <c r="L12" s="59">
        <v>144.58127567657857</v>
      </c>
      <c r="M12" s="171"/>
    </row>
    <row r="13" spans="1:13" ht="12.75" customHeight="1">
      <c r="A13" s="7"/>
      <c r="B13" s="177"/>
      <c r="C13" s="35" t="s">
        <v>37</v>
      </c>
      <c r="D13" s="59">
        <v>74.86986256615774</v>
      </c>
      <c r="E13" s="16"/>
      <c r="F13" s="4"/>
      <c r="G13" s="74" t="s">
        <v>40</v>
      </c>
      <c r="H13" s="179">
        <v>63.64712847838959</v>
      </c>
      <c r="I13" s="16"/>
      <c r="J13" s="170"/>
      <c r="K13" s="35" t="s">
        <v>37</v>
      </c>
      <c r="L13" s="59">
        <v>147.96977778142187</v>
      </c>
      <c r="M13" s="171"/>
    </row>
    <row r="14" spans="1:13" ht="12.75" customHeight="1">
      <c r="A14" s="7"/>
      <c r="B14" s="177"/>
      <c r="C14" s="35" t="s">
        <v>38</v>
      </c>
      <c r="D14" s="59">
        <v>77.5775514436138</v>
      </c>
      <c r="E14" s="16"/>
      <c r="F14" s="4"/>
      <c r="G14" s="74" t="s">
        <v>39</v>
      </c>
      <c r="H14" s="179">
        <v>64.45275453562236</v>
      </c>
      <c r="I14" s="16"/>
      <c r="J14" s="170"/>
      <c r="K14" s="35" t="s">
        <v>43</v>
      </c>
      <c r="L14" s="59">
        <v>149.72717148233247</v>
      </c>
      <c r="M14" s="171"/>
    </row>
    <row r="15" spans="1:13" ht="12.75" customHeight="1">
      <c r="A15" s="7"/>
      <c r="B15" s="177"/>
      <c r="C15" s="35" t="s">
        <v>41</v>
      </c>
      <c r="D15" s="59">
        <v>83.098563855985</v>
      </c>
      <c r="E15" s="16"/>
      <c r="F15" s="4"/>
      <c r="G15" s="74" t="s">
        <v>29</v>
      </c>
      <c r="H15" s="179">
        <v>72.09702910517997</v>
      </c>
      <c r="I15" s="16"/>
      <c r="J15" s="170"/>
      <c r="K15" s="35" t="s">
        <v>41</v>
      </c>
      <c r="L15" s="59">
        <v>163.53961256022092</v>
      </c>
      <c r="M15" s="171"/>
    </row>
    <row r="16" spans="1:13" ht="12.75" customHeight="1">
      <c r="A16" s="7"/>
      <c r="B16" s="177"/>
      <c r="C16" s="35" t="s">
        <v>36</v>
      </c>
      <c r="D16" s="59">
        <v>85.14014756808565</v>
      </c>
      <c r="E16" s="16"/>
      <c r="F16" s="4"/>
      <c r="G16" s="74" t="s">
        <v>38</v>
      </c>
      <c r="H16" s="179">
        <v>79.62308598351001</v>
      </c>
      <c r="I16" s="16"/>
      <c r="J16" s="170"/>
      <c r="K16" s="35" t="s">
        <v>36</v>
      </c>
      <c r="L16" s="59">
        <v>179.1000044317994</v>
      </c>
      <c r="M16" s="171"/>
    </row>
    <row r="17" spans="1:13" ht="12.75" customHeight="1">
      <c r="A17" s="7"/>
      <c r="B17" s="177"/>
      <c r="C17" s="172" t="s">
        <v>2</v>
      </c>
      <c r="D17" s="140">
        <v>85.8563729896955</v>
      </c>
      <c r="E17" s="16"/>
      <c r="F17" s="4"/>
      <c r="G17" s="80" t="s">
        <v>2</v>
      </c>
      <c r="H17" s="181">
        <v>87.66674246221528</v>
      </c>
      <c r="I17" s="16"/>
      <c r="J17" s="170"/>
      <c r="K17" s="35" t="s">
        <v>38</v>
      </c>
      <c r="L17" s="59">
        <v>182.12678826413773</v>
      </c>
      <c r="M17" s="171"/>
    </row>
    <row r="18" spans="1:13" ht="12.75" customHeight="1">
      <c r="A18" s="7"/>
      <c r="B18" s="177"/>
      <c r="C18" s="35" t="s">
        <v>39</v>
      </c>
      <c r="D18" s="59">
        <v>86.41642221241587</v>
      </c>
      <c r="E18" s="16"/>
      <c r="F18" s="4"/>
      <c r="G18" s="74" t="s">
        <v>34</v>
      </c>
      <c r="H18" s="179">
        <v>93.82694336967992</v>
      </c>
      <c r="I18" s="16"/>
      <c r="J18" s="170"/>
      <c r="K18" s="172" t="s">
        <v>2</v>
      </c>
      <c r="L18" s="140">
        <v>186.81455823917668</v>
      </c>
      <c r="M18" s="171"/>
    </row>
    <row r="19" spans="1:13" ht="12.75" customHeight="1">
      <c r="A19" s="7"/>
      <c r="B19" s="177"/>
      <c r="C19" s="35" t="s">
        <v>40</v>
      </c>
      <c r="D19" s="59">
        <v>89.58463977599673</v>
      </c>
      <c r="E19" s="16"/>
      <c r="F19" s="4"/>
      <c r="G19" s="74" t="s">
        <v>41</v>
      </c>
      <c r="H19" s="179">
        <v>94.1263008772408</v>
      </c>
      <c r="I19" s="16"/>
      <c r="J19" s="170"/>
      <c r="K19" s="35" t="s">
        <v>29</v>
      </c>
      <c r="L19" s="59">
        <v>198.6055542048856</v>
      </c>
      <c r="M19" s="171"/>
    </row>
    <row r="20" spans="1:13" ht="12.75" customHeight="1">
      <c r="A20" s="7"/>
      <c r="B20" s="177"/>
      <c r="C20" s="35" t="s">
        <v>42</v>
      </c>
      <c r="D20" s="59">
        <v>91.81459672983554</v>
      </c>
      <c r="E20" s="16"/>
      <c r="F20" s="4"/>
      <c r="G20" s="74" t="s">
        <v>36</v>
      </c>
      <c r="H20" s="179">
        <v>108.15385529857653</v>
      </c>
      <c r="I20" s="16"/>
      <c r="J20" s="170"/>
      <c r="K20" s="35" t="s">
        <v>34</v>
      </c>
      <c r="L20" s="59">
        <v>212.86763932082255</v>
      </c>
      <c r="M20" s="171"/>
    </row>
    <row r="21" spans="1:13" ht="12.75" customHeight="1">
      <c r="A21" s="7"/>
      <c r="B21" s="177"/>
      <c r="C21" s="35" t="s">
        <v>34</v>
      </c>
      <c r="D21" s="59">
        <v>100.41691370921444</v>
      </c>
      <c r="E21" s="16"/>
      <c r="F21" s="4"/>
      <c r="G21" s="74" t="s">
        <v>27</v>
      </c>
      <c r="H21" s="179">
        <v>125.21977786354472</v>
      </c>
      <c r="I21" s="16"/>
      <c r="J21" s="170"/>
      <c r="K21" s="35" t="s">
        <v>42</v>
      </c>
      <c r="L21" s="59">
        <v>224.70873226439036</v>
      </c>
      <c r="M21" s="171"/>
    </row>
    <row r="22" spans="1:13" ht="12.75" customHeight="1">
      <c r="A22" s="7"/>
      <c r="B22" s="177"/>
      <c r="C22" s="35" t="s">
        <v>17</v>
      </c>
      <c r="D22" s="59">
        <v>113.5246074153253</v>
      </c>
      <c r="E22" s="16"/>
      <c r="F22" s="4"/>
      <c r="G22" s="74" t="s">
        <v>42</v>
      </c>
      <c r="H22" s="179">
        <v>128.1578947368421</v>
      </c>
      <c r="I22" s="16"/>
      <c r="J22" s="170"/>
      <c r="K22" s="35" t="s">
        <v>17</v>
      </c>
      <c r="L22" s="59">
        <v>227.0752831105742</v>
      </c>
      <c r="M22" s="171"/>
    </row>
    <row r="23" spans="1:13" ht="12.75" customHeight="1">
      <c r="A23" s="7"/>
      <c r="B23" s="177"/>
      <c r="C23" s="35" t="s">
        <v>26</v>
      </c>
      <c r="D23" s="59">
        <v>116.16881904761023</v>
      </c>
      <c r="E23" s="16"/>
      <c r="F23" s="4"/>
      <c r="G23" s="74" t="s">
        <v>30</v>
      </c>
      <c r="H23" s="179">
        <v>157.5274177467597</v>
      </c>
      <c r="I23" s="16"/>
      <c r="J23" s="170"/>
      <c r="K23" s="35" t="s">
        <v>18</v>
      </c>
      <c r="L23" s="59">
        <v>291.1062047702079</v>
      </c>
      <c r="M23" s="171"/>
    </row>
    <row r="24" spans="1:13" ht="12.75" customHeight="1">
      <c r="A24" s="7"/>
      <c r="B24" s="177"/>
      <c r="C24" s="35" t="s">
        <v>18</v>
      </c>
      <c r="D24" s="59">
        <v>118.15184389209398</v>
      </c>
      <c r="E24" s="16"/>
      <c r="F24" s="4"/>
      <c r="G24" s="74" t="s">
        <v>17</v>
      </c>
      <c r="H24" s="179">
        <v>157.80141843971631</v>
      </c>
      <c r="I24" s="16"/>
      <c r="J24" s="170"/>
      <c r="K24" s="35" t="s">
        <v>27</v>
      </c>
      <c r="L24" s="59">
        <v>292.8223916870531</v>
      </c>
      <c r="M24" s="171"/>
    </row>
    <row r="25" spans="1:13" ht="12.75" customHeight="1">
      <c r="A25" s="7"/>
      <c r="B25" s="177"/>
      <c r="C25" s="35" t="s">
        <v>20</v>
      </c>
      <c r="D25" s="59">
        <v>122.5166084837083</v>
      </c>
      <c r="E25" s="16"/>
      <c r="F25" s="4"/>
      <c r="G25" s="74" t="s">
        <v>18</v>
      </c>
      <c r="H25" s="179">
        <v>162.82170956127482</v>
      </c>
      <c r="I25" s="16"/>
      <c r="J25" s="170"/>
      <c r="K25" s="35" t="s">
        <v>30</v>
      </c>
      <c r="L25" s="59">
        <v>338.273771814644</v>
      </c>
      <c r="M25" s="171"/>
    </row>
    <row r="26" spans="1:13" ht="12.75" customHeight="1">
      <c r="A26" s="7"/>
      <c r="B26" s="177"/>
      <c r="C26" s="35" t="s">
        <v>25</v>
      </c>
      <c r="D26" s="59">
        <v>129.6707879607403</v>
      </c>
      <c r="E26" s="16"/>
      <c r="F26" s="4"/>
      <c r="G26" s="74" t="s">
        <v>22</v>
      </c>
      <c r="H26" s="179">
        <v>186.9986588729472</v>
      </c>
      <c r="I26" s="16"/>
      <c r="J26" s="170"/>
      <c r="K26" s="35" t="s">
        <v>19</v>
      </c>
      <c r="L26" s="59">
        <v>363.71126521417216</v>
      </c>
      <c r="M26" s="171"/>
    </row>
    <row r="27" spans="1:13" ht="12.75" customHeight="1">
      <c r="A27" s="7"/>
      <c r="B27" s="177"/>
      <c r="C27" s="35" t="s">
        <v>16</v>
      </c>
      <c r="D27" s="59">
        <v>131.33563906146455</v>
      </c>
      <c r="E27" s="16"/>
      <c r="F27" s="4"/>
      <c r="G27" s="74" t="s">
        <v>19</v>
      </c>
      <c r="H27" s="179">
        <v>192.91338582677167</v>
      </c>
      <c r="I27" s="16"/>
      <c r="J27" s="170"/>
      <c r="K27" s="35" t="s">
        <v>24</v>
      </c>
      <c r="L27" s="59">
        <v>399.17108545650217</v>
      </c>
      <c r="M27" s="171"/>
    </row>
    <row r="28" spans="1:13" ht="12.75" customHeight="1">
      <c r="A28" s="7"/>
      <c r="B28" s="177"/>
      <c r="C28" s="35" t="s">
        <v>30</v>
      </c>
      <c r="D28" s="59">
        <v>141.16264863120253</v>
      </c>
      <c r="E28" s="16"/>
      <c r="F28" s="4"/>
      <c r="G28" s="74" t="s">
        <v>24</v>
      </c>
      <c r="H28" s="179">
        <v>229.31898463813357</v>
      </c>
      <c r="I28" s="16"/>
      <c r="J28" s="170"/>
      <c r="K28" s="35" t="s">
        <v>20</v>
      </c>
      <c r="L28" s="59">
        <v>413.0138242297644</v>
      </c>
      <c r="M28" s="171"/>
    </row>
    <row r="29" spans="1:13" ht="12.75" customHeight="1">
      <c r="A29" s="7"/>
      <c r="B29" s="177"/>
      <c r="C29" s="35" t="s">
        <v>27</v>
      </c>
      <c r="D29" s="59">
        <v>144.6890090611492</v>
      </c>
      <c r="E29" s="16"/>
      <c r="F29" s="4"/>
      <c r="G29" s="74" t="s">
        <v>21</v>
      </c>
      <c r="H29" s="179">
        <v>233.55629877369006</v>
      </c>
      <c r="I29" s="16"/>
      <c r="J29" s="170"/>
      <c r="K29" s="35" t="s">
        <v>26</v>
      </c>
      <c r="L29" s="59">
        <v>453.0878806218215</v>
      </c>
      <c r="M29" s="171"/>
    </row>
    <row r="30" spans="1:13" ht="12.75" customHeight="1">
      <c r="A30" s="7"/>
      <c r="B30" s="177"/>
      <c r="C30" s="35" t="s">
        <v>19</v>
      </c>
      <c r="D30" s="59">
        <v>146.0863758057111</v>
      </c>
      <c r="E30" s="16"/>
      <c r="F30" s="4"/>
      <c r="G30" s="74" t="s">
        <v>26</v>
      </c>
      <c r="H30" s="179">
        <v>235.3250262723315</v>
      </c>
      <c r="I30" s="16"/>
      <c r="J30" s="170"/>
      <c r="K30" s="35" t="s">
        <v>22</v>
      </c>
      <c r="L30" s="59">
        <v>464.75926696332016</v>
      </c>
      <c r="M30" s="171"/>
    </row>
    <row r="31" spans="1:13" ht="12.75" customHeight="1">
      <c r="A31" s="7"/>
      <c r="B31" s="177"/>
      <c r="C31" s="35" t="s">
        <v>24</v>
      </c>
      <c r="D31" s="59">
        <v>146.45640043063378</v>
      </c>
      <c r="E31" s="16"/>
      <c r="F31" s="4"/>
      <c r="G31" s="74" t="s">
        <v>20</v>
      </c>
      <c r="H31" s="179">
        <v>288.73420984789897</v>
      </c>
      <c r="I31" s="16"/>
      <c r="J31" s="170"/>
      <c r="K31" s="35" t="s">
        <v>21</v>
      </c>
      <c r="L31" s="59">
        <v>485.26822940794955</v>
      </c>
      <c r="M31" s="171"/>
    </row>
    <row r="32" spans="1:13" ht="12.75" customHeight="1">
      <c r="A32" s="7"/>
      <c r="B32" s="177"/>
      <c r="C32" s="35" t="s">
        <v>21</v>
      </c>
      <c r="D32" s="59">
        <v>184.08685560538984</v>
      </c>
      <c r="E32" s="16"/>
      <c r="F32" s="4"/>
      <c r="G32" s="74" t="s">
        <v>16</v>
      </c>
      <c r="H32" s="179">
        <v>289.080459770115</v>
      </c>
      <c r="I32" s="16"/>
      <c r="J32" s="170"/>
      <c r="K32" s="35" t="s">
        <v>16</v>
      </c>
      <c r="L32" s="59">
        <v>522.706016834667</v>
      </c>
      <c r="M32" s="171"/>
    </row>
    <row r="33" spans="1:13" ht="12.75" customHeight="1">
      <c r="A33" s="7"/>
      <c r="B33" s="178"/>
      <c r="C33" s="173" t="s">
        <v>22</v>
      </c>
      <c r="D33" s="60">
        <v>218.92287575193637</v>
      </c>
      <c r="E33" s="30"/>
      <c r="F33" s="174"/>
      <c r="G33" s="81" t="s">
        <v>25</v>
      </c>
      <c r="H33" s="180">
        <v>447.7564102564103</v>
      </c>
      <c r="I33" s="30"/>
      <c r="J33" s="175"/>
      <c r="K33" s="173" t="s">
        <v>25</v>
      </c>
      <c r="L33" s="60">
        <v>782.1183229692391</v>
      </c>
      <c r="M33" s="176"/>
    </row>
    <row r="34" spans="2:13" ht="29.25" customHeight="1">
      <c r="B34" s="426" t="s">
        <v>94</v>
      </c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</row>
    <row r="35" spans="2:12" ht="15" customHeight="1">
      <c r="B35" s="425" t="s">
        <v>64</v>
      </c>
      <c r="C35" s="425"/>
      <c r="D35" s="11"/>
      <c r="E35" s="11"/>
      <c r="F35" s="11"/>
      <c r="G35" s="11"/>
      <c r="H35" s="11"/>
      <c r="I35" s="11"/>
      <c r="J35" s="44"/>
      <c r="K35" s="11"/>
      <c r="L35" s="11"/>
    </row>
    <row r="36" spans="2:13" ht="35.25" customHeight="1">
      <c r="B36" s="424" t="s">
        <v>106</v>
      </c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</row>
    <row r="37" spans="2:13" ht="36.75" customHeight="1">
      <c r="B37" s="418" t="s">
        <v>112</v>
      </c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</row>
    <row r="38" spans="2:13" ht="22.5" customHeight="1">
      <c r="B38" s="410" t="s">
        <v>107</v>
      </c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</row>
    <row r="39" spans="2:13" ht="23.25" customHeight="1">
      <c r="B39" s="410" t="s">
        <v>108</v>
      </c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</row>
  </sheetData>
  <mergeCells count="12">
    <mergeCell ref="C4:M4"/>
    <mergeCell ref="C3:M3"/>
    <mergeCell ref="C2:M2"/>
    <mergeCell ref="B36:M36"/>
    <mergeCell ref="B35:C35"/>
    <mergeCell ref="B34:M34"/>
    <mergeCell ref="B38:M38"/>
    <mergeCell ref="B39:M39"/>
    <mergeCell ref="B5:E5"/>
    <mergeCell ref="F5:I5"/>
    <mergeCell ref="J5:M5"/>
    <mergeCell ref="B37:M37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9"/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3" width="5.28125" style="3" customWidth="1"/>
    <col min="4" max="4" width="8.00390625" style="3" customWidth="1"/>
    <col min="5" max="9" width="9.28125" style="3" customWidth="1"/>
    <col min="10" max="10" width="4.00390625" style="3" customWidth="1"/>
    <col min="11" max="16384" width="9.140625" style="3" customWidth="1"/>
  </cols>
  <sheetData>
    <row r="1" spans="2:10" ht="14.25" customHeight="1">
      <c r="B1" s="31"/>
      <c r="C1" s="31"/>
      <c r="D1" s="31"/>
      <c r="E1" s="31"/>
      <c r="F1" s="31"/>
      <c r="G1" s="31"/>
      <c r="J1" s="12" t="s">
        <v>95</v>
      </c>
    </row>
    <row r="2" spans="2:10" ht="30" customHeight="1">
      <c r="B2" s="427" t="s">
        <v>54</v>
      </c>
      <c r="C2" s="427"/>
      <c r="D2" s="427"/>
      <c r="E2" s="427"/>
      <c r="F2" s="427"/>
      <c r="G2" s="427"/>
      <c r="H2" s="427"/>
      <c r="I2" s="427"/>
      <c r="J2" s="427"/>
    </row>
    <row r="3" spans="3:9" ht="39.75" customHeight="1">
      <c r="C3" s="183" t="s">
        <v>68</v>
      </c>
      <c r="D3" s="182" t="s">
        <v>71</v>
      </c>
      <c r="E3" s="190" t="s">
        <v>99</v>
      </c>
      <c r="F3" s="191" t="s">
        <v>100</v>
      </c>
      <c r="G3" s="191" t="s">
        <v>98</v>
      </c>
      <c r="H3" s="192" t="s">
        <v>101</v>
      </c>
      <c r="I3" s="206" t="s">
        <v>102</v>
      </c>
    </row>
    <row r="4" spans="2:10" ht="11.25" hidden="1">
      <c r="B4" s="69" t="s">
        <v>2</v>
      </c>
      <c r="C4" s="69"/>
      <c r="D4" s="184"/>
      <c r="E4" s="185"/>
      <c r="F4" s="185"/>
      <c r="G4" s="185"/>
      <c r="H4" s="185"/>
      <c r="I4" s="185"/>
      <c r="J4" s="69" t="s">
        <v>2</v>
      </c>
    </row>
    <row r="5" spans="2:10" ht="11.25" hidden="1">
      <c r="B5" s="63" t="s">
        <v>33</v>
      </c>
      <c r="C5" s="63"/>
      <c r="D5" s="186"/>
      <c r="E5" s="187"/>
      <c r="F5" s="187"/>
      <c r="G5" s="187"/>
      <c r="H5" s="187"/>
      <c r="I5" s="187"/>
      <c r="J5" s="63" t="s">
        <v>33</v>
      </c>
    </row>
    <row r="6" spans="2:10" ht="11.25" hidden="1">
      <c r="B6" s="79" t="s">
        <v>92</v>
      </c>
      <c r="C6" s="79"/>
      <c r="D6" s="188"/>
      <c r="E6" s="189"/>
      <c r="F6" s="189"/>
      <c r="G6" s="189"/>
      <c r="H6" s="189"/>
      <c r="I6" s="189"/>
      <c r="J6" s="79" t="s">
        <v>92</v>
      </c>
    </row>
    <row r="7" spans="1:10" ht="12.75" customHeight="1">
      <c r="A7" s="7"/>
      <c r="B7" s="8" t="s">
        <v>34</v>
      </c>
      <c r="C7" s="82">
        <v>2006</v>
      </c>
      <c r="D7" s="123">
        <v>1069</v>
      </c>
      <c r="E7" s="124">
        <v>767</v>
      </c>
      <c r="F7" s="124">
        <v>139</v>
      </c>
      <c r="G7" s="124">
        <f>10+68+44</f>
        <v>122</v>
      </c>
      <c r="H7" s="125">
        <v>41</v>
      </c>
      <c r="I7" s="202">
        <f>G7/D7</f>
        <v>0.11412535079513564</v>
      </c>
      <c r="J7" s="8" t="s">
        <v>34</v>
      </c>
    </row>
    <row r="8" spans="1:10" ht="12.75" customHeight="1">
      <c r="A8" s="7"/>
      <c r="B8" s="63" t="s">
        <v>16</v>
      </c>
      <c r="C8" s="83"/>
      <c r="D8" s="128"/>
      <c r="E8" s="129"/>
      <c r="F8" s="129"/>
      <c r="G8" s="129"/>
      <c r="H8" s="130"/>
      <c r="I8" s="205"/>
      <c r="J8" s="63" t="s">
        <v>16</v>
      </c>
    </row>
    <row r="9" spans="1:10" ht="12.75" customHeight="1">
      <c r="A9" s="7"/>
      <c r="B9" s="9" t="s">
        <v>18</v>
      </c>
      <c r="C9" s="84">
        <v>2007</v>
      </c>
      <c r="D9" s="132">
        <v>1221</v>
      </c>
      <c r="E9" s="124">
        <v>752</v>
      </c>
      <c r="F9" s="124">
        <v>237</v>
      </c>
      <c r="G9" s="124">
        <v>232</v>
      </c>
      <c r="H9" s="127">
        <v>0</v>
      </c>
      <c r="I9" s="203"/>
      <c r="J9" s="9" t="s">
        <v>18</v>
      </c>
    </row>
    <row r="10" spans="1:10" ht="12.75" customHeight="1">
      <c r="A10" s="7"/>
      <c r="B10" s="63" t="s">
        <v>29</v>
      </c>
      <c r="C10" s="83">
        <v>2007</v>
      </c>
      <c r="D10" s="128">
        <v>406</v>
      </c>
      <c r="E10" s="129">
        <v>281</v>
      </c>
      <c r="F10" s="129">
        <v>57</v>
      </c>
      <c r="G10" s="129">
        <v>68</v>
      </c>
      <c r="H10" s="130">
        <v>0</v>
      </c>
      <c r="I10" s="205">
        <f aca="true" t="shared" si="0" ref="I10:I19">G10/D10</f>
        <v>0.16748768472906403</v>
      </c>
      <c r="J10" s="63" t="s">
        <v>29</v>
      </c>
    </row>
    <row r="11" spans="1:10" ht="12.75" customHeight="1">
      <c r="A11" s="7"/>
      <c r="B11" s="9" t="s">
        <v>35</v>
      </c>
      <c r="C11" s="84">
        <v>2006</v>
      </c>
      <c r="D11" s="132">
        <v>5091</v>
      </c>
      <c r="E11" s="124">
        <v>3582</v>
      </c>
      <c r="F11" s="133">
        <v>791</v>
      </c>
      <c r="G11" s="124">
        <v>711</v>
      </c>
      <c r="H11" s="127">
        <v>7</v>
      </c>
      <c r="I11" s="203">
        <f t="shared" si="0"/>
        <v>0.13965822038892162</v>
      </c>
      <c r="J11" s="9" t="s">
        <v>35</v>
      </c>
    </row>
    <row r="12" spans="1:10" ht="12.75" customHeight="1">
      <c r="A12" s="7"/>
      <c r="B12" s="63" t="s">
        <v>19</v>
      </c>
      <c r="C12" s="83">
        <v>2007</v>
      </c>
      <c r="D12" s="128">
        <v>196</v>
      </c>
      <c r="E12" s="129">
        <v>105</v>
      </c>
      <c r="F12" s="129">
        <v>49</v>
      </c>
      <c r="G12" s="129">
        <v>38</v>
      </c>
      <c r="H12" s="130">
        <v>4</v>
      </c>
      <c r="I12" s="205">
        <f t="shared" si="0"/>
        <v>0.19387755102040816</v>
      </c>
      <c r="J12" s="63" t="s">
        <v>19</v>
      </c>
    </row>
    <row r="13" spans="1:10" ht="12.75" customHeight="1">
      <c r="A13" s="7"/>
      <c r="B13" s="9" t="s">
        <v>38</v>
      </c>
      <c r="C13" s="84">
        <v>2003</v>
      </c>
      <c r="D13" s="132">
        <v>337</v>
      </c>
      <c r="E13" s="124">
        <v>198</v>
      </c>
      <c r="F13" s="124">
        <v>75</v>
      </c>
      <c r="G13" s="124">
        <v>64</v>
      </c>
      <c r="H13" s="127">
        <v>0</v>
      </c>
      <c r="I13" s="203">
        <f t="shared" si="0"/>
        <v>0.18991097922848665</v>
      </c>
      <c r="J13" s="9" t="s">
        <v>38</v>
      </c>
    </row>
    <row r="14" spans="1:10" ht="12.75" customHeight="1">
      <c r="A14" s="7"/>
      <c r="B14" s="63" t="s">
        <v>30</v>
      </c>
      <c r="C14" s="83">
        <v>2007</v>
      </c>
      <c r="D14" s="128">
        <v>1612</v>
      </c>
      <c r="E14" s="129">
        <v>1013</v>
      </c>
      <c r="F14" s="129">
        <v>344</v>
      </c>
      <c r="G14" s="129">
        <v>255</v>
      </c>
      <c r="H14" s="130">
        <v>0</v>
      </c>
      <c r="I14" s="205">
        <f t="shared" si="0"/>
        <v>0.15818858560794044</v>
      </c>
      <c r="J14" s="63" t="s">
        <v>30</v>
      </c>
    </row>
    <row r="15" spans="1:10" ht="12.75" customHeight="1">
      <c r="A15" s="7"/>
      <c r="B15" s="9" t="s">
        <v>36</v>
      </c>
      <c r="C15" s="84">
        <v>2006</v>
      </c>
      <c r="D15" s="132">
        <v>4104</v>
      </c>
      <c r="E15" s="124">
        <v>2569</v>
      </c>
      <c r="F15" s="124">
        <v>922</v>
      </c>
      <c r="G15" s="124">
        <v>613</v>
      </c>
      <c r="H15" s="127">
        <v>0</v>
      </c>
      <c r="I15" s="203">
        <f t="shared" si="0"/>
        <v>0.1493664717348928</v>
      </c>
      <c r="J15" s="9" t="s">
        <v>36</v>
      </c>
    </row>
    <row r="16" spans="1:10" ht="12.75" customHeight="1">
      <c r="A16" s="7"/>
      <c r="B16" s="63" t="s">
        <v>37</v>
      </c>
      <c r="C16" s="83">
        <v>2007</v>
      </c>
      <c r="D16" s="128">
        <v>4620</v>
      </c>
      <c r="E16" s="129">
        <v>3239</v>
      </c>
      <c r="F16" s="129">
        <v>820</v>
      </c>
      <c r="G16" s="129">
        <v>561</v>
      </c>
      <c r="H16" s="130">
        <v>0</v>
      </c>
      <c r="I16" s="205">
        <f t="shared" si="0"/>
        <v>0.12142857142857143</v>
      </c>
      <c r="J16" s="63" t="s">
        <v>37</v>
      </c>
    </row>
    <row r="17" spans="1:10" ht="12.75" customHeight="1">
      <c r="A17" s="7"/>
      <c r="B17" s="9" t="s">
        <v>39</v>
      </c>
      <c r="C17" s="84">
        <v>2004</v>
      </c>
      <c r="D17" s="132">
        <v>5625</v>
      </c>
      <c r="E17" s="124">
        <f>397+1443+1899</f>
        <v>3739</v>
      </c>
      <c r="F17" s="124">
        <f>220+322+622</f>
        <v>1164</v>
      </c>
      <c r="G17" s="124">
        <v>710</v>
      </c>
      <c r="H17" s="127">
        <v>12</v>
      </c>
      <c r="I17" s="203">
        <f t="shared" si="0"/>
        <v>0.12622222222222224</v>
      </c>
      <c r="J17" s="9" t="s">
        <v>39</v>
      </c>
    </row>
    <row r="18" spans="1:10" ht="12.75" customHeight="1">
      <c r="A18" s="7"/>
      <c r="B18" s="63" t="s">
        <v>17</v>
      </c>
      <c r="C18" s="83">
        <v>2007</v>
      </c>
      <c r="D18" s="128">
        <v>89</v>
      </c>
      <c r="E18" s="129">
        <v>72</v>
      </c>
      <c r="F18" s="129">
        <v>0</v>
      </c>
      <c r="G18" s="129">
        <v>17</v>
      </c>
      <c r="H18" s="130">
        <v>0</v>
      </c>
      <c r="I18" s="205">
        <f t="shared" si="0"/>
        <v>0.19101123595505617</v>
      </c>
      <c r="J18" s="63" t="s">
        <v>17</v>
      </c>
    </row>
    <row r="19" spans="1:10" ht="12.75" customHeight="1">
      <c r="A19" s="7"/>
      <c r="B19" s="9" t="s">
        <v>21</v>
      </c>
      <c r="C19" s="84">
        <v>2007</v>
      </c>
      <c r="D19" s="132">
        <v>419</v>
      </c>
      <c r="E19" s="124">
        <v>176</v>
      </c>
      <c r="F19" s="124">
        <v>85</v>
      </c>
      <c r="G19" s="124">
        <v>158</v>
      </c>
      <c r="H19" s="127">
        <v>0</v>
      </c>
      <c r="I19" s="203">
        <f t="shared" si="0"/>
        <v>0.37708830548926014</v>
      </c>
      <c r="J19" s="9" t="s">
        <v>21</v>
      </c>
    </row>
    <row r="20" spans="1:10" ht="12.75" customHeight="1">
      <c r="A20" s="7"/>
      <c r="B20" s="63" t="s">
        <v>22</v>
      </c>
      <c r="C20" s="83"/>
      <c r="D20" s="128"/>
      <c r="E20" s="129"/>
      <c r="F20" s="129"/>
      <c r="G20" s="129"/>
      <c r="H20" s="130"/>
      <c r="I20" s="205"/>
      <c r="J20" s="63" t="s">
        <v>22</v>
      </c>
    </row>
    <row r="21" spans="1:10" ht="12.75" customHeight="1">
      <c r="A21" s="7"/>
      <c r="B21" s="9" t="s">
        <v>40</v>
      </c>
      <c r="C21" s="84">
        <v>2004</v>
      </c>
      <c r="D21" s="132">
        <v>50</v>
      </c>
      <c r="E21" s="124">
        <v>27</v>
      </c>
      <c r="F21" s="124">
        <v>5</v>
      </c>
      <c r="G21" s="124">
        <v>11</v>
      </c>
      <c r="H21" s="127">
        <v>7</v>
      </c>
      <c r="I21" s="203">
        <f aca="true" t="shared" si="1" ref="I21:I27">G21/D21</f>
        <v>0.22</v>
      </c>
      <c r="J21" s="9" t="s">
        <v>40</v>
      </c>
    </row>
    <row r="22" spans="1:10" ht="12.75" customHeight="1">
      <c r="A22" s="7"/>
      <c r="B22" s="63" t="s">
        <v>20</v>
      </c>
      <c r="C22" s="83">
        <v>2007</v>
      </c>
      <c r="D22" s="128">
        <v>1232</v>
      </c>
      <c r="E22" s="129">
        <v>687</v>
      </c>
      <c r="F22" s="129">
        <v>257</v>
      </c>
      <c r="G22" s="129">
        <v>288</v>
      </c>
      <c r="H22" s="130">
        <v>0</v>
      </c>
      <c r="I22" s="205">
        <f t="shared" si="1"/>
        <v>0.23376623376623376</v>
      </c>
      <c r="J22" s="63" t="s">
        <v>20</v>
      </c>
    </row>
    <row r="23" spans="1:10" ht="12.75" customHeight="1">
      <c r="A23" s="7"/>
      <c r="B23" s="9" t="s">
        <v>23</v>
      </c>
      <c r="C23" s="84">
        <v>2007</v>
      </c>
      <c r="D23" s="132">
        <v>12</v>
      </c>
      <c r="E23" s="124">
        <v>8</v>
      </c>
      <c r="F23" s="124">
        <v>1</v>
      </c>
      <c r="G23" s="124">
        <v>3</v>
      </c>
      <c r="H23" s="127">
        <v>0</v>
      </c>
      <c r="I23" s="203">
        <f t="shared" si="1"/>
        <v>0.25</v>
      </c>
      <c r="J23" s="9" t="s">
        <v>23</v>
      </c>
    </row>
    <row r="24" spans="1:10" ht="12.75" customHeight="1">
      <c r="A24" s="7"/>
      <c r="B24" s="64" t="s">
        <v>31</v>
      </c>
      <c r="C24" s="83">
        <v>2007</v>
      </c>
      <c r="D24" s="128">
        <v>709</v>
      </c>
      <c r="E24" s="129">
        <v>518</v>
      </c>
      <c r="F24" s="129">
        <v>105</v>
      </c>
      <c r="G24" s="129">
        <v>86</v>
      </c>
      <c r="H24" s="130">
        <v>0</v>
      </c>
      <c r="I24" s="205">
        <f t="shared" si="1"/>
        <v>0.12129760225669958</v>
      </c>
      <c r="J24" s="64" t="s">
        <v>31</v>
      </c>
    </row>
    <row r="25" spans="1:10" ht="12.75" customHeight="1">
      <c r="A25" s="7"/>
      <c r="B25" s="9" t="s">
        <v>41</v>
      </c>
      <c r="C25" s="84">
        <v>2007</v>
      </c>
      <c r="D25" s="132">
        <v>691</v>
      </c>
      <c r="E25" s="124">
        <v>474</v>
      </c>
      <c r="F25" s="124">
        <v>109</v>
      </c>
      <c r="G25" s="124">
        <v>108</v>
      </c>
      <c r="H25" s="127">
        <v>0</v>
      </c>
      <c r="I25" s="203">
        <f t="shared" si="1"/>
        <v>0.15629522431259044</v>
      </c>
      <c r="J25" s="9" t="s">
        <v>41</v>
      </c>
    </row>
    <row r="26" spans="1:10" ht="12.75" customHeight="1">
      <c r="A26" s="7"/>
      <c r="B26" s="63" t="s">
        <v>24</v>
      </c>
      <c r="C26" s="83">
        <v>2005</v>
      </c>
      <c r="D26" s="128">
        <v>5444</v>
      </c>
      <c r="E26" s="129">
        <f>11+958+1503</f>
        <v>2472</v>
      </c>
      <c r="F26" s="129">
        <f>14+383+819</f>
        <v>1216</v>
      </c>
      <c r="G26" s="129">
        <f>7+1154+595</f>
        <v>1756</v>
      </c>
      <c r="H26" s="130">
        <v>0</v>
      </c>
      <c r="I26" s="205">
        <f t="shared" si="1"/>
        <v>0.32255694342395297</v>
      </c>
      <c r="J26" s="63" t="s">
        <v>24</v>
      </c>
    </row>
    <row r="27" spans="1:10" ht="12.75" customHeight="1">
      <c r="A27" s="7"/>
      <c r="B27" s="9" t="s">
        <v>42</v>
      </c>
      <c r="C27" s="84">
        <v>2007</v>
      </c>
      <c r="D27" s="132">
        <v>974</v>
      </c>
      <c r="E27" s="124">
        <v>605</v>
      </c>
      <c r="F27" s="124">
        <v>212</v>
      </c>
      <c r="G27" s="124">
        <v>156</v>
      </c>
      <c r="H27" s="127">
        <v>1</v>
      </c>
      <c r="I27" s="203">
        <f t="shared" si="1"/>
        <v>0.1601642710472279</v>
      </c>
      <c r="J27" s="9" t="s">
        <v>42</v>
      </c>
    </row>
    <row r="28" spans="1:10" ht="12.75" customHeight="1">
      <c r="A28" s="7"/>
      <c r="B28" s="63" t="s">
        <v>25</v>
      </c>
      <c r="C28" s="83"/>
      <c r="D28" s="128"/>
      <c r="E28" s="129"/>
      <c r="F28" s="129"/>
      <c r="G28" s="129"/>
      <c r="H28" s="130"/>
      <c r="I28" s="205"/>
      <c r="J28" s="63" t="s">
        <v>25</v>
      </c>
    </row>
    <row r="29" spans="1:10" ht="12.75" customHeight="1">
      <c r="A29" s="7"/>
      <c r="B29" s="9" t="s">
        <v>27</v>
      </c>
      <c r="C29" s="84"/>
      <c r="D29" s="132"/>
      <c r="E29" s="124"/>
      <c r="F29" s="124"/>
      <c r="G29" s="124"/>
      <c r="H29" s="127"/>
      <c r="I29" s="203"/>
      <c r="J29" s="9" t="s">
        <v>27</v>
      </c>
    </row>
    <row r="30" spans="1:10" ht="12.75" customHeight="1">
      <c r="A30" s="7"/>
      <c r="B30" s="63" t="s">
        <v>26</v>
      </c>
      <c r="C30" s="83"/>
      <c r="D30" s="128"/>
      <c r="E30" s="129"/>
      <c r="F30" s="129"/>
      <c r="G30" s="129"/>
      <c r="H30" s="130"/>
      <c r="I30" s="205"/>
      <c r="J30" s="63" t="s">
        <v>26</v>
      </c>
    </row>
    <row r="31" spans="1:10" ht="12.75" customHeight="1">
      <c r="A31" s="7"/>
      <c r="B31" s="9" t="s">
        <v>43</v>
      </c>
      <c r="C31" s="84">
        <v>2007</v>
      </c>
      <c r="D31" s="132">
        <v>380</v>
      </c>
      <c r="E31" s="124">
        <v>263</v>
      </c>
      <c r="F31" s="124">
        <v>69</v>
      </c>
      <c r="G31" s="124">
        <v>48</v>
      </c>
      <c r="H31" s="127">
        <v>0</v>
      </c>
      <c r="I31" s="203">
        <f>G31/D31</f>
        <v>0.12631578947368421</v>
      </c>
      <c r="J31" s="9" t="s">
        <v>43</v>
      </c>
    </row>
    <row r="32" spans="1:10" ht="12.75" customHeight="1">
      <c r="A32" s="7"/>
      <c r="B32" s="63" t="s">
        <v>44</v>
      </c>
      <c r="C32" s="83">
        <v>2007</v>
      </c>
      <c r="D32" s="128">
        <v>471</v>
      </c>
      <c r="E32" s="129">
        <v>313</v>
      </c>
      <c r="F32" s="129">
        <v>89</v>
      </c>
      <c r="G32" s="129">
        <v>57</v>
      </c>
      <c r="H32" s="130">
        <v>12</v>
      </c>
      <c r="I32" s="205">
        <f>G32/D32</f>
        <v>0.12101910828025478</v>
      </c>
      <c r="J32" s="63" t="s">
        <v>44</v>
      </c>
    </row>
    <row r="33" spans="1:10" ht="12" customHeight="1">
      <c r="A33" s="7"/>
      <c r="B33" s="10" t="s">
        <v>32</v>
      </c>
      <c r="C33" s="85">
        <v>2007</v>
      </c>
      <c r="D33" s="136">
        <v>2946</v>
      </c>
      <c r="E33" s="137">
        <v>1748</v>
      </c>
      <c r="F33" s="137">
        <v>552</v>
      </c>
      <c r="G33" s="137">
        <v>646</v>
      </c>
      <c r="H33" s="138">
        <v>0</v>
      </c>
      <c r="I33" s="204">
        <f>G33/D33</f>
        <v>0.21928038017651053</v>
      </c>
      <c r="J33" s="10" t="s">
        <v>32</v>
      </c>
    </row>
    <row r="34" spans="2:9" ht="15" customHeight="1">
      <c r="B34" s="399" t="s">
        <v>105</v>
      </c>
      <c r="C34" s="399"/>
      <c r="D34" s="399"/>
      <c r="E34" s="399"/>
      <c r="F34" s="399"/>
      <c r="G34" s="399"/>
      <c r="H34" s="399"/>
      <c r="I34" s="45"/>
    </row>
    <row r="35" spans="2:9" ht="15" customHeight="1">
      <c r="B35" s="62" t="s">
        <v>75</v>
      </c>
      <c r="C35" s="62"/>
      <c r="D35" s="2"/>
      <c r="E35" s="2"/>
      <c r="F35" s="2"/>
      <c r="G35" s="2"/>
      <c r="H35" s="2"/>
      <c r="I35" s="2"/>
    </row>
    <row r="36" spans="2:9" ht="12.75" customHeight="1">
      <c r="B36" s="141" t="s">
        <v>76</v>
      </c>
      <c r="C36" s="62"/>
      <c r="D36" s="2"/>
      <c r="E36" s="2"/>
      <c r="F36" s="2"/>
      <c r="G36" s="2"/>
      <c r="H36" s="2"/>
      <c r="I36" s="2"/>
    </row>
    <row r="37" ht="11.25">
      <c r="B37" s="3" t="s">
        <v>103</v>
      </c>
    </row>
  </sheetData>
  <mergeCells count="2">
    <mergeCell ref="B34:H34"/>
    <mergeCell ref="B2:J2"/>
  </mergeCells>
  <printOptions horizontalCentered="1"/>
  <pageMargins left="0.6692913385826772" right="0.6692913385826772" top="0.4724409448818898" bottom="0.275590551181102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0"/>
  <dimension ref="A1:AC7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3" width="4.7109375" style="3" customWidth="1"/>
    <col min="4" max="4" width="7.28125" style="3" customWidth="1"/>
    <col min="5" max="10" width="7.00390625" style="3" customWidth="1"/>
    <col min="11" max="11" width="7.00390625" style="17" customWidth="1"/>
    <col min="12" max="14" width="7.00390625" style="3" customWidth="1"/>
    <col min="15" max="15" width="4.00390625" style="3" customWidth="1"/>
    <col min="16" max="16384" width="9.140625" style="3" customWidth="1"/>
  </cols>
  <sheetData>
    <row r="1" spans="2:15" ht="14.25" customHeight="1">
      <c r="B1" s="31"/>
      <c r="C1" s="31"/>
      <c r="D1" s="31"/>
      <c r="E1" s="31"/>
      <c r="F1" s="31"/>
      <c r="I1" s="31"/>
      <c r="J1" s="31"/>
      <c r="M1" s="31"/>
      <c r="O1" s="12" t="s">
        <v>96</v>
      </c>
    </row>
    <row r="2" spans="2:15" ht="30" customHeight="1">
      <c r="B2" s="427" t="s">
        <v>97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</row>
    <row r="3" spans="3:14" ht="39.75" customHeight="1">
      <c r="C3" s="183" t="s">
        <v>68</v>
      </c>
      <c r="D3" s="182" t="s">
        <v>71</v>
      </c>
      <c r="E3" s="199" t="s">
        <v>63</v>
      </c>
      <c r="F3" s="200" t="s">
        <v>5</v>
      </c>
      <c r="G3" s="200" t="s">
        <v>7</v>
      </c>
      <c r="H3" s="200" t="s">
        <v>72</v>
      </c>
      <c r="I3" s="200" t="s">
        <v>61</v>
      </c>
      <c r="J3" s="200" t="s">
        <v>62</v>
      </c>
      <c r="K3" s="200" t="s">
        <v>6</v>
      </c>
      <c r="L3" s="200" t="s">
        <v>70</v>
      </c>
      <c r="M3" s="200" t="s">
        <v>74</v>
      </c>
      <c r="N3" s="201" t="s">
        <v>73</v>
      </c>
    </row>
    <row r="4" spans="2:15" ht="11.25" hidden="1">
      <c r="B4" s="69" t="s">
        <v>2</v>
      </c>
      <c r="C4" s="69"/>
      <c r="D4" s="184"/>
      <c r="E4" s="193"/>
      <c r="F4" s="185"/>
      <c r="G4" s="185"/>
      <c r="H4" s="185"/>
      <c r="I4" s="185"/>
      <c r="J4" s="185"/>
      <c r="K4" s="194"/>
      <c r="L4" s="185"/>
      <c r="M4" s="185"/>
      <c r="N4" s="184"/>
      <c r="O4" s="69" t="s">
        <v>2</v>
      </c>
    </row>
    <row r="5" spans="2:15" ht="11.25" hidden="1">
      <c r="B5" s="63" t="s">
        <v>33</v>
      </c>
      <c r="C5" s="63"/>
      <c r="D5" s="186"/>
      <c r="E5" s="195"/>
      <c r="F5" s="187"/>
      <c r="G5" s="187"/>
      <c r="H5" s="187"/>
      <c r="I5" s="187"/>
      <c r="J5" s="187"/>
      <c r="K5" s="196"/>
      <c r="L5" s="187"/>
      <c r="M5" s="187"/>
      <c r="N5" s="186"/>
      <c r="O5" s="63" t="s">
        <v>33</v>
      </c>
    </row>
    <row r="6" spans="2:15" ht="11.25" hidden="1">
      <c r="B6" s="79" t="s">
        <v>92</v>
      </c>
      <c r="C6" s="79"/>
      <c r="D6" s="188"/>
      <c r="E6" s="197"/>
      <c r="F6" s="189"/>
      <c r="G6" s="189"/>
      <c r="H6" s="189"/>
      <c r="I6" s="189"/>
      <c r="J6" s="189"/>
      <c r="K6" s="198"/>
      <c r="L6" s="189"/>
      <c r="M6" s="189"/>
      <c r="N6" s="188"/>
      <c r="O6" s="79" t="s">
        <v>92</v>
      </c>
    </row>
    <row r="7" spans="1:15" ht="9.75" customHeight="1">
      <c r="A7" s="7"/>
      <c r="B7" s="8" t="s">
        <v>34</v>
      </c>
      <c r="C7" s="82">
        <v>2006</v>
      </c>
      <c r="D7" s="123">
        <f>SUM(E7:N7)</f>
        <v>906</v>
      </c>
      <c r="E7" s="126">
        <v>589</v>
      </c>
      <c r="F7" s="124"/>
      <c r="G7" s="124">
        <v>16</v>
      </c>
      <c r="H7" s="124">
        <v>34</v>
      </c>
      <c r="I7" s="124">
        <v>130</v>
      </c>
      <c r="J7" s="124">
        <v>36</v>
      </c>
      <c r="K7" s="124">
        <v>92</v>
      </c>
      <c r="L7" s="124">
        <v>2</v>
      </c>
      <c r="M7" s="124">
        <v>7</v>
      </c>
      <c r="N7" s="127"/>
      <c r="O7" s="8" t="s">
        <v>34</v>
      </c>
    </row>
    <row r="8" spans="1:15" ht="9.75" customHeight="1">
      <c r="A8" s="7"/>
      <c r="B8" s="63" t="s">
        <v>16</v>
      </c>
      <c r="C8" s="83"/>
      <c r="D8" s="128"/>
      <c r="E8" s="131"/>
      <c r="F8" s="129"/>
      <c r="G8" s="129"/>
      <c r="H8" s="129"/>
      <c r="I8" s="129"/>
      <c r="J8" s="129"/>
      <c r="K8" s="129"/>
      <c r="L8" s="129"/>
      <c r="M8" s="129"/>
      <c r="N8" s="130"/>
      <c r="O8" s="63" t="s">
        <v>16</v>
      </c>
    </row>
    <row r="9" spans="1:15" ht="9.75" customHeight="1">
      <c r="A9" s="7"/>
      <c r="B9" s="9" t="s">
        <v>18</v>
      </c>
      <c r="C9" s="84">
        <v>2007</v>
      </c>
      <c r="D9" s="132">
        <v>989</v>
      </c>
      <c r="E9" s="126">
        <v>661</v>
      </c>
      <c r="F9" s="124">
        <v>2</v>
      </c>
      <c r="G9" s="124">
        <v>21</v>
      </c>
      <c r="H9" s="124">
        <v>45</v>
      </c>
      <c r="I9" s="124">
        <v>136</v>
      </c>
      <c r="J9" s="124">
        <v>3</v>
      </c>
      <c r="K9" s="124">
        <v>116</v>
      </c>
      <c r="L9" s="124">
        <v>3</v>
      </c>
      <c r="M9" s="124">
        <v>2</v>
      </c>
      <c r="N9" s="127"/>
      <c r="O9" s="9" t="s">
        <v>18</v>
      </c>
    </row>
    <row r="10" spans="1:15" ht="9.75" customHeight="1">
      <c r="A10" s="7"/>
      <c r="B10" s="63" t="s">
        <v>29</v>
      </c>
      <c r="C10" s="83">
        <v>2007</v>
      </c>
      <c r="D10" s="128">
        <v>338</v>
      </c>
      <c r="E10" s="131">
        <v>168</v>
      </c>
      <c r="F10" s="129">
        <v>3</v>
      </c>
      <c r="G10" s="129">
        <v>4</v>
      </c>
      <c r="H10" s="129">
        <v>24</v>
      </c>
      <c r="I10" s="129">
        <v>31</v>
      </c>
      <c r="J10" s="129">
        <v>48</v>
      </c>
      <c r="K10" s="129">
        <v>54</v>
      </c>
      <c r="L10" s="129">
        <v>1</v>
      </c>
      <c r="M10" s="129">
        <v>0</v>
      </c>
      <c r="N10" s="130">
        <f>D10-SUM(E10:M10)</f>
        <v>5</v>
      </c>
      <c r="O10" s="63" t="s">
        <v>29</v>
      </c>
    </row>
    <row r="11" spans="1:15" ht="9.75" customHeight="1">
      <c r="A11" s="7"/>
      <c r="B11" s="9" t="s">
        <v>35</v>
      </c>
      <c r="C11" s="84">
        <v>2006</v>
      </c>
      <c r="D11" s="132">
        <f>SUM(E11:N11)</f>
        <v>4361</v>
      </c>
      <c r="E11" s="134">
        <v>2683</v>
      </c>
      <c r="F11" s="133">
        <v>12</v>
      </c>
      <c r="G11" s="135">
        <v>235</v>
      </c>
      <c r="H11" s="133" t="s">
        <v>77</v>
      </c>
      <c r="I11" s="124">
        <v>793</v>
      </c>
      <c r="J11" s="124">
        <v>107</v>
      </c>
      <c r="K11" s="124">
        <v>486</v>
      </c>
      <c r="L11" s="124">
        <v>24</v>
      </c>
      <c r="M11" s="124">
        <v>21</v>
      </c>
      <c r="N11" s="127"/>
      <c r="O11" s="9" t="s">
        <v>35</v>
      </c>
    </row>
    <row r="12" spans="1:15" ht="9.75" customHeight="1">
      <c r="A12" s="7"/>
      <c r="B12" s="63" t="s">
        <v>19</v>
      </c>
      <c r="C12" s="83">
        <v>2007</v>
      </c>
      <c r="D12" s="128">
        <v>158</v>
      </c>
      <c r="E12" s="131">
        <v>121</v>
      </c>
      <c r="F12" s="129"/>
      <c r="G12" s="129">
        <v>3</v>
      </c>
      <c r="H12" s="129"/>
      <c r="I12" s="129">
        <v>10</v>
      </c>
      <c r="J12" s="129">
        <v>4</v>
      </c>
      <c r="K12" s="129">
        <v>13</v>
      </c>
      <c r="L12" s="129"/>
      <c r="M12" s="129"/>
      <c r="N12" s="130">
        <f>D12-SUM(E12:M12)</f>
        <v>7</v>
      </c>
      <c r="O12" s="63" t="s">
        <v>19</v>
      </c>
    </row>
    <row r="13" spans="1:15" ht="9.75" customHeight="1">
      <c r="A13" s="7"/>
      <c r="B13" s="9" t="s">
        <v>38</v>
      </c>
      <c r="C13" s="84">
        <v>2003</v>
      </c>
      <c r="D13" s="132">
        <f>SUM(E13:N13)</f>
        <v>272</v>
      </c>
      <c r="E13" s="126">
        <v>174</v>
      </c>
      <c r="F13" s="124"/>
      <c r="G13" s="124">
        <v>8</v>
      </c>
      <c r="H13" s="124">
        <v>19</v>
      </c>
      <c r="I13" s="124">
        <v>55</v>
      </c>
      <c r="J13" s="124"/>
      <c r="K13" s="124">
        <v>10</v>
      </c>
      <c r="L13" s="124"/>
      <c r="M13" s="124">
        <v>6</v>
      </c>
      <c r="N13" s="127"/>
      <c r="O13" s="9" t="s">
        <v>38</v>
      </c>
    </row>
    <row r="14" spans="1:15" ht="9.75" customHeight="1">
      <c r="A14" s="7"/>
      <c r="B14" s="63" t="s">
        <v>30</v>
      </c>
      <c r="C14" s="83">
        <v>2007</v>
      </c>
      <c r="D14" s="128">
        <v>1357</v>
      </c>
      <c r="E14" s="131">
        <v>771</v>
      </c>
      <c r="F14" s="129"/>
      <c r="G14" s="129">
        <v>14</v>
      </c>
      <c r="H14" s="129">
        <v>56</v>
      </c>
      <c r="I14" s="129">
        <v>420</v>
      </c>
      <c r="J14" s="129">
        <v>43</v>
      </c>
      <c r="K14" s="129">
        <v>16</v>
      </c>
      <c r="L14" s="129">
        <v>24</v>
      </c>
      <c r="M14" s="129">
        <v>11</v>
      </c>
      <c r="N14" s="130">
        <f>D14-SUM(E14:M14)</f>
        <v>2</v>
      </c>
      <c r="O14" s="63" t="s">
        <v>30</v>
      </c>
    </row>
    <row r="15" spans="1:15" ht="9.75" customHeight="1">
      <c r="A15" s="7"/>
      <c r="B15" s="9" t="s">
        <v>36</v>
      </c>
      <c r="C15" s="84">
        <v>2006</v>
      </c>
      <c r="D15" s="132">
        <v>3491</v>
      </c>
      <c r="E15" s="126">
        <v>2095</v>
      </c>
      <c r="F15" s="124">
        <v>35</v>
      </c>
      <c r="G15" s="124">
        <v>135</v>
      </c>
      <c r="H15" s="124">
        <v>268</v>
      </c>
      <c r="I15" s="124">
        <v>480</v>
      </c>
      <c r="J15" s="124">
        <v>308</v>
      </c>
      <c r="K15" s="124">
        <v>75</v>
      </c>
      <c r="L15" s="124">
        <v>32</v>
      </c>
      <c r="M15" s="124">
        <v>46</v>
      </c>
      <c r="N15" s="127">
        <f>D15-SUM(E15:M15)</f>
        <v>17</v>
      </c>
      <c r="O15" s="9" t="s">
        <v>36</v>
      </c>
    </row>
    <row r="16" spans="1:15" ht="9.75" customHeight="1">
      <c r="A16" s="7"/>
      <c r="B16" s="63" t="s">
        <v>37</v>
      </c>
      <c r="C16" s="83">
        <v>2007</v>
      </c>
      <c r="D16" s="128">
        <v>4059</v>
      </c>
      <c r="E16" s="131">
        <v>2466</v>
      </c>
      <c r="F16" s="129">
        <v>35</v>
      </c>
      <c r="G16" s="129">
        <v>68</v>
      </c>
      <c r="H16" s="129">
        <v>131</v>
      </c>
      <c r="I16" s="129">
        <v>853</v>
      </c>
      <c r="J16" s="129">
        <v>324</v>
      </c>
      <c r="K16" s="129">
        <v>142</v>
      </c>
      <c r="L16" s="129">
        <v>11</v>
      </c>
      <c r="M16" s="129">
        <v>29</v>
      </c>
      <c r="N16" s="130"/>
      <c r="O16" s="63" t="s">
        <v>37</v>
      </c>
    </row>
    <row r="17" spans="1:15" ht="9.75" customHeight="1">
      <c r="A17" s="7"/>
      <c r="B17" s="9" t="s">
        <v>39</v>
      </c>
      <c r="C17" s="84">
        <v>2004</v>
      </c>
      <c r="D17" s="132">
        <f>SUM(E17:N17)</f>
        <v>4775</v>
      </c>
      <c r="E17" s="126">
        <v>2824</v>
      </c>
      <c r="F17" s="124">
        <v>24</v>
      </c>
      <c r="G17" s="124">
        <v>51</v>
      </c>
      <c r="H17" s="124">
        <v>58</v>
      </c>
      <c r="I17" s="124">
        <v>1070</v>
      </c>
      <c r="J17" s="124">
        <v>388</v>
      </c>
      <c r="K17" s="124">
        <v>296</v>
      </c>
      <c r="L17" s="124">
        <v>23</v>
      </c>
      <c r="M17" s="124">
        <v>41</v>
      </c>
      <c r="N17" s="127"/>
      <c r="O17" s="9" t="s">
        <v>39</v>
      </c>
    </row>
    <row r="18" spans="1:15" ht="9.75" customHeight="1">
      <c r="A18" s="7"/>
      <c r="B18" s="63" t="s">
        <v>17</v>
      </c>
      <c r="C18" s="83">
        <v>2007</v>
      </c>
      <c r="D18" s="128">
        <v>72</v>
      </c>
      <c r="E18" s="131">
        <v>44</v>
      </c>
      <c r="F18" s="129"/>
      <c r="G18" s="129"/>
      <c r="H18" s="129"/>
      <c r="I18" s="129">
        <v>16</v>
      </c>
      <c r="J18" s="129">
        <v>9</v>
      </c>
      <c r="K18" s="129">
        <v>3</v>
      </c>
      <c r="L18" s="129"/>
      <c r="M18" s="129"/>
      <c r="N18" s="130"/>
      <c r="O18" s="63" t="s">
        <v>17</v>
      </c>
    </row>
    <row r="19" spans="1:15" ht="9.75" customHeight="1">
      <c r="A19" s="7"/>
      <c r="B19" s="9" t="s">
        <v>21</v>
      </c>
      <c r="C19" s="84">
        <v>2007</v>
      </c>
      <c r="D19" s="132">
        <v>261</v>
      </c>
      <c r="E19" s="126">
        <v>203</v>
      </c>
      <c r="F19" s="124">
        <v>3</v>
      </c>
      <c r="G19" s="124">
        <v>12</v>
      </c>
      <c r="H19" s="124"/>
      <c r="I19" s="124">
        <v>10</v>
      </c>
      <c r="J19" s="124">
        <v>4</v>
      </c>
      <c r="K19" s="124">
        <v>18</v>
      </c>
      <c r="L19" s="124">
        <v>6</v>
      </c>
      <c r="M19" s="124"/>
      <c r="N19" s="127">
        <f>D19-SUM(E19:M19)</f>
        <v>5</v>
      </c>
      <c r="O19" s="9" t="s">
        <v>21</v>
      </c>
    </row>
    <row r="20" spans="1:15" ht="9.75" customHeight="1">
      <c r="A20" s="7"/>
      <c r="B20" s="63" t="s">
        <v>22</v>
      </c>
      <c r="C20" s="83"/>
      <c r="D20" s="128"/>
      <c r="E20" s="131"/>
      <c r="F20" s="129"/>
      <c r="G20" s="129"/>
      <c r="H20" s="129"/>
      <c r="I20" s="129"/>
      <c r="J20" s="129"/>
      <c r="K20" s="129"/>
      <c r="L20" s="129"/>
      <c r="M20" s="129"/>
      <c r="N20" s="130"/>
      <c r="O20" s="63" t="s">
        <v>22</v>
      </c>
    </row>
    <row r="21" spans="1:15" ht="9.75" customHeight="1">
      <c r="A21" s="7"/>
      <c r="B21" s="9" t="s">
        <v>40</v>
      </c>
      <c r="C21" s="84">
        <v>2004</v>
      </c>
      <c r="D21" s="132">
        <v>38</v>
      </c>
      <c r="E21" s="126">
        <v>27</v>
      </c>
      <c r="F21" s="124"/>
      <c r="G21" s="124"/>
      <c r="H21" s="124"/>
      <c r="I21" s="124">
        <v>10</v>
      </c>
      <c r="J21" s="124">
        <v>1</v>
      </c>
      <c r="K21" s="124"/>
      <c r="L21" s="124"/>
      <c r="M21" s="124"/>
      <c r="N21" s="127"/>
      <c r="O21" s="9" t="s">
        <v>40</v>
      </c>
    </row>
    <row r="22" spans="1:15" ht="9.75" customHeight="1">
      <c r="A22" s="7"/>
      <c r="B22" s="63" t="s">
        <v>20</v>
      </c>
      <c r="C22" s="83">
        <v>2007</v>
      </c>
      <c r="D22" s="128">
        <v>944</v>
      </c>
      <c r="E22" s="131">
        <v>555</v>
      </c>
      <c r="F22" s="129">
        <v>14</v>
      </c>
      <c r="G22" s="129">
        <v>15</v>
      </c>
      <c r="H22" s="129">
        <v>47</v>
      </c>
      <c r="I22" s="129">
        <v>112</v>
      </c>
      <c r="J22" s="129">
        <v>31</v>
      </c>
      <c r="K22" s="129">
        <v>158</v>
      </c>
      <c r="L22" s="129"/>
      <c r="M22" s="129">
        <v>12</v>
      </c>
      <c r="N22" s="130"/>
      <c r="O22" s="63" t="s">
        <v>20</v>
      </c>
    </row>
    <row r="23" spans="1:15" ht="9.75" customHeight="1">
      <c r="A23" s="7"/>
      <c r="B23" s="9" t="s">
        <v>23</v>
      </c>
      <c r="C23" s="84">
        <v>2007</v>
      </c>
      <c r="D23" s="132">
        <v>9</v>
      </c>
      <c r="E23" s="126">
        <v>4</v>
      </c>
      <c r="F23" s="124"/>
      <c r="G23" s="124"/>
      <c r="H23" s="124">
        <v>0</v>
      </c>
      <c r="I23" s="124">
        <v>4</v>
      </c>
      <c r="J23" s="124"/>
      <c r="K23" s="124"/>
      <c r="L23" s="124"/>
      <c r="M23" s="124"/>
      <c r="N23" s="127">
        <f>D23-SUM(E23:M23)</f>
        <v>1</v>
      </c>
      <c r="O23" s="9" t="s">
        <v>23</v>
      </c>
    </row>
    <row r="24" spans="1:15" ht="9.75" customHeight="1">
      <c r="A24" s="7"/>
      <c r="B24" s="64" t="s">
        <v>31</v>
      </c>
      <c r="C24" s="83">
        <v>2007</v>
      </c>
      <c r="D24" s="128">
        <v>623</v>
      </c>
      <c r="E24" s="131">
        <v>299</v>
      </c>
      <c r="F24" s="129">
        <v>1</v>
      </c>
      <c r="G24" s="129">
        <v>7</v>
      </c>
      <c r="H24" s="129">
        <v>35</v>
      </c>
      <c r="I24" s="129">
        <v>64</v>
      </c>
      <c r="J24" s="129">
        <v>60</v>
      </c>
      <c r="K24" s="129">
        <v>147</v>
      </c>
      <c r="L24" s="129">
        <v>2</v>
      </c>
      <c r="M24" s="129">
        <v>1</v>
      </c>
      <c r="N24" s="130">
        <f>D24-SUM(E24:M24)</f>
        <v>7</v>
      </c>
      <c r="O24" s="64" t="s">
        <v>31</v>
      </c>
    </row>
    <row r="25" spans="1:15" ht="9.75" customHeight="1">
      <c r="A25" s="7"/>
      <c r="B25" s="9" t="s">
        <v>41</v>
      </c>
      <c r="C25" s="84">
        <v>2007</v>
      </c>
      <c r="D25" s="132">
        <v>583</v>
      </c>
      <c r="E25" s="126">
        <v>378</v>
      </c>
      <c r="F25" s="124">
        <v>4</v>
      </c>
      <c r="G25" s="124">
        <v>11</v>
      </c>
      <c r="H25" s="124">
        <v>15</v>
      </c>
      <c r="I25" s="124">
        <v>96</v>
      </c>
      <c r="J25" s="124">
        <v>24</v>
      </c>
      <c r="K25" s="124">
        <v>37</v>
      </c>
      <c r="L25" s="124">
        <v>9</v>
      </c>
      <c r="M25" s="124">
        <v>9</v>
      </c>
      <c r="N25" s="127"/>
      <c r="O25" s="9" t="s">
        <v>41</v>
      </c>
    </row>
    <row r="26" spans="1:15" ht="9.75" customHeight="1">
      <c r="A26" s="7"/>
      <c r="B26" s="63" t="s">
        <v>24</v>
      </c>
      <c r="C26" s="83">
        <v>2005</v>
      </c>
      <c r="D26" s="128">
        <f>SUM(E26:N26)</f>
        <v>3688</v>
      </c>
      <c r="E26" s="131">
        <v>2526</v>
      </c>
      <c r="F26" s="129">
        <v>52</v>
      </c>
      <c r="G26" s="129">
        <v>217</v>
      </c>
      <c r="H26" s="129"/>
      <c r="I26" s="129">
        <v>157</v>
      </c>
      <c r="J26" s="129">
        <v>53</v>
      </c>
      <c r="K26" s="129">
        <v>603</v>
      </c>
      <c r="L26" s="129">
        <v>67</v>
      </c>
      <c r="M26" s="129">
        <v>13</v>
      </c>
      <c r="N26" s="130"/>
      <c r="O26" s="63" t="s">
        <v>24</v>
      </c>
    </row>
    <row r="27" spans="1:15" ht="9.75" customHeight="1">
      <c r="A27" s="7"/>
      <c r="B27" s="9" t="s">
        <v>42</v>
      </c>
      <c r="C27" s="84">
        <v>2007</v>
      </c>
      <c r="D27" s="132">
        <v>818</v>
      </c>
      <c r="E27" s="126">
        <v>417</v>
      </c>
      <c r="F27" s="124">
        <v>15</v>
      </c>
      <c r="G27" s="124">
        <v>25</v>
      </c>
      <c r="H27" s="124">
        <v>70</v>
      </c>
      <c r="I27" s="124">
        <v>145</v>
      </c>
      <c r="J27" s="124">
        <v>71</v>
      </c>
      <c r="K27" s="124">
        <v>34</v>
      </c>
      <c r="L27" s="124">
        <v>32</v>
      </c>
      <c r="M27" s="124">
        <v>9</v>
      </c>
      <c r="N27" s="127"/>
      <c r="O27" s="9" t="s">
        <v>42</v>
      </c>
    </row>
    <row r="28" spans="1:15" ht="9.75" customHeight="1">
      <c r="A28" s="7"/>
      <c r="B28" s="63" t="s">
        <v>25</v>
      </c>
      <c r="C28" s="83"/>
      <c r="D28" s="128"/>
      <c r="E28" s="131"/>
      <c r="F28" s="129"/>
      <c r="G28" s="129"/>
      <c r="H28" s="129"/>
      <c r="I28" s="129"/>
      <c r="J28" s="129"/>
      <c r="K28" s="129"/>
      <c r="L28" s="129"/>
      <c r="M28" s="129"/>
      <c r="N28" s="130"/>
      <c r="O28" s="63" t="s">
        <v>25</v>
      </c>
    </row>
    <row r="29" spans="1:15" ht="9.75" customHeight="1">
      <c r="A29" s="7"/>
      <c r="B29" s="9" t="s">
        <v>27</v>
      </c>
      <c r="C29" s="84"/>
      <c r="D29" s="132"/>
      <c r="E29" s="126"/>
      <c r="F29" s="124"/>
      <c r="G29" s="124"/>
      <c r="H29" s="124"/>
      <c r="I29" s="124"/>
      <c r="J29" s="124"/>
      <c r="K29" s="124"/>
      <c r="L29" s="124"/>
      <c r="M29" s="124"/>
      <c r="N29" s="127"/>
      <c r="O29" s="9" t="s">
        <v>27</v>
      </c>
    </row>
    <row r="30" spans="1:15" ht="9.75" customHeight="1">
      <c r="A30" s="7"/>
      <c r="B30" s="63" t="s">
        <v>26</v>
      </c>
      <c r="C30" s="83"/>
      <c r="D30" s="128"/>
      <c r="E30" s="131"/>
      <c r="F30" s="129"/>
      <c r="G30" s="129"/>
      <c r="H30" s="129"/>
      <c r="I30" s="129"/>
      <c r="J30" s="129"/>
      <c r="K30" s="129"/>
      <c r="L30" s="129"/>
      <c r="M30" s="129"/>
      <c r="N30" s="130"/>
      <c r="O30" s="63" t="s">
        <v>26</v>
      </c>
    </row>
    <row r="31" spans="1:15" ht="9.75" customHeight="1">
      <c r="A31" s="7"/>
      <c r="B31" s="9" t="s">
        <v>43</v>
      </c>
      <c r="C31" s="84">
        <v>2007</v>
      </c>
      <c r="D31" s="132">
        <v>332</v>
      </c>
      <c r="E31" s="126">
        <v>241</v>
      </c>
      <c r="F31" s="124"/>
      <c r="G31" s="124">
        <v>7</v>
      </c>
      <c r="H31" s="124">
        <v>12</v>
      </c>
      <c r="I31" s="124">
        <v>32</v>
      </c>
      <c r="J31" s="124">
        <v>11</v>
      </c>
      <c r="K31" s="124">
        <v>22</v>
      </c>
      <c r="L31" s="124">
        <v>2</v>
      </c>
      <c r="M31" s="124">
        <v>5</v>
      </c>
      <c r="N31" s="127"/>
      <c r="O31" s="9" t="s">
        <v>43</v>
      </c>
    </row>
    <row r="32" spans="1:15" ht="9.75" customHeight="1">
      <c r="A32" s="7"/>
      <c r="B32" s="63" t="s">
        <v>44</v>
      </c>
      <c r="C32" s="83">
        <v>2007</v>
      </c>
      <c r="D32" s="128">
        <v>413</v>
      </c>
      <c r="E32" s="131">
        <v>279</v>
      </c>
      <c r="F32" s="129">
        <v>6</v>
      </c>
      <c r="G32" s="129">
        <v>6</v>
      </c>
      <c r="H32" s="129">
        <v>9</v>
      </c>
      <c r="I32" s="129">
        <v>58</v>
      </c>
      <c r="J32" s="129">
        <v>13</v>
      </c>
      <c r="K32" s="129">
        <v>33</v>
      </c>
      <c r="L32" s="129">
        <v>1</v>
      </c>
      <c r="M32" s="129">
        <v>5</v>
      </c>
      <c r="N32" s="130">
        <f>D32-SUM(E32:M32)</f>
        <v>3</v>
      </c>
      <c r="O32" s="63" t="s">
        <v>44</v>
      </c>
    </row>
    <row r="33" spans="1:15" ht="9.75" customHeight="1">
      <c r="A33" s="7"/>
      <c r="B33" s="10" t="s">
        <v>32</v>
      </c>
      <c r="C33" s="85">
        <v>2007</v>
      </c>
      <c r="D33" s="136">
        <v>2300</v>
      </c>
      <c r="E33" s="139">
        <v>1430</v>
      </c>
      <c r="F33" s="137">
        <v>14</v>
      </c>
      <c r="G33" s="137">
        <v>52</v>
      </c>
      <c r="H33" s="137">
        <v>58</v>
      </c>
      <c r="I33" s="137">
        <v>571</v>
      </c>
      <c r="J33" s="137">
        <v>17</v>
      </c>
      <c r="K33" s="137">
        <v>136</v>
      </c>
      <c r="L33" s="137"/>
      <c r="M33" s="137">
        <v>22</v>
      </c>
      <c r="N33" s="138"/>
      <c r="O33" s="10" t="s">
        <v>32</v>
      </c>
    </row>
    <row r="34" ht="12.75" customHeight="1">
      <c r="B34" s="142"/>
    </row>
    <row r="35" spans="1:15" ht="15" customHeight="1">
      <c r="A35" s="18"/>
      <c r="C35" s="319"/>
      <c r="D35" s="319"/>
      <c r="E35" s="428" t="s">
        <v>116</v>
      </c>
      <c r="F35" s="429"/>
      <c r="G35" s="429"/>
      <c r="H35" s="429"/>
      <c r="I35" s="429"/>
      <c r="J35" s="429"/>
      <c r="K35" s="429"/>
      <c r="L35" s="429"/>
      <c r="M35" s="429"/>
      <c r="N35" s="430"/>
      <c r="O35" s="319"/>
    </row>
    <row r="36" spans="1:14" ht="34.5" customHeight="1">
      <c r="A36" s="18"/>
      <c r="C36" s="183" t="s">
        <v>68</v>
      </c>
      <c r="D36" s="182" t="s">
        <v>71</v>
      </c>
      <c r="E36" s="320" t="s">
        <v>63</v>
      </c>
      <c r="F36" s="321" t="s">
        <v>5</v>
      </c>
      <c r="G36" s="321" t="s">
        <v>7</v>
      </c>
      <c r="H36" s="321" t="s">
        <v>72</v>
      </c>
      <c r="I36" s="321" t="s">
        <v>61</v>
      </c>
      <c r="J36" s="321" t="s">
        <v>62</v>
      </c>
      <c r="K36" s="321" t="s">
        <v>6</v>
      </c>
      <c r="L36" s="321" t="s">
        <v>70</v>
      </c>
      <c r="M36" s="321" t="s">
        <v>74</v>
      </c>
      <c r="N36" s="322" t="s">
        <v>73</v>
      </c>
    </row>
    <row r="37" spans="1:14" ht="12.75" customHeight="1">
      <c r="A37" s="18"/>
      <c r="C37" s="323"/>
      <c r="D37" s="324" t="s">
        <v>117</v>
      </c>
      <c r="E37" s="413" t="s">
        <v>93</v>
      </c>
      <c r="F37" s="414"/>
      <c r="G37" s="414"/>
      <c r="H37" s="414"/>
      <c r="I37" s="414"/>
      <c r="J37" s="414"/>
      <c r="K37" s="414"/>
      <c r="L37" s="414"/>
      <c r="M37" s="414"/>
      <c r="N37" s="417"/>
    </row>
    <row r="38" spans="1:15" ht="11.25">
      <c r="A38" s="7"/>
      <c r="B38" s="8" t="s">
        <v>34</v>
      </c>
      <c r="C38" s="82">
        <v>2006</v>
      </c>
      <c r="D38" s="123">
        <v>906</v>
      </c>
      <c r="E38" s="325">
        <f>100*E7/$D7</f>
        <v>65.01103752759381</v>
      </c>
      <c r="F38" s="326"/>
      <c r="G38" s="326">
        <f aca="true" t="shared" si="0" ref="G38:M38">100*G7/$D7</f>
        <v>1.7660044150110374</v>
      </c>
      <c r="H38" s="326">
        <f t="shared" si="0"/>
        <v>3.752759381898455</v>
      </c>
      <c r="I38" s="326">
        <f t="shared" si="0"/>
        <v>14.34878587196468</v>
      </c>
      <c r="J38" s="326">
        <f t="shared" si="0"/>
        <v>3.9735099337748343</v>
      </c>
      <c r="K38" s="326">
        <f t="shared" si="0"/>
        <v>10.154525386313466</v>
      </c>
      <c r="L38" s="326">
        <f t="shared" si="0"/>
        <v>0.22075055187637968</v>
      </c>
      <c r="M38" s="326">
        <f t="shared" si="0"/>
        <v>0.7726269315673289</v>
      </c>
      <c r="N38" s="327"/>
      <c r="O38" s="8" t="s">
        <v>34</v>
      </c>
    </row>
    <row r="39" spans="1:15" ht="11.25">
      <c r="A39" s="7"/>
      <c r="B39" s="63" t="s">
        <v>16</v>
      </c>
      <c r="C39" s="83"/>
      <c r="D39" s="128"/>
      <c r="E39" s="328"/>
      <c r="F39" s="329"/>
      <c r="G39" s="329"/>
      <c r="H39" s="329"/>
      <c r="I39" s="329"/>
      <c r="J39" s="329"/>
      <c r="K39" s="329"/>
      <c r="L39" s="329"/>
      <c r="M39" s="329"/>
      <c r="N39" s="330"/>
      <c r="O39" s="63" t="s">
        <v>16</v>
      </c>
    </row>
    <row r="40" spans="1:15" ht="11.25">
      <c r="A40" s="7"/>
      <c r="B40" s="9" t="s">
        <v>18</v>
      </c>
      <c r="C40" s="84">
        <v>2007</v>
      </c>
      <c r="D40" s="132">
        <v>989</v>
      </c>
      <c r="E40" s="331">
        <f aca="true" t="shared" si="1" ref="E40:M40">100*E9/$D9</f>
        <v>66.83518705763397</v>
      </c>
      <c r="F40" s="332">
        <f t="shared" si="1"/>
        <v>0.20222446916076844</v>
      </c>
      <c r="G40" s="332">
        <f t="shared" si="1"/>
        <v>2.1233569261880687</v>
      </c>
      <c r="H40" s="332">
        <f t="shared" si="1"/>
        <v>4.550050556117291</v>
      </c>
      <c r="I40" s="332">
        <f t="shared" si="1"/>
        <v>13.751263902932255</v>
      </c>
      <c r="J40" s="332">
        <f t="shared" si="1"/>
        <v>0.3033367037411527</v>
      </c>
      <c r="K40" s="332">
        <f t="shared" si="1"/>
        <v>11.72901921132457</v>
      </c>
      <c r="L40" s="332">
        <f t="shared" si="1"/>
        <v>0.3033367037411527</v>
      </c>
      <c r="M40" s="332">
        <f t="shared" si="1"/>
        <v>0.20222446916076844</v>
      </c>
      <c r="N40" s="333"/>
      <c r="O40" s="9" t="s">
        <v>18</v>
      </c>
    </row>
    <row r="41" spans="1:15" ht="11.25">
      <c r="A41" s="7"/>
      <c r="B41" s="63" t="s">
        <v>29</v>
      </c>
      <c r="C41" s="83">
        <v>2007</v>
      </c>
      <c r="D41" s="128">
        <v>338</v>
      </c>
      <c r="E41" s="328">
        <f aca="true" t="shared" si="2" ref="E41:L41">100*E10/$D10</f>
        <v>49.70414201183432</v>
      </c>
      <c r="F41" s="329">
        <f t="shared" si="2"/>
        <v>0.8875739644970414</v>
      </c>
      <c r="G41" s="329">
        <f t="shared" si="2"/>
        <v>1.183431952662722</v>
      </c>
      <c r="H41" s="329">
        <f t="shared" si="2"/>
        <v>7.100591715976331</v>
      </c>
      <c r="I41" s="329">
        <f t="shared" si="2"/>
        <v>9.171597633136095</v>
      </c>
      <c r="J41" s="329">
        <f t="shared" si="2"/>
        <v>14.201183431952662</v>
      </c>
      <c r="K41" s="329">
        <f t="shared" si="2"/>
        <v>15.976331360946746</v>
      </c>
      <c r="L41" s="329">
        <f t="shared" si="2"/>
        <v>0.2958579881656805</v>
      </c>
      <c r="M41" s="329"/>
      <c r="N41" s="330">
        <f>100*N10/$D10</f>
        <v>1.4792899408284024</v>
      </c>
      <c r="O41" s="63" t="s">
        <v>29</v>
      </c>
    </row>
    <row r="42" spans="1:15" ht="11.25">
      <c r="A42" s="7"/>
      <c r="B42" s="9" t="s">
        <v>35</v>
      </c>
      <c r="C42" s="84">
        <v>2006</v>
      </c>
      <c r="D42" s="132">
        <v>4361</v>
      </c>
      <c r="E42" s="331">
        <f>100*E11/$D11</f>
        <v>61.52258656271497</v>
      </c>
      <c r="F42" s="332">
        <f>100*F11/$D11</f>
        <v>0.27516624627379044</v>
      </c>
      <c r="G42" s="332">
        <f>100*G11/$D11</f>
        <v>5.388672322861729</v>
      </c>
      <c r="H42" s="334"/>
      <c r="I42" s="332">
        <f>100*I11/$D11</f>
        <v>18.183902774592983</v>
      </c>
      <c r="J42" s="332">
        <f>100*J11/$D11</f>
        <v>2.4535656959412977</v>
      </c>
      <c r="K42" s="332">
        <f>100*K11/$D11</f>
        <v>11.144232974088512</v>
      </c>
      <c r="L42" s="332">
        <f>100*L11/$D11</f>
        <v>0.5503324925475809</v>
      </c>
      <c r="M42" s="332">
        <f>100*M11/$D11</f>
        <v>0.48154093097913325</v>
      </c>
      <c r="N42" s="333"/>
      <c r="O42" s="9" t="s">
        <v>35</v>
      </c>
    </row>
    <row r="43" spans="1:15" ht="11.25">
      <c r="A43" s="7"/>
      <c r="B43" s="63" t="s">
        <v>19</v>
      </c>
      <c r="C43" s="83">
        <v>2007</v>
      </c>
      <c r="D43" s="128">
        <v>158</v>
      </c>
      <c r="E43" s="328">
        <f aca="true" t="shared" si="3" ref="E43:E50">100*E12/$D12</f>
        <v>76.58227848101266</v>
      </c>
      <c r="F43" s="329"/>
      <c r="G43" s="329">
        <f aca="true" t="shared" si="4" ref="G43:J50">100*G12/$D12</f>
        <v>1.8987341772151898</v>
      </c>
      <c r="H43" s="329"/>
      <c r="I43" s="329">
        <f>100*I12/$D12</f>
        <v>6.329113924050633</v>
      </c>
      <c r="J43" s="329">
        <f>100*J12/$D12</f>
        <v>2.5316455696202533</v>
      </c>
      <c r="K43" s="329">
        <f>100*K12/$D12</f>
        <v>8.227848101265822</v>
      </c>
      <c r="L43" s="329">
        <f>100*L12/$D12</f>
        <v>0</v>
      </c>
      <c r="M43" s="329"/>
      <c r="N43" s="330">
        <f>100*N12/$D12</f>
        <v>4.430379746835443</v>
      </c>
      <c r="O43" s="63" t="s">
        <v>19</v>
      </c>
    </row>
    <row r="44" spans="1:15" ht="11.25">
      <c r="A44" s="7"/>
      <c r="B44" s="9" t="s">
        <v>38</v>
      </c>
      <c r="C44" s="84">
        <v>2003</v>
      </c>
      <c r="D44" s="132">
        <v>272</v>
      </c>
      <c r="E44" s="331">
        <f t="shared" si="3"/>
        <v>63.970588235294116</v>
      </c>
      <c r="F44" s="332"/>
      <c r="G44" s="332">
        <f t="shared" si="4"/>
        <v>2.9411764705882355</v>
      </c>
      <c r="H44" s="332">
        <f t="shared" si="4"/>
        <v>6.985294117647059</v>
      </c>
      <c r="I44" s="332">
        <f t="shared" si="4"/>
        <v>20.220588235294116</v>
      </c>
      <c r="J44" s="332"/>
      <c r="K44" s="332">
        <f aca="true" t="shared" si="5" ref="K44:K50">100*K13/$D13</f>
        <v>3.676470588235294</v>
      </c>
      <c r="L44" s="332"/>
      <c r="M44" s="332">
        <f>100*M13/$D13</f>
        <v>2.2058823529411766</v>
      </c>
      <c r="N44" s="333"/>
      <c r="O44" s="9" t="s">
        <v>38</v>
      </c>
    </row>
    <row r="45" spans="1:15" ht="11.25">
      <c r="A45" s="7"/>
      <c r="B45" s="63" t="s">
        <v>30</v>
      </c>
      <c r="C45" s="83">
        <v>2007</v>
      </c>
      <c r="D45" s="128">
        <v>1357</v>
      </c>
      <c r="E45" s="328">
        <f t="shared" si="3"/>
        <v>56.81650700073692</v>
      </c>
      <c r="F45" s="329"/>
      <c r="G45" s="329">
        <f t="shared" si="4"/>
        <v>1.0316875460574797</v>
      </c>
      <c r="H45" s="329">
        <f t="shared" si="4"/>
        <v>4.126750184229919</v>
      </c>
      <c r="I45" s="329">
        <f t="shared" si="4"/>
        <v>30.95062638172439</v>
      </c>
      <c r="J45" s="329">
        <f t="shared" si="4"/>
        <v>3.1687546057479734</v>
      </c>
      <c r="K45" s="329">
        <f t="shared" si="5"/>
        <v>1.1790714812085483</v>
      </c>
      <c r="L45" s="329">
        <f>100*L14/$D14</f>
        <v>1.7686072218128224</v>
      </c>
      <c r="M45" s="329">
        <f>100*M14/$D14</f>
        <v>0.810611643330877</v>
      </c>
      <c r="N45" s="330">
        <f>100*N14/$D14</f>
        <v>0.14738393515106854</v>
      </c>
      <c r="O45" s="63" t="s">
        <v>30</v>
      </c>
    </row>
    <row r="46" spans="1:15" ht="11.25">
      <c r="A46" s="7"/>
      <c r="B46" s="9" t="s">
        <v>36</v>
      </c>
      <c r="C46" s="84">
        <v>2006</v>
      </c>
      <c r="D46" s="132">
        <v>3491</v>
      </c>
      <c r="E46" s="331">
        <f t="shared" si="3"/>
        <v>60.011458034947005</v>
      </c>
      <c r="F46" s="332">
        <f>100*F15/$D15</f>
        <v>1.0025780578630765</v>
      </c>
      <c r="G46" s="332">
        <f t="shared" si="4"/>
        <v>3.8670867946147234</v>
      </c>
      <c r="H46" s="332">
        <f t="shared" si="4"/>
        <v>7.676883414494414</v>
      </c>
      <c r="I46" s="332">
        <f t="shared" si="4"/>
        <v>13.749641936407906</v>
      </c>
      <c r="J46" s="332">
        <f t="shared" si="4"/>
        <v>8.822686909195074</v>
      </c>
      <c r="K46" s="332">
        <f t="shared" si="5"/>
        <v>2.1483815525637353</v>
      </c>
      <c r="L46" s="332">
        <f>100*L15/$D15</f>
        <v>0.9166427957605271</v>
      </c>
      <c r="M46" s="332">
        <f>100*M15/$D15</f>
        <v>1.3176740189057576</v>
      </c>
      <c r="N46" s="333">
        <f>100*N15/$D15</f>
        <v>0.48696648524778</v>
      </c>
      <c r="O46" s="9" t="s">
        <v>36</v>
      </c>
    </row>
    <row r="47" spans="1:15" ht="11.25">
      <c r="A47" s="7"/>
      <c r="B47" s="63" t="s">
        <v>37</v>
      </c>
      <c r="C47" s="83">
        <v>2007</v>
      </c>
      <c r="D47" s="128">
        <v>4059</v>
      </c>
      <c r="E47" s="328">
        <f t="shared" si="3"/>
        <v>60.753880266075384</v>
      </c>
      <c r="F47" s="329">
        <f>100*F16/$D16</f>
        <v>0.8622813500862281</v>
      </c>
      <c r="G47" s="329">
        <f t="shared" si="4"/>
        <v>1.6752894801675289</v>
      </c>
      <c r="H47" s="329">
        <f t="shared" si="4"/>
        <v>3.2273959103227394</v>
      </c>
      <c r="I47" s="329">
        <f t="shared" si="4"/>
        <v>21.015028332101505</v>
      </c>
      <c r="J47" s="329">
        <f t="shared" si="4"/>
        <v>7.982261640798226</v>
      </c>
      <c r="K47" s="329">
        <f t="shared" si="5"/>
        <v>3.49839862034984</v>
      </c>
      <c r="L47" s="329">
        <f>100*L16/$D16</f>
        <v>0.27100271002710025</v>
      </c>
      <c r="M47" s="329">
        <f>100*M16/$D16</f>
        <v>0.7144616900714462</v>
      </c>
      <c r="N47" s="330"/>
      <c r="O47" s="63" t="s">
        <v>37</v>
      </c>
    </row>
    <row r="48" spans="1:15" ht="11.25">
      <c r="A48" s="7"/>
      <c r="B48" s="9" t="s">
        <v>39</v>
      </c>
      <c r="C48" s="84">
        <v>2004</v>
      </c>
      <c r="D48" s="132">
        <v>4775</v>
      </c>
      <c r="E48" s="331">
        <f t="shared" si="3"/>
        <v>59.1413612565445</v>
      </c>
      <c r="F48" s="332">
        <f>100*F17/$D17</f>
        <v>0.5026178010471204</v>
      </c>
      <c r="G48" s="332">
        <f t="shared" si="4"/>
        <v>1.068062827225131</v>
      </c>
      <c r="H48" s="332">
        <f t="shared" si="4"/>
        <v>1.2146596858638743</v>
      </c>
      <c r="I48" s="332">
        <f t="shared" si="4"/>
        <v>22.408376963350786</v>
      </c>
      <c r="J48" s="332">
        <f t="shared" si="4"/>
        <v>8.12565445026178</v>
      </c>
      <c r="K48" s="332">
        <f t="shared" si="5"/>
        <v>6.198952879581152</v>
      </c>
      <c r="L48" s="332">
        <f>100*L17/$D17</f>
        <v>0.4816753926701571</v>
      </c>
      <c r="M48" s="332">
        <f>100*M17/$D17</f>
        <v>0.8586387434554974</v>
      </c>
      <c r="N48" s="333"/>
      <c r="O48" s="9" t="s">
        <v>39</v>
      </c>
    </row>
    <row r="49" spans="1:15" ht="11.25">
      <c r="A49" s="7"/>
      <c r="B49" s="63" t="s">
        <v>17</v>
      </c>
      <c r="C49" s="83">
        <v>2007</v>
      </c>
      <c r="D49" s="128">
        <v>72</v>
      </c>
      <c r="E49" s="328">
        <f t="shared" si="3"/>
        <v>61.111111111111114</v>
      </c>
      <c r="F49" s="329"/>
      <c r="G49" s="329"/>
      <c r="H49" s="329"/>
      <c r="I49" s="329">
        <f>100*I18/$D18</f>
        <v>22.22222222222222</v>
      </c>
      <c r="J49" s="329">
        <f t="shared" si="4"/>
        <v>12.5</v>
      </c>
      <c r="K49" s="329">
        <f t="shared" si="5"/>
        <v>4.166666666666667</v>
      </c>
      <c r="L49" s="329"/>
      <c r="M49" s="329"/>
      <c r="N49" s="330"/>
      <c r="O49" s="63" t="s">
        <v>17</v>
      </c>
    </row>
    <row r="50" spans="1:15" ht="11.25">
      <c r="A50" s="7"/>
      <c r="B50" s="9" t="s">
        <v>21</v>
      </c>
      <c r="C50" s="84">
        <v>2007</v>
      </c>
      <c r="D50" s="132">
        <v>261</v>
      </c>
      <c r="E50" s="331">
        <f t="shared" si="3"/>
        <v>77.77777777777777</v>
      </c>
      <c r="F50" s="332">
        <f>100*F19/$D19</f>
        <v>1.1494252873563218</v>
      </c>
      <c r="G50" s="332">
        <f>100*G19/$D19</f>
        <v>4.597701149425287</v>
      </c>
      <c r="H50" s="332"/>
      <c r="I50" s="332">
        <f>100*I19/$D19</f>
        <v>3.8314176245210727</v>
      </c>
      <c r="J50" s="332">
        <f t="shared" si="4"/>
        <v>1.5325670498084292</v>
      </c>
      <c r="K50" s="332">
        <f t="shared" si="5"/>
        <v>6.896551724137931</v>
      </c>
      <c r="L50" s="332">
        <f>100*L19/$D19</f>
        <v>2.2988505747126435</v>
      </c>
      <c r="M50" s="332"/>
      <c r="N50" s="333">
        <f>100*N19/$D19</f>
        <v>1.9157088122605364</v>
      </c>
      <c r="O50" s="9" t="s">
        <v>21</v>
      </c>
    </row>
    <row r="51" spans="1:15" ht="11.25">
      <c r="A51" s="7"/>
      <c r="B51" s="63" t="s">
        <v>22</v>
      </c>
      <c r="C51" s="83"/>
      <c r="D51" s="128"/>
      <c r="E51" s="328"/>
      <c r="F51" s="329"/>
      <c r="G51" s="329"/>
      <c r="H51" s="329"/>
      <c r="I51" s="329"/>
      <c r="J51" s="329"/>
      <c r="K51" s="329"/>
      <c r="L51" s="329"/>
      <c r="M51" s="329"/>
      <c r="N51" s="330"/>
      <c r="O51" s="63" t="s">
        <v>22</v>
      </c>
    </row>
    <row r="52" spans="1:15" ht="11.25">
      <c r="A52" s="7"/>
      <c r="B52" s="9" t="s">
        <v>40</v>
      </c>
      <c r="C52" s="84">
        <v>2004</v>
      </c>
      <c r="D52" s="132">
        <v>38</v>
      </c>
      <c r="E52" s="331">
        <f aca="true" t="shared" si="6" ref="E52:E58">100*E21/$D21</f>
        <v>71.05263157894737</v>
      </c>
      <c r="F52" s="332"/>
      <c r="G52" s="332"/>
      <c r="H52" s="332"/>
      <c r="I52" s="332">
        <f>100*I21/$D21</f>
        <v>26.31578947368421</v>
      </c>
      <c r="J52" s="332">
        <f>100*J21/$D21</f>
        <v>2.6315789473684212</v>
      </c>
      <c r="K52" s="332"/>
      <c r="L52" s="332"/>
      <c r="M52" s="332"/>
      <c r="N52" s="333"/>
      <c r="O52" s="9" t="s">
        <v>40</v>
      </c>
    </row>
    <row r="53" spans="1:15" ht="11.25">
      <c r="A53" s="7"/>
      <c r="B53" s="63" t="s">
        <v>20</v>
      </c>
      <c r="C53" s="83">
        <v>2007</v>
      </c>
      <c r="D53" s="128">
        <v>944</v>
      </c>
      <c r="E53" s="328">
        <f t="shared" si="6"/>
        <v>58.79237288135593</v>
      </c>
      <c r="F53" s="329">
        <f>100*F22/$D22</f>
        <v>1.4830508474576272</v>
      </c>
      <c r="G53" s="329">
        <f>100*G22/$D22</f>
        <v>1.5889830508474576</v>
      </c>
      <c r="H53" s="329">
        <f>100*H22/$D22</f>
        <v>4.978813559322034</v>
      </c>
      <c r="I53" s="329">
        <f>100*I22/$D22</f>
        <v>11.864406779661017</v>
      </c>
      <c r="J53" s="329">
        <f>100*J22/$D22</f>
        <v>3.2838983050847457</v>
      </c>
      <c r="K53" s="329">
        <f>100*K22/$D22</f>
        <v>16.73728813559322</v>
      </c>
      <c r="L53" s="329"/>
      <c r="M53" s="329">
        <f>100*M22/$D22</f>
        <v>1.271186440677966</v>
      </c>
      <c r="N53" s="330"/>
      <c r="O53" s="63" t="s">
        <v>20</v>
      </c>
    </row>
    <row r="54" spans="1:15" ht="11.25">
      <c r="A54" s="7"/>
      <c r="B54" s="9" t="s">
        <v>23</v>
      </c>
      <c r="C54" s="84">
        <v>2007</v>
      </c>
      <c r="D54" s="132">
        <v>9</v>
      </c>
      <c r="E54" s="331">
        <f t="shared" si="6"/>
        <v>44.44444444444444</v>
      </c>
      <c r="F54" s="332"/>
      <c r="G54" s="332"/>
      <c r="H54" s="332"/>
      <c r="I54" s="332">
        <f>100*I23/$D23</f>
        <v>44.44444444444444</v>
      </c>
      <c r="J54" s="332"/>
      <c r="K54" s="332"/>
      <c r="L54" s="332"/>
      <c r="M54" s="332"/>
      <c r="N54" s="333">
        <f>100*N23/$D23</f>
        <v>11.11111111111111</v>
      </c>
      <c r="O54" s="9" t="s">
        <v>23</v>
      </c>
    </row>
    <row r="55" spans="1:15" ht="11.25">
      <c r="A55" s="7"/>
      <c r="B55" s="64" t="s">
        <v>31</v>
      </c>
      <c r="C55" s="83">
        <v>2007</v>
      </c>
      <c r="D55" s="128">
        <v>623</v>
      </c>
      <c r="E55" s="328">
        <f t="shared" si="6"/>
        <v>47.99357945425361</v>
      </c>
      <c r="F55" s="329">
        <f aca="true" t="shared" si="7" ref="F55:H56">100*F24/$D24</f>
        <v>0.16051364365971107</v>
      </c>
      <c r="G55" s="329">
        <f t="shared" si="7"/>
        <v>1.1235955056179776</v>
      </c>
      <c r="H55" s="329">
        <f t="shared" si="7"/>
        <v>5.617977528089888</v>
      </c>
      <c r="I55" s="329">
        <f>100*I24/$D24</f>
        <v>10.272873194221509</v>
      </c>
      <c r="J55" s="329">
        <f aca="true" t="shared" si="8" ref="J55:M58">100*J24/$D24</f>
        <v>9.630818619582664</v>
      </c>
      <c r="K55" s="329">
        <f t="shared" si="8"/>
        <v>23.59550561797753</v>
      </c>
      <c r="L55" s="329">
        <f t="shared" si="8"/>
        <v>0.32102728731942215</v>
      </c>
      <c r="M55" s="329">
        <f t="shared" si="8"/>
        <v>0.16051364365971107</v>
      </c>
      <c r="N55" s="330">
        <f>100*N24/$D24</f>
        <v>1.1235955056179776</v>
      </c>
      <c r="O55" s="64" t="s">
        <v>31</v>
      </c>
    </row>
    <row r="56" spans="1:15" ht="11.25">
      <c r="A56" s="7"/>
      <c r="B56" s="9" t="s">
        <v>41</v>
      </c>
      <c r="C56" s="84">
        <v>2007</v>
      </c>
      <c r="D56" s="132">
        <v>583</v>
      </c>
      <c r="E56" s="331">
        <f t="shared" si="6"/>
        <v>64.83704974271012</v>
      </c>
      <c r="F56" s="332">
        <f t="shared" si="7"/>
        <v>0.6861063464837049</v>
      </c>
      <c r="G56" s="332">
        <f t="shared" si="7"/>
        <v>1.8867924528301887</v>
      </c>
      <c r="H56" s="332">
        <f t="shared" si="7"/>
        <v>2.5728987993138936</v>
      </c>
      <c r="I56" s="332">
        <f>100*I25/$D25</f>
        <v>16.46655231560892</v>
      </c>
      <c r="J56" s="332">
        <f t="shared" si="8"/>
        <v>4.11663807890223</v>
      </c>
      <c r="K56" s="332">
        <f t="shared" si="8"/>
        <v>6.346483704974271</v>
      </c>
      <c r="L56" s="332">
        <f t="shared" si="8"/>
        <v>1.5437392795883362</v>
      </c>
      <c r="M56" s="332">
        <f t="shared" si="8"/>
        <v>1.5437392795883362</v>
      </c>
      <c r="N56" s="333"/>
      <c r="O56" s="9" t="s">
        <v>41</v>
      </c>
    </row>
    <row r="57" spans="1:15" ht="11.25">
      <c r="A57" s="7"/>
      <c r="B57" s="63" t="s">
        <v>24</v>
      </c>
      <c r="C57" s="83">
        <v>2005</v>
      </c>
      <c r="D57" s="128">
        <v>3688</v>
      </c>
      <c r="E57" s="328">
        <f t="shared" si="6"/>
        <v>68.49240780911063</v>
      </c>
      <c r="F57" s="329">
        <f>100*F26/$D26</f>
        <v>1.4099783080260304</v>
      </c>
      <c r="G57" s="329">
        <f>100*G26/$D26</f>
        <v>5.883947939262473</v>
      </c>
      <c r="H57" s="329"/>
      <c r="I57" s="329">
        <f>100*I26/$D26</f>
        <v>4.25704989154013</v>
      </c>
      <c r="J57" s="329">
        <f t="shared" si="8"/>
        <v>1.4370932754880694</v>
      </c>
      <c r="K57" s="329">
        <f t="shared" si="8"/>
        <v>16.350325379609544</v>
      </c>
      <c r="L57" s="329">
        <f t="shared" si="8"/>
        <v>1.816702819956616</v>
      </c>
      <c r="M57" s="329">
        <f t="shared" si="8"/>
        <v>0.3524945770065076</v>
      </c>
      <c r="N57" s="330"/>
      <c r="O57" s="63" t="s">
        <v>24</v>
      </c>
    </row>
    <row r="58" spans="1:15" ht="11.25">
      <c r="A58" s="7"/>
      <c r="B58" s="9" t="s">
        <v>42</v>
      </c>
      <c r="C58" s="84">
        <v>2007</v>
      </c>
      <c r="D58" s="132">
        <v>818</v>
      </c>
      <c r="E58" s="331">
        <f t="shared" si="6"/>
        <v>50.97799511002445</v>
      </c>
      <c r="F58" s="332">
        <f>100*F27/$D27</f>
        <v>1.8337408312958434</v>
      </c>
      <c r="G58" s="332">
        <f>100*G27/$D27</f>
        <v>3.056234718826406</v>
      </c>
      <c r="H58" s="332">
        <f>100*H27/$D27</f>
        <v>8.557457212713937</v>
      </c>
      <c r="I58" s="332">
        <f>100*I27/$D27</f>
        <v>17.726161369193154</v>
      </c>
      <c r="J58" s="332">
        <f t="shared" si="8"/>
        <v>8.679706601466993</v>
      </c>
      <c r="K58" s="332">
        <f t="shared" si="8"/>
        <v>4.156479217603912</v>
      </c>
      <c r="L58" s="332">
        <f t="shared" si="8"/>
        <v>3.9119804400977993</v>
      </c>
      <c r="M58" s="332">
        <f t="shared" si="8"/>
        <v>1.1002444987775062</v>
      </c>
      <c r="N58" s="333"/>
      <c r="O58" s="9" t="s">
        <v>42</v>
      </c>
    </row>
    <row r="59" spans="1:15" ht="11.25">
      <c r="A59" s="7"/>
      <c r="B59" s="63" t="s">
        <v>25</v>
      </c>
      <c r="C59" s="83"/>
      <c r="D59" s="128"/>
      <c r="E59" s="328"/>
      <c r="F59" s="329"/>
      <c r="G59" s="329"/>
      <c r="H59" s="329"/>
      <c r="I59" s="329"/>
      <c r="J59" s="329"/>
      <c r="K59" s="329"/>
      <c r="L59" s="329"/>
      <c r="M59" s="329"/>
      <c r="N59" s="330"/>
      <c r="O59" s="63" t="s">
        <v>25</v>
      </c>
    </row>
    <row r="60" spans="1:15" ht="11.25">
      <c r="A60" s="7"/>
      <c r="B60" s="9" t="s">
        <v>27</v>
      </c>
      <c r="C60" s="84"/>
      <c r="D60" s="132"/>
      <c r="E60" s="331"/>
      <c r="F60" s="332"/>
      <c r="G60" s="332"/>
      <c r="H60" s="332"/>
      <c r="I60" s="332"/>
      <c r="J60" s="332"/>
      <c r="K60" s="332"/>
      <c r="L60" s="332"/>
      <c r="M60" s="332"/>
      <c r="N60" s="333"/>
      <c r="O60" s="9" t="s">
        <v>27</v>
      </c>
    </row>
    <row r="61" spans="1:15" ht="11.25">
      <c r="A61" s="7"/>
      <c r="B61" s="63" t="s">
        <v>26</v>
      </c>
      <c r="C61" s="83"/>
      <c r="D61" s="128"/>
      <c r="E61" s="328"/>
      <c r="F61" s="329"/>
      <c r="G61" s="329"/>
      <c r="H61" s="329"/>
      <c r="I61" s="329"/>
      <c r="J61" s="329"/>
      <c r="K61" s="329"/>
      <c r="L61" s="329"/>
      <c r="M61" s="329"/>
      <c r="N61" s="330"/>
      <c r="O61" s="63" t="s">
        <v>26</v>
      </c>
    </row>
    <row r="62" spans="1:15" ht="11.25">
      <c r="A62" s="7"/>
      <c r="B62" s="9" t="s">
        <v>43</v>
      </c>
      <c r="C62" s="84">
        <v>2007</v>
      </c>
      <c r="D62" s="132">
        <v>332</v>
      </c>
      <c r="E62" s="331">
        <f>100*E31/$D31</f>
        <v>72.59036144578313</v>
      </c>
      <c r="F62" s="332"/>
      <c r="G62" s="332">
        <f aca="true" t="shared" si="9" ref="G62:M62">100*G31/$D31</f>
        <v>2.108433734939759</v>
      </c>
      <c r="H62" s="332">
        <f t="shared" si="9"/>
        <v>3.6144578313253013</v>
      </c>
      <c r="I62" s="332">
        <f t="shared" si="9"/>
        <v>9.63855421686747</v>
      </c>
      <c r="J62" s="332">
        <f t="shared" si="9"/>
        <v>3.3132530120481927</v>
      </c>
      <c r="K62" s="332">
        <f t="shared" si="9"/>
        <v>6.626506024096385</v>
      </c>
      <c r="L62" s="332">
        <f t="shared" si="9"/>
        <v>0.6024096385542169</v>
      </c>
      <c r="M62" s="332">
        <f t="shared" si="9"/>
        <v>1.5060240963855422</v>
      </c>
      <c r="N62" s="333"/>
      <c r="O62" s="9" t="s">
        <v>43</v>
      </c>
    </row>
    <row r="63" spans="1:15" ht="11.25">
      <c r="A63" s="7"/>
      <c r="B63" s="63" t="s">
        <v>44</v>
      </c>
      <c r="C63" s="83">
        <v>2007</v>
      </c>
      <c r="D63" s="128">
        <v>413</v>
      </c>
      <c r="E63" s="328">
        <f aca="true" t="shared" si="10" ref="E63:N64">100*E32/$D32</f>
        <v>67.5544794188862</v>
      </c>
      <c r="F63" s="329">
        <f t="shared" si="10"/>
        <v>1.4527845036319613</v>
      </c>
      <c r="G63" s="329">
        <f t="shared" si="10"/>
        <v>1.4527845036319613</v>
      </c>
      <c r="H63" s="329">
        <f t="shared" si="10"/>
        <v>2.179176755447942</v>
      </c>
      <c r="I63" s="329">
        <f t="shared" si="10"/>
        <v>14.043583535108958</v>
      </c>
      <c r="J63" s="329">
        <f t="shared" si="10"/>
        <v>3.1476997578692494</v>
      </c>
      <c r="K63" s="329">
        <f t="shared" si="10"/>
        <v>7.990314769975787</v>
      </c>
      <c r="L63" s="329">
        <f t="shared" si="10"/>
        <v>0.24213075060532688</v>
      </c>
      <c r="M63" s="329">
        <f t="shared" si="10"/>
        <v>1.2106537530266344</v>
      </c>
      <c r="N63" s="330">
        <f t="shared" si="10"/>
        <v>0.7263922518159807</v>
      </c>
      <c r="O63" s="63" t="s">
        <v>44</v>
      </c>
    </row>
    <row r="64" spans="1:15" ht="11.25">
      <c r="A64" s="7"/>
      <c r="B64" s="10" t="s">
        <v>32</v>
      </c>
      <c r="C64" s="85">
        <v>2007</v>
      </c>
      <c r="D64" s="136">
        <v>2300</v>
      </c>
      <c r="E64" s="335">
        <f t="shared" si="10"/>
        <v>62.17391304347826</v>
      </c>
      <c r="F64" s="336">
        <f t="shared" si="10"/>
        <v>0.6086956521739131</v>
      </c>
      <c r="G64" s="336">
        <f t="shared" si="10"/>
        <v>2.260869565217391</v>
      </c>
      <c r="H64" s="336">
        <f t="shared" si="10"/>
        <v>2.5217391304347827</v>
      </c>
      <c r="I64" s="336">
        <f t="shared" si="10"/>
        <v>24.82608695652174</v>
      </c>
      <c r="J64" s="336">
        <f t="shared" si="10"/>
        <v>0.7391304347826086</v>
      </c>
      <c r="K64" s="336">
        <f t="shared" si="10"/>
        <v>5.913043478260869</v>
      </c>
      <c r="L64" s="336"/>
      <c r="M64" s="336">
        <f t="shared" si="10"/>
        <v>0.9565217391304348</v>
      </c>
      <c r="N64" s="337"/>
      <c r="O64" s="10" t="s">
        <v>32</v>
      </c>
    </row>
    <row r="65" ht="11.25">
      <c r="A65" s="18"/>
    </row>
    <row r="66" spans="1:14" ht="11.25">
      <c r="A66" s="18"/>
      <c r="B66" s="399" t="s">
        <v>118</v>
      </c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</row>
    <row r="67" spans="1:13" ht="11.25">
      <c r="A67" s="18"/>
      <c r="B67" s="62" t="s">
        <v>75</v>
      </c>
      <c r="C67" s="62"/>
      <c r="D67" s="2"/>
      <c r="E67" s="2"/>
      <c r="I67" s="2"/>
      <c r="J67" s="2"/>
      <c r="M67" s="2"/>
    </row>
    <row r="68" spans="1:13" ht="11.25">
      <c r="A68" s="18"/>
      <c r="B68" s="141" t="s">
        <v>76</v>
      </c>
      <c r="C68" s="62"/>
      <c r="D68" s="2"/>
      <c r="E68" s="2"/>
      <c r="I68" s="2"/>
      <c r="J68" s="2"/>
      <c r="M68" s="2"/>
    </row>
    <row r="69" spans="1:29" ht="11.25">
      <c r="A69" s="18"/>
      <c r="B69" s="142" t="s">
        <v>78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ht="11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1:29" ht="11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</sheetData>
  <mergeCells count="4">
    <mergeCell ref="B66:N66"/>
    <mergeCell ref="B2:O2"/>
    <mergeCell ref="E35:N35"/>
    <mergeCell ref="E37:N37"/>
  </mergeCells>
  <printOptions horizontalCentered="1"/>
  <pageMargins left="0.6692913385826772" right="0.6692913385826772" top="0.4724409448818898" bottom="0.275590551181102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6"/>
  <dimension ref="A1:X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5" width="6.28125" style="3" customWidth="1"/>
    <col min="6" max="9" width="6.28125" style="3" hidden="1" customWidth="1"/>
    <col min="10" max="10" width="6.28125" style="3" customWidth="1"/>
    <col min="11" max="11" width="6.28125" style="95" hidden="1" customWidth="1"/>
    <col min="12" max="14" width="6.28125" style="3" hidden="1" customWidth="1"/>
    <col min="15" max="15" width="6.28125" style="3" customWidth="1"/>
    <col min="16" max="19" width="6.28125" style="3" hidden="1" customWidth="1"/>
    <col min="20" max="23" width="6.28125" style="3" customWidth="1"/>
    <col min="24" max="24" width="4.7109375" style="3" customWidth="1"/>
    <col min="25" max="16384" width="9.140625" style="3" customWidth="1"/>
  </cols>
  <sheetData>
    <row r="1" spans="2:24" ht="14.25" customHeight="1">
      <c r="B1" s="33"/>
      <c r="C1" s="23"/>
      <c r="D1" s="23"/>
      <c r="E1" s="23"/>
      <c r="F1" s="23"/>
      <c r="X1" s="86" t="s">
        <v>49</v>
      </c>
    </row>
    <row r="2" spans="2:24" ht="30" customHeight="1">
      <c r="B2" s="433" t="s">
        <v>8</v>
      </c>
      <c r="C2" s="433"/>
      <c r="D2" s="433"/>
      <c r="E2" s="433"/>
      <c r="F2" s="433"/>
      <c r="G2" s="433"/>
      <c r="H2" s="433"/>
      <c r="I2" s="433"/>
      <c r="J2" s="433"/>
      <c r="K2" s="433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</row>
    <row r="3" spans="2:24" ht="15" customHeight="1">
      <c r="B3" s="431" t="s">
        <v>9</v>
      </c>
      <c r="C3" s="431"/>
      <c r="D3" s="431"/>
      <c r="E3" s="431"/>
      <c r="F3" s="431"/>
      <c r="G3" s="431"/>
      <c r="H3" s="431"/>
      <c r="I3" s="431"/>
      <c r="J3" s="431"/>
      <c r="K3" s="431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</row>
    <row r="4" spans="2:22" ht="12.75" customHeight="1">
      <c r="B4" s="4"/>
      <c r="C4" s="19"/>
      <c r="D4" s="22"/>
      <c r="E4" s="22"/>
      <c r="K4" s="87"/>
      <c r="V4" s="28">
        <v>1000</v>
      </c>
    </row>
    <row r="5" spans="2:24" ht="19.5" customHeight="1">
      <c r="B5" s="4"/>
      <c r="C5" s="154">
        <v>1970</v>
      </c>
      <c r="D5" s="238">
        <v>1980</v>
      </c>
      <c r="E5" s="155">
        <v>1990</v>
      </c>
      <c r="F5" s="155">
        <v>1991</v>
      </c>
      <c r="G5" s="155">
        <v>1992</v>
      </c>
      <c r="H5" s="155">
        <v>1993</v>
      </c>
      <c r="I5" s="155">
        <v>1994</v>
      </c>
      <c r="J5" s="155">
        <v>1995</v>
      </c>
      <c r="K5" s="155">
        <v>1996</v>
      </c>
      <c r="L5" s="155">
        <v>1997</v>
      </c>
      <c r="M5" s="155">
        <v>1998</v>
      </c>
      <c r="N5" s="155">
        <v>1999</v>
      </c>
      <c r="O5" s="155">
        <v>2000</v>
      </c>
      <c r="P5" s="155">
        <v>2001</v>
      </c>
      <c r="Q5" s="155">
        <v>2002</v>
      </c>
      <c r="R5" s="155">
        <v>2003</v>
      </c>
      <c r="S5" s="155">
        <v>2004</v>
      </c>
      <c r="T5" s="155">
        <v>2005</v>
      </c>
      <c r="U5" s="155">
        <v>2006</v>
      </c>
      <c r="V5" s="156">
        <v>2007</v>
      </c>
      <c r="W5" s="212" t="s">
        <v>114</v>
      </c>
      <c r="X5" s="88"/>
    </row>
    <row r="6" spans="2:24" ht="9.75" customHeight="1">
      <c r="B6" s="4"/>
      <c r="C6" s="157"/>
      <c r="D6" s="385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5"/>
      <c r="P6" s="265"/>
      <c r="Q6" s="265"/>
      <c r="R6" s="265"/>
      <c r="S6" s="265"/>
      <c r="T6" s="265"/>
      <c r="U6" s="265"/>
      <c r="V6" s="266"/>
      <c r="W6" s="223" t="s">
        <v>93</v>
      </c>
      <c r="X6" s="88"/>
    </row>
    <row r="7" spans="2:24" ht="12.75" customHeight="1">
      <c r="B7" s="69" t="s">
        <v>2</v>
      </c>
      <c r="C7" s="267"/>
      <c r="D7" s="386"/>
      <c r="E7" s="267">
        <f>SUM(E10:E36)</f>
        <v>1487.6055000000001</v>
      </c>
      <c r="F7" s="267"/>
      <c r="G7" s="267"/>
      <c r="H7" s="267"/>
      <c r="I7" s="267"/>
      <c r="J7" s="267">
        <f aca="true" t="shared" si="0" ref="J7:U7">SUM(J10:J36)</f>
        <v>1420.3519999999996</v>
      </c>
      <c r="K7" s="267"/>
      <c r="L7" s="267"/>
      <c r="M7" s="268">
        <f t="shared" si="0"/>
        <v>1451.5400000000002</v>
      </c>
      <c r="N7" s="268">
        <f t="shared" si="0"/>
        <v>1482.3660000000004</v>
      </c>
      <c r="O7" s="268">
        <f t="shared" si="0"/>
        <v>1490.246</v>
      </c>
      <c r="P7" s="267">
        <f t="shared" si="0"/>
        <v>1463.0100000000002</v>
      </c>
      <c r="Q7" s="267">
        <f t="shared" si="0"/>
        <v>1435.1729999999998</v>
      </c>
      <c r="R7" s="267">
        <f t="shared" si="0"/>
        <v>1381.6609999999996</v>
      </c>
      <c r="S7" s="267">
        <f t="shared" si="0"/>
        <v>1333.518924742792</v>
      </c>
      <c r="T7" s="267">
        <f t="shared" si="0"/>
        <v>1298.909</v>
      </c>
      <c r="U7" s="267">
        <f t="shared" si="0"/>
        <v>1275.71</v>
      </c>
      <c r="V7" s="269">
        <f>SUM(V10:V36)</f>
        <v>1276.802</v>
      </c>
      <c r="W7" s="169">
        <f>100*(V7/U7-1)</f>
        <v>0.08559939171126629</v>
      </c>
      <c r="X7" s="89" t="s">
        <v>2</v>
      </c>
    </row>
    <row r="8" spans="2:24" ht="12.75" customHeight="1">
      <c r="B8" s="63" t="s">
        <v>33</v>
      </c>
      <c r="C8" s="270">
        <f>SUM(C10,C13:C14,C16:C20,C24,C27:C28,C30,C34:C36)</f>
        <v>1388.5190000000002</v>
      </c>
      <c r="D8" s="387">
        <f aca="true" t="shared" si="1" ref="D8:T8">SUM(D10,D13:D14,D16:D20,D24,D27:D28,D30,D34:D36)</f>
        <v>1400.0849999999998</v>
      </c>
      <c r="E8" s="270">
        <f t="shared" si="1"/>
        <v>1342.795</v>
      </c>
      <c r="F8" s="270">
        <f t="shared" si="1"/>
        <v>1300.049</v>
      </c>
      <c r="G8" s="270">
        <f t="shared" si="1"/>
        <v>1290.992</v>
      </c>
      <c r="H8" s="270">
        <f t="shared" si="1"/>
        <v>1236.6109999999999</v>
      </c>
      <c r="I8" s="270">
        <f t="shared" si="1"/>
        <v>1258.3010000000002</v>
      </c>
      <c r="J8" s="270">
        <f t="shared" si="1"/>
        <v>1269.186</v>
      </c>
      <c r="K8" s="270">
        <f t="shared" si="1"/>
        <v>1258.925</v>
      </c>
      <c r="L8" s="270">
        <f t="shared" si="1"/>
        <v>1274.378</v>
      </c>
      <c r="M8" s="270">
        <f t="shared" si="1"/>
        <v>1295.375</v>
      </c>
      <c r="N8" s="270">
        <f t="shared" si="1"/>
        <v>1334.5570000000002</v>
      </c>
      <c r="O8" s="270">
        <f t="shared" si="1"/>
        <v>1343.887</v>
      </c>
      <c r="P8" s="270">
        <f t="shared" si="1"/>
        <v>1316.8500000000001</v>
      </c>
      <c r="Q8" s="270">
        <f t="shared" si="1"/>
        <v>1286.4489999999998</v>
      </c>
      <c r="R8" s="270">
        <f t="shared" si="1"/>
        <v>1231.756</v>
      </c>
      <c r="S8" s="270">
        <f t="shared" si="1"/>
        <v>1181.145924742792</v>
      </c>
      <c r="T8" s="270">
        <f t="shared" si="1"/>
        <v>1155.13</v>
      </c>
      <c r="U8" s="270">
        <f>SUM(U10,U13:U14,U16:U20,U24,U27:U28,U30,U34:U36)</f>
        <v>1135.3449999999998</v>
      </c>
      <c r="V8" s="271">
        <f>SUM(V10,V13:V14,V16:V20,V24,V27:V28,V30,V34:V36)</f>
        <v>1130.714</v>
      </c>
      <c r="W8" s="169">
        <f aca="true" t="shared" si="2" ref="W8:W42">100*(V8/U8-1)</f>
        <v>-0.40789363585517213</v>
      </c>
      <c r="X8" s="90" t="s">
        <v>33</v>
      </c>
    </row>
    <row r="9" spans="2:24" ht="12.75" customHeight="1">
      <c r="B9" s="79" t="s">
        <v>92</v>
      </c>
      <c r="C9" s="272"/>
      <c r="D9" s="388"/>
      <c r="E9" s="272">
        <f>SUM(E11,E12,E15,E21,E22,E23,E25,E26,E29,E31,E32,E33)</f>
        <v>144.8105</v>
      </c>
      <c r="F9" s="272"/>
      <c r="G9" s="272"/>
      <c r="H9" s="272"/>
      <c r="I9" s="272"/>
      <c r="J9" s="272">
        <f>SUM(J11,J12,J15,J21,J22,J23,J25,J26,J29,J31,J32,J33)</f>
        <v>151.166</v>
      </c>
      <c r="K9" s="272"/>
      <c r="L9" s="272"/>
      <c r="M9" s="273">
        <f>SUM(M11,M12,M15,M21,M22,M23,M25,M26,M29,M31,M32,M33)</f>
        <v>156.165</v>
      </c>
      <c r="N9" s="273">
        <f>SUM(N11,N12,N15,N21,N22,N23,N25,N26,N29,N31,N32,N33)</f>
        <v>147.809</v>
      </c>
      <c r="O9" s="273">
        <f aca="true" t="shared" si="3" ref="O9:U9">SUM(O11,O12,O15,O21,O22,O23,O25,O26,O29,O31,O32,O33)</f>
        <v>146.35899999999998</v>
      </c>
      <c r="P9" s="272">
        <f t="shared" si="3"/>
        <v>146.16000000000003</v>
      </c>
      <c r="Q9" s="272">
        <f t="shared" si="3"/>
        <v>148.724</v>
      </c>
      <c r="R9" s="272">
        <f t="shared" si="3"/>
        <v>149.90499999999997</v>
      </c>
      <c r="S9" s="272">
        <f t="shared" si="3"/>
        <v>152.37300000000002</v>
      </c>
      <c r="T9" s="272">
        <f t="shared" si="3"/>
        <v>143.77900000000002</v>
      </c>
      <c r="U9" s="272">
        <f t="shared" si="3"/>
        <v>140.36499999999998</v>
      </c>
      <c r="V9" s="272">
        <f>SUM(V11,V12,V15,V21,V22,V23,V25,V26,V29,V31,V32,V33)</f>
        <v>146.088</v>
      </c>
      <c r="W9" s="224">
        <f t="shared" si="2"/>
        <v>4.077227229010094</v>
      </c>
      <c r="X9" s="91" t="s">
        <v>92</v>
      </c>
    </row>
    <row r="10" spans="1:24" ht="12.75" customHeight="1">
      <c r="A10" s="7"/>
      <c r="B10" s="9" t="s">
        <v>34</v>
      </c>
      <c r="C10" s="274">
        <v>76.968</v>
      </c>
      <c r="D10" s="389">
        <v>60.758</v>
      </c>
      <c r="E10" s="275">
        <v>62.446</v>
      </c>
      <c r="F10" s="275">
        <v>58.223</v>
      </c>
      <c r="G10" s="275">
        <v>55.438</v>
      </c>
      <c r="H10" s="275">
        <v>54.933</v>
      </c>
      <c r="I10" s="275">
        <v>53.018</v>
      </c>
      <c r="J10" s="275">
        <v>50.744</v>
      </c>
      <c r="K10" s="275">
        <v>48.75</v>
      </c>
      <c r="L10" s="275">
        <v>50.078</v>
      </c>
      <c r="M10" s="275">
        <v>51.167</v>
      </c>
      <c r="N10" s="275">
        <v>51.601</v>
      </c>
      <c r="O10" s="275">
        <v>49.065</v>
      </c>
      <c r="P10" s="275">
        <v>47.444</v>
      </c>
      <c r="Q10" s="275">
        <v>47.444</v>
      </c>
      <c r="R10" s="275">
        <v>43.693</v>
      </c>
      <c r="S10" s="276">
        <v>43.565</v>
      </c>
      <c r="T10" s="276">
        <v>40.366</v>
      </c>
      <c r="U10" s="276">
        <v>41.114</v>
      </c>
      <c r="V10" s="277">
        <v>41.484</v>
      </c>
      <c r="W10" s="160">
        <f t="shared" si="2"/>
        <v>0.8999367612005704</v>
      </c>
      <c r="X10" s="92" t="s">
        <v>34</v>
      </c>
    </row>
    <row r="11" spans="1:24" ht="12.75" customHeight="1">
      <c r="A11" s="7"/>
      <c r="B11" s="63" t="s">
        <v>16</v>
      </c>
      <c r="C11" s="278"/>
      <c r="D11" s="387"/>
      <c r="E11" s="279">
        <v>6.478</v>
      </c>
      <c r="F11" s="279"/>
      <c r="G11" s="279"/>
      <c r="H11" s="279"/>
      <c r="I11" s="279"/>
      <c r="J11" s="279">
        <v>7.435</v>
      </c>
      <c r="K11" s="279"/>
      <c r="L11" s="279"/>
      <c r="M11" s="279">
        <v>6.905</v>
      </c>
      <c r="N11" s="279">
        <v>7.586</v>
      </c>
      <c r="O11" s="279">
        <v>6.886</v>
      </c>
      <c r="P11" s="279">
        <v>6.709</v>
      </c>
      <c r="Q11" s="279">
        <v>6.769</v>
      </c>
      <c r="R11" s="279">
        <v>6.997</v>
      </c>
      <c r="S11" s="280">
        <v>7.612</v>
      </c>
      <c r="T11" s="280">
        <v>8.224</v>
      </c>
      <c r="U11" s="280">
        <v>8.222</v>
      </c>
      <c r="V11" s="281">
        <v>8.01</v>
      </c>
      <c r="W11" s="161">
        <f t="shared" si="2"/>
        <v>-2.578448066163952</v>
      </c>
      <c r="X11" s="90" t="s">
        <v>16</v>
      </c>
    </row>
    <row r="12" spans="1:24" ht="12.75" customHeight="1">
      <c r="A12" s="7"/>
      <c r="B12" s="9" t="s">
        <v>18</v>
      </c>
      <c r="C12" s="282"/>
      <c r="D12" s="390"/>
      <c r="E12" s="283">
        <v>21.91</v>
      </c>
      <c r="F12" s="283">
        <v>21.46</v>
      </c>
      <c r="G12" s="283">
        <v>24.936</v>
      </c>
      <c r="H12" s="283">
        <v>25.147</v>
      </c>
      <c r="I12" s="283">
        <v>27.59</v>
      </c>
      <c r="J12" s="275">
        <v>28.746</v>
      </c>
      <c r="K12" s="275">
        <v>29.34</v>
      </c>
      <c r="L12" s="275">
        <v>28.376</v>
      </c>
      <c r="M12" s="275">
        <v>27.207</v>
      </c>
      <c r="N12" s="275">
        <v>26.918</v>
      </c>
      <c r="O12" s="275">
        <v>25.445</v>
      </c>
      <c r="P12" s="275">
        <v>26.027</v>
      </c>
      <c r="Q12" s="275">
        <v>26.586</v>
      </c>
      <c r="R12" s="275">
        <v>27.32</v>
      </c>
      <c r="S12" s="276">
        <v>26.516</v>
      </c>
      <c r="T12" s="276">
        <v>25.239</v>
      </c>
      <c r="U12" s="276">
        <v>22.115</v>
      </c>
      <c r="V12" s="277">
        <v>23.06</v>
      </c>
      <c r="W12" s="160">
        <f t="shared" si="2"/>
        <v>4.273117793352932</v>
      </c>
      <c r="X12" s="92" t="s">
        <v>18</v>
      </c>
    </row>
    <row r="13" spans="1:24" ht="12.75" customHeight="1">
      <c r="A13" s="7"/>
      <c r="B13" s="63" t="s">
        <v>29</v>
      </c>
      <c r="C13" s="284">
        <v>19.782</v>
      </c>
      <c r="D13" s="391">
        <v>12.334</v>
      </c>
      <c r="E13" s="279">
        <v>9.155</v>
      </c>
      <c r="F13" s="279">
        <v>8.757</v>
      </c>
      <c r="G13" s="279">
        <v>8.965</v>
      </c>
      <c r="H13" s="279">
        <v>8.513</v>
      </c>
      <c r="I13" s="279">
        <v>8.279</v>
      </c>
      <c r="J13" s="279">
        <v>8.373</v>
      </c>
      <c r="K13" s="279">
        <v>8.08</v>
      </c>
      <c r="L13" s="279">
        <v>8.004</v>
      </c>
      <c r="M13" s="279">
        <v>7.556</v>
      </c>
      <c r="N13" s="279">
        <v>7.605</v>
      </c>
      <c r="O13" s="279">
        <v>7.346</v>
      </c>
      <c r="P13" s="279">
        <v>6.856</v>
      </c>
      <c r="Q13" s="279">
        <v>7.121</v>
      </c>
      <c r="R13" s="279">
        <v>6.749</v>
      </c>
      <c r="S13" s="285">
        <v>6.209</v>
      </c>
      <c r="T13" s="285">
        <v>5.413</v>
      </c>
      <c r="U13" s="285">
        <v>5.403</v>
      </c>
      <c r="V13" s="286">
        <v>5.549</v>
      </c>
      <c r="W13" s="162">
        <f t="shared" si="2"/>
        <v>2.702202480103666</v>
      </c>
      <c r="X13" s="90" t="s">
        <v>29</v>
      </c>
    </row>
    <row r="14" spans="1:24" ht="12.75" customHeight="1">
      <c r="A14" s="7"/>
      <c r="B14" s="9" t="s">
        <v>35</v>
      </c>
      <c r="C14" s="274">
        <v>377.61</v>
      </c>
      <c r="D14" s="389">
        <v>412.672</v>
      </c>
      <c r="E14" s="275">
        <v>389.35</v>
      </c>
      <c r="F14" s="275">
        <v>385.147</v>
      </c>
      <c r="G14" s="275">
        <v>395.462</v>
      </c>
      <c r="H14" s="275">
        <v>385.384</v>
      </c>
      <c r="I14" s="275">
        <v>392.754</v>
      </c>
      <c r="J14" s="275">
        <v>388.003</v>
      </c>
      <c r="K14" s="275">
        <v>373.082</v>
      </c>
      <c r="L14" s="275">
        <v>380.835</v>
      </c>
      <c r="M14" s="275">
        <v>377.257</v>
      </c>
      <c r="N14" s="275">
        <v>395.689</v>
      </c>
      <c r="O14" s="275">
        <v>382.949</v>
      </c>
      <c r="P14" s="275">
        <v>375.345</v>
      </c>
      <c r="Q14" s="275">
        <v>362.054</v>
      </c>
      <c r="R14" s="275">
        <v>354.534</v>
      </c>
      <c r="S14" s="276">
        <v>339.31</v>
      </c>
      <c r="T14" s="276">
        <v>336.619</v>
      </c>
      <c r="U14" s="276">
        <v>327.984</v>
      </c>
      <c r="V14" s="277">
        <v>335.485</v>
      </c>
      <c r="W14" s="160">
        <f t="shared" si="2"/>
        <v>2.2870018049661045</v>
      </c>
      <c r="X14" s="92" t="s">
        <v>35</v>
      </c>
    </row>
    <row r="15" spans="1:24" ht="12.75" customHeight="1">
      <c r="A15" s="7"/>
      <c r="B15" s="63" t="s">
        <v>19</v>
      </c>
      <c r="C15" s="284" t="s">
        <v>115</v>
      </c>
      <c r="D15" s="391" t="s">
        <v>115</v>
      </c>
      <c r="E15" s="279">
        <v>2.099</v>
      </c>
      <c r="F15" s="279">
        <v>1.923</v>
      </c>
      <c r="G15" s="279">
        <v>1.167</v>
      </c>
      <c r="H15" s="279">
        <v>1.317</v>
      </c>
      <c r="I15" s="279">
        <v>1.584</v>
      </c>
      <c r="J15" s="279">
        <v>1.644</v>
      </c>
      <c r="K15" s="279">
        <v>1.318</v>
      </c>
      <c r="L15" s="279">
        <v>1.491</v>
      </c>
      <c r="M15" s="279">
        <v>1.612</v>
      </c>
      <c r="N15" s="279">
        <v>1.472</v>
      </c>
      <c r="O15" s="279">
        <v>1.504</v>
      </c>
      <c r="P15" s="279">
        <v>1.888</v>
      </c>
      <c r="Q15" s="279">
        <v>2.164</v>
      </c>
      <c r="R15" s="279">
        <v>1.931</v>
      </c>
      <c r="S15" s="285">
        <v>2.244</v>
      </c>
      <c r="T15" s="285">
        <v>2.341</v>
      </c>
      <c r="U15" s="285">
        <v>2.585</v>
      </c>
      <c r="V15" s="286">
        <v>2.449</v>
      </c>
      <c r="W15" s="162">
        <f t="shared" si="2"/>
        <v>-5.261121856866547</v>
      </c>
      <c r="X15" s="90" t="s">
        <v>19</v>
      </c>
    </row>
    <row r="16" spans="1:24" ht="12.75" customHeight="1">
      <c r="A16" s="7"/>
      <c r="B16" s="9" t="s">
        <v>38</v>
      </c>
      <c r="C16" s="274">
        <v>6.405</v>
      </c>
      <c r="D16" s="389">
        <v>5.683</v>
      </c>
      <c r="E16" s="275">
        <v>6.067</v>
      </c>
      <c r="F16" s="275">
        <v>6.493</v>
      </c>
      <c r="G16" s="275">
        <v>6.677</v>
      </c>
      <c r="H16" s="275">
        <v>6.376</v>
      </c>
      <c r="I16" s="275">
        <v>6.61</v>
      </c>
      <c r="J16" s="275">
        <v>8.117</v>
      </c>
      <c r="K16" s="275">
        <v>8.686</v>
      </c>
      <c r="L16" s="275">
        <v>8.496</v>
      </c>
      <c r="M16" s="275">
        <v>8.239</v>
      </c>
      <c r="N16" s="275">
        <v>7.806</v>
      </c>
      <c r="O16" s="275">
        <v>7.749</v>
      </c>
      <c r="P16" s="275">
        <v>6.909</v>
      </c>
      <c r="Q16" s="275">
        <v>6.625</v>
      </c>
      <c r="R16" s="275">
        <v>5.983</v>
      </c>
      <c r="S16" s="276">
        <v>5.781</v>
      </c>
      <c r="T16" s="276">
        <v>5.586</v>
      </c>
      <c r="U16" s="276">
        <v>6.018</v>
      </c>
      <c r="V16" s="277">
        <v>5.158</v>
      </c>
      <c r="W16" s="163">
        <f t="shared" si="2"/>
        <v>-14.29046194749085</v>
      </c>
      <c r="X16" s="92" t="s">
        <v>38</v>
      </c>
    </row>
    <row r="17" spans="1:24" ht="12.75" customHeight="1">
      <c r="A17" s="7"/>
      <c r="B17" s="63" t="s">
        <v>30</v>
      </c>
      <c r="C17" s="284">
        <v>18.289</v>
      </c>
      <c r="D17" s="391">
        <v>18.233</v>
      </c>
      <c r="E17" s="279">
        <v>19.609</v>
      </c>
      <c r="F17" s="279">
        <v>20.764</v>
      </c>
      <c r="G17" s="279">
        <v>22.006</v>
      </c>
      <c r="H17" s="279">
        <v>22.165</v>
      </c>
      <c r="I17" s="279">
        <v>22.222</v>
      </c>
      <c r="J17" s="279">
        <v>22.798</v>
      </c>
      <c r="K17" s="279">
        <v>23.775</v>
      </c>
      <c r="L17" s="279">
        <v>24.295</v>
      </c>
      <c r="M17" s="279">
        <v>24.819</v>
      </c>
      <c r="N17" s="279">
        <v>24.231</v>
      </c>
      <c r="O17" s="279">
        <v>23.001</v>
      </c>
      <c r="P17" s="279">
        <v>19.671</v>
      </c>
      <c r="Q17" s="279">
        <v>16.809</v>
      </c>
      <c r="R17" s="279">
        <v>15.751</v>
      </c>
      <c r="S17" s="285">
        <v>15.51392474279182</v>
      </c>
      <c r="T17" s="285">
        <v>16.914</v>
      </c>
      <c r="U17" s="285">
        <v>16.019</v>
      </c>
      <c r="V17" s="286">
        <v>15.092</v>
      </c>
      <c r="W17" s="164">
        <f t="shared" si="2"/>
        <v>-5.78687808227728</v>
      </c>
      <c r="X17" s="90" t="s">
        <v>30</v>
      </c>
    </row>
    <row r="18" spans="1:24" ht="12.75" customHeight="1">
      <c r="A18" s="7"/>
      <c r="B18" s="9" t="s">
        <v>36</v>
      </c>
      <c r="C18" s="274">
        <v>57.968</v>
      </c>
      <c r="D18" s="389">
        <v>67.803</v>
      </c>
      <c r="E18" s="275">
        <v>101.507</v>
      </c>
      <c r="F18" s="275">
        <v>98.128</v>
      </c>
      <c r="G18" s="275">
        <v>87.293</v>
      </c>
      <c r="H18" s="275">
        <v>79.925</v>
      </c>
      <c r="I18" s="275">
        <v>78.474</v>
      </c>
      <c r="J18" s="275">
        <v>83.586</v>
      </c>
      <c r="K18" s="275">
        <v>85.588</v>
      </c>
      <c r="L18" s="275">
        <v>86.062</v>
      </c>
      <c r="M18" s="275">
        <v>97.57</v>
      </c>
      <c r="N18" s="275">
        <v>97.811</v>
      </c>
      <c r="O18" s="275">
        <v>101.729</v>
      </c>
      <c r="P18" s="275">
        <v>100.393</v>
      </c>
      <c r="Q18" s="275">
        <v>98.433</v>
      </c>
      <c r="R18" s="275">
        <v>99.987</v>
      </c>
      <c r="S18" s="276">
        <v>94.009</v>
      </c>
      <c r="T18" s="276">
        <v>91.187</v>
      </c>
      <c r="U18" s="276">
        <v>99.779</v>
      </c>
      <c r="V18" s="277">
        <v>100.508</v>
      </c>
      <c r="W18" s="160">
        <f t="shared" si="2"/>
        <v>0.7306146583950568</v>
      </c>
      <c r="X18" s="92" t="s">
        <v>36</v>
      </c>
    </row>
    <row r="19" spans="1:24" ht="12.75" customHeight="1">
      <c r="A19" s="7"/>
      <c r="B19" s="63" t="s">
        <v>37</v>
      </c>
      <c r="C19" s="284">
        <v>228.05</v>
      </c>
      <c r="D19" s="391">
        <v>248.469</v>
      </c>
      <c r="E19" s="279">
        <v>162.573</v>
      </c>
      <c r="F19" s="279">
        <v>148.886</v>
      </c>
      <c r="G19" s="279">
        <v>143.361</v>
      </c>
      <c r="H19" s="279">
        <v>137.5</v>
      </c>
      <c r="I19" s="279">
        <v>132.726</v>
      </c>
      <c r="J19" s="279">
        <v>132.949</v>
      </c>
      <c r="K19" s="279">
        <v>125.406</v>
      </c>
      <c r="L19" s="279">
        <v>125.202</v>
      </c>
      <c r="M19" s="279">
        <v>124.387</v>
      </c>
      <c r="N19" s="279">
        <v>124.524</v>
      </c>
      <c r="O19" s="279">
        <v>121.223</v>
      </c>
      <c r="P19" s="279">
        <v>116.745</v>
      </c>
      <c r="Q19" s="279">
        <v>105.47</v>
      </c>
      <c r="R19" s="279">
        <v>90.22</v>
      </c>
      <c r="S19" s="285">
        <v>85.39</v>
      </c>
      <c r="T19" s="285">
        <v>84.525</v>
      </c>
      <c r="U19" s="285">
        <v>80.309</v>
      </c>
      <c r="V19" s="286">
        <v>81.272</v>
      </c>
      <c r="W19" s="162">
        <f t="shared" si="2"/>
        <v>1.1991184051600712</v>
      </c>
      <c r="X19" s="90" t="s">
        <v>37</v>
      </c>
    </row>
    <row r="20" spans="1:24" ht="12.75" customHeight="1">
      <c r="A20" s="7"/>
      <c r="B20" s="9" t="s">
        <v>39</v>
      </c>
      <c r="C20" s="274">
        <v>173.132</v>
      </c>
      <c r="D20" s="389">
        <v>163.77</v>
      </c>
      <c r="E20" s="275">
        <v>161.782</v>
      </c>
      <c r="F20" s="275">
        <v>170.702</v>
      </c>
      <c r="G20" s="275">
        <v>170.814</v>
      </c>
      <c r="H20" s="275">
        <v>153.393</v>
      </c>
      <c r="I20" s="275">
        <v>170.679</v>
      </c>
      <c r="J20" s="275">
        <v>182.761</v>
      </c>
      <c r="K20" s="275">
        <v>190.068</v>
      </c>
      <c r="L20" s="275">
        <v>190.031</v>
      </c>
      <c r="M20" s="275">
        <v>204.615</v>
      </c>
      <c r="N20" s="275">
        <v>225.646</v>
      </c>
      <c r="O20" s="275">
        <v>256.546</v>
      </c>
      <c r="P20" s="275">
        <v>263.1</v>
      </c>
      <c r="Q20" s="275">
        <v>265.402</v>
      </c>
      <c r="R20" s="275">
        <v>252.271</v>
      </c>
      <c r="S20" s="276">
        <v>243.49</v>
      </c>
      <c r="T20" s="276">
        <v>240.011</v>
      </c>
      <c r="U20" s="276">
        <v>238.124</v>
      </c>
      <c r="V20" s="277">
        <v>230.871</v>
      </c>
      <c r="W20" s="160">
        <f t="shared" si="2"/>
        <v>-3.0458920562395964</v>
      </c>
      <c r="X20" s="92" t="s">
        <v>39</v>
      </c>
    </row>
    <row r="21" spans="1:24" ht="12.75" customHeight="1">
      <c r="A21" s="7"/>
      <c r="B21" s="63" t="s">
        <v>17</v>
      </c>
      <c r="C21" s="284" t="s">
        <v>115</v>
      </c>
      <c r="D21" s="391" t="s">
        <v>115</v>
      </c>
      <c r="E21" s="279">
        <v>3.172</v>
      </c>
      <c r="F21" s="279"/>
      <c r="G21" s="279"/>
      <c r="H21" s="279"/>
      <c r="I21" s="279"/>
      <c r="J21" s="279">
        <v>3.052</v>
      </c>
      <c r="K21" s="279"/>
      <c r="L21" s="279">
        <v>3.021</v>
      </c>
      <c r="M21" s="279">
        <v>2.641</v>
      </c>
      <c r="N21" s="279">
        <v>2.5</v>
      </c>
      <c r="O21" s="279">
        <v>2.397</v>
      </c>
      <c r="P21" s="279">
        <v>2.393</v>
      </c>
      <c r="Q21" s="279">
        <v>2.367</v>
      </c>
      <c r="R21" s="279">
        <v>2.358</v>
      </c>
      <c r="S21" s="285">
        <v>2.08</v>
      </c>
      <c r="T21" s="285">
        <v>1.382</v>
      </c>
      <c r="U21" s="285">
        <v>1.558</v>
      </c>
      <c r="V21" s="286">
        <v>1.468</v>
      </c>
      <c r="W21" s="162">
        <f t="shared" si="2"/>
        <v>-5.776636713735561</v>
      </c>
      <c r="X21" s="90" t="s">
        <v>17</v>
      </c>
    </row>
    <row r="22" spans="1:24" ht="12.75" customHeight="1">
      <c r="A22" s="7"/>
      <c r="B22" s="9" t="s">
        <v>21</v>
      </c>
      <c r="C22" s="274" t="s">
        <v>115</v>
      </c>
      <c r="D22" s="389" t="s">
        <v>115</v>
      </c>
      <c r="E22" s="275">
        <v>4.325</v>
      </c>
      <c r="F22" s="275">
        <v>4.271</v>
      </c>
      <c r="G22" s="275">
        <v>3.474</v>
      </c>
      <c r="H22" s="275">
        <v>3.389</v>
      </c>
      <c r="I22" s="275">
        <v>3.814</v>
      </c>
      <c r="J22" s="275">
        <v>4.056</v>
      </c>
      <c r="K22" s="275">
        <v>3.711</v>
      </c>
      <c r="L22" s="275">
        <v>3.925</v>
      </c>
      <c r="M22" s="275">
        <v>4.54</v>
      </c>
      <c r="N22" s="275">
        <v>4.442</v>
      </c>
      <c r="O22" s="275">
        <v>4.482</v>
      </c>
      <c r="P22" s="275">
        <v>4.766</v>
      </c>
      <c r="Q22" s="275">
        <v>5.083</v>
      </c>
      <c r="R22" s="275">
        <v>5.379</v>
      </c>
      <c r="S22" s="276">
        <v>5.081</v>
      </c>
      <c r="T22" s="276">
        <v>4.466</v>
      </c>
      <c r="U22" s="276">
        <v>4.302</v>
      </c>
      <c r="V22" s="277">
        <v>4.781</v>
      </c>
      <c r="W22" s="160">
        <f t="shared" si="2"/>
        <v>11.134356113435606</v>
      </c>
      <c r="X22" s="92" t="s">
        <v>21</v>
      </c>
    </row>
    <row r="23" spans="1:24" ht="12.75" customHeight="1">
      <c r="A23" s="7"/>
      <c r="B23" s="63" t="s">
        <v>22</v>
      </c>
      <c r="C23" s="284" t="s">
        <v>115</v>
      </c>
      <c r="D23" s="391" t="s">
        <v>115</v>
      </c>
      <c r="E23" s="279">
        <v>5.135</v>
      </c>
      <c r="F23" s="279">
        <v>6.067</v>
      </c>
      <c r="G23" s="279">
        <v>4.049</v>
      </c>
      <c r="H23" s="279">
        <v>4.319</v>
      </c>
      <c r="I23" s="279">
        <v>3.902</v>
      </c>
      <c r="J23" s="279">
        <v>4.144</v>
      </c>
      <c r="K23" s="279">
        <v>4.579</v>
      </c>
      <c r="L23" s="279">
        <v>5.319</v>
      </c>
      <c r="M23" s="279">
        <v>6.445</v>
      </c>
      <c r="N23" s="279">
        <v>6.356</v>
      </c>
      <c r="O23" s="279">
        <v>5.807</v>
      </c>
      <c r="P23" s="279">
        <v>5.972</v>
      </c>
      <c r="Q23" s="279">
        <v>6.091</v>
      </c>
      <c r="R23" s="279">
        <v>5.965</v>
      </c>
      <c r="S23" s="285">
        <v>6.357</v>
      </c>
      <c r="T23" s="285">
        <v>6.772</v>
      </c>
      <c r="U23" s="285">
        <v>6.589</v>
      </c>
      <c r="V23" s="286">
        <v>6.6</v>
      </c>
      <c r="W23" s="162">
        <f t="shared" si="2"/>
        <v>0.16694490818029983</v>
      </c>
      <c r="X23" s="90" t="s">
        <v>22</v>
      </c>
    </row>
    <row r="24" spans="1:24" ht="12.75" customHeight="1">
      <c r="A24" s="7"/>
      <c r="B24" s="9" t="s">
        <v>40</v>
      </c>
      <c r="C24" s="274">
        <v>1.607</v>
      </c>
      <c r="D24" s="389">
        <v>1.577</v>
      </c>
      <c r="E24" s="275">
        <v>1.216</v>
      </c>
      <c r="F24" s="275">
        <v>1.126</v>
      </c>
      <c r="G24" s="275">
        <v>1.139</v>
      </c>
      <c r="H24" s="275">
        <v>1.184</v>
      </c>
      <c r="I24" s="275">
        <v>1.133</v>
      </c>
      <c r="J24" s="275">
        <v>1.145</v>
      </c>
      <c r="K24" s="275">
        <v>1.05</v>
      </c>
      <c r="L24" s="275">
        <v>1.016</v>
      </c>
      <c r="M24" s="275">
        <v>1.058</v>
      </c>
      <c r="N24" s="275">
        <v>1.076</v>
      </c>
      <c r="O24" s="275">
        <v>0.899</v>
      </c>
      <c r="P24" s="275">
        <v>0.772</v>
      </c>
      <c r="Q24" s="275">
        <v>0.769</v>
      </c>
      <c r="R24" s="275">
        <v>0.664</v>
      </c>
      <c r="S24" s="276">
        <v>0.692</v>
      </c>
      <c r="T24" s="276">
        <v>0.708</v>
      </c>
      <c r="U24" s="276">
        <v>0.762</v>
      </c>
      <c r="V24" s="277">
        <v>0.749</v>
      </c>
      <c r="W24" s="160">
        <f t="shared" si="2"/>
        <v>-1.7060367454068248</v>
      </c>
      <c r="X24" s="92" t="s">
        <v>40</v>
      </c>
    </row>
    <row r="25" spans="1:24" ht="12.75" customHeight="1">
      <c r="A25" s="7"/>
      <c r="B25" s="63" t="s">
        <v>20</v>
      </c>
      <c r="C25" s="284" t="s">
        <v>115</v>
      </c>
      <c r="D25" s="391">
        <v>18.994</v>
      </c>
      <c r="E25" s="279">
        <v>27.801</v>
      </c>
      <c r="F25" s="279">
        <v>24.589</v>
      </c>
      <c r="G25" s="279">
        <v>24.623</v>
      </c>
      <c r="H25" s="279">
        <v>19.527</v>
      </c>
      <c r="I25" s="279">
        <v>20.722</v>
      </c>
      <c r="J25" s="279">
        <v>19.817</v>
      </c>
      <c r="K25" s="279">
        <v>18.393</v>
      </c>
      <c r="L25" s="279">
        <v>19.097</v>
      </c>
      <c r="M25" s="279">
        <v>20.147</v>
      </c>
      <c r="N25" s="279">
        <v>18.923</v>
      </c>
      <c r="O25" s="279">
        <v>17.493</v>
      </c>
      <c r="P25" s="279">
        <v>18.505</v>
      </c>
      <c r="Q25" s="279">
        <v>19.686</v>
      </c>
      <c r="R25" s="279">
        <v>19.976</v>
      </c>
      <c r="S25" s="285">
        <v>20.957</v>
      </c>
      <c r="T25" s="285">
        <v>20.777</v>
      </c>
      <c r="U25" s="285">
        <v>20.977</v>
      </c>
      <c r="V25" s="286">
        <v>20.614</v>
      </c>
      <c r="W25" s="162">
        <f t="shared" si="2"/>
        <v>-1.7304667016255881</v>
      </c>
      <c r="X25" s="90" t="s">
        <v>20</v>
      </c>
    </row>
    <row r="26" spans="1:24" ht="12.75" customHeight="1">
      <c r="A26" s="7"/>
      <c r="B26" s="9" t="s">
        <v>23</v>
      </c>
      <c r="C26" s="287" t="s">
        <v>115</v>
      </c>
      <c r="D26" s="392" t="s">
        <v>115</v>
      </c>
      <c r="E26" s="288">
        <f>0.475/2</f>
        <v>0.2375</v>
      </c>
      <c r="F26" s="288"/>
      <c r="G26" s="288"/>
      <c r="H26" s="288">
        <v>0.756</v>
      </c>
      <c r="I26" s="288">
        <v>0.845</v>
      </c>
      <c r="J26" s="275">
        <v>0.969</v>
      </c>
      <c r="K26" s="288"/>
      <c r="L26" s="288"/>
      <c r="M26" s="288">
        <v>0.969</v>
      </c>
      <c r="N26" s="288">
        <v>0.969</v>
      </c>
      <c r="O26" s="288">
        <v>0.969</v>
      </c>
      <c r="P26" s="275">
        <v>1.231</v>
      </c>
      <c r="Q26" s="275">
        <v>1.312</v>
      </c>
      <c r="R26" s="275">
        <v>1.188</v>
      </c>
      <c r="S26" s="276">
        <v>1.281</v>
      </c>
      <c r="T26" s="276">
        <v>0.848</v>
      </c>
      <c r="U26" s="276">
        <v>0.894</v>
      </c>
      <c r="V26" s="277">
        <v>0.942</v>
      </c>
      <c r="W26" s="160">
        <f t="shared" si="2"/>
        <v>5.369127516778516</v>
      </c>
      <c r="X26" s="92" t="s">
        <v>23</v>
      </c>
    </row>
    <row r="27" spans="1:24" ht="12.75" customHeight="1">
      <c r="A27" s="7"/>
      <c r="B27" s="64" t="s">
        <v>31</v>
      </c>
      <c r="C27" s="284">
        <v>58.883</v>
      </c>
      <c r="D27" s="391">
        <v>49.383</v>
      </c>
      <c r="E27" s="279">
        <v>44.892</v>
      </c>
      <c r="F27" s="279">
        <v>40.703</v>
      </c>
      <c r="G27" s="279">
        <v>41.021</v>
      </c>
      <c r="H27" s="279">
        <v>40.204</v>
      </c>
      <c r="I27" s="279">
        <v>41.391</v>
      </c>
      <c r="J27" s="279">
        <v>42.641</v>
      </c>
      <c r="K27" s="279">
        <v>41.041</v>
      </c>
      <c r="L27" s="279">
        <v>41.036</v>
      </c>
      <c r="M27" s="279">
        <v>41.299</v>
      </c>
      <c r="N27" s="279">
        <v>42.271</v>
      </c>
      <c r="O27" s="279">
        <v>42.271</v>
      </c>
      <c r="P27" s="279">
        <v>35.313</v>
      </c>
      <c r="Q27" s="279">
        <v>33.538</v>
      </c>
      <c r="R27" s="279">
        <v>31.635</v>
      </c>
      <c r="S27" s="285">
        <v>27.76</v>
      </c>
      <c r="T27" s="285">
        <v>27.013</v>
      </c>
      <c r="U27" s="285">
        <v>24.527</v>
      </c>
      <c r="V27" s="286">
        <v>25.819</v>
      </c>
      <c r="W27" s="162">
        <f t="shared" si="2"/>
        <v>5.2676642067924995</v>
      </c>
      <c r="X27" s="93" t="s">
        <v>31</v>
      </c>
    </row>
    <row r="28" spans="1:24" ht="12.75" customHeight="1">
      <c r="A28" s="7"/>
      <c r="B28" s="9" t="s">
        <v>41</v>
      </c>
      <c r="C28" s="274">
        <v>51.631</v>
      </c>
      <c r="D28" s="389">
        <v>46.214</v>
      </c>
      <c r="E28" s="275">
        <v>46.338</v>
      </c>
      <c r="F28" s="275">
        <v>44.73</v>
      </c>
      <c r="G28" s="275">
        <v>44.73</v>
      </c>
      <c r="H28" s="275">
        <v>41.791</v>
      </c>
      <c r="I28" s="275">
        <v>42.015</v>
      </c>
      <c r="J28" s="275">
        <v>38.956</v>
      </c>
      <c r="K28" s="275">
        <v>38.253</v>
      </c>
      <c r="L28" s="275">
        <v>39.695</v>
      </c>
      <c r="M28" s="275">
        <v>39.225</v>
      </c>
      <c r="N28" s="275">
        <v>42.348</v>
      </c>
      <c r="O28" s="275">
        <v>42.126</v>
      </c>
      <c r="P28" s="275">
        <v>43.073</v>
      </c>
      <c r="Q28" s="275">
        <v>43.175</v>
      </c>
      <c r="R28" s="275">
        <v>43.423</v>
      </c>
      <c r="S28" s="276">
        <v>42.657</v>
      </c>
      <c r="T28" s="276">
        <v>40.896</v>
      </c>
      <c r="U28" s="276">
        <v>39.884</v>
      </c>
      <c r="V28" s="277">
        <v>41.096</v>
      </c>
      <c r="W28" s="160">
        <f t="shared" si="2"/>
        <v>3.0388125564135837</v>
      </c>
      <c r="X28" s="92" t="s">
        <v>41</v>
      </c>
    </row>
    <row r="29" spans="1:24" ht="12.75" customHeight="1">
      <c r="A29" s="7"/>
      <c r="B29" s="63" t="s">
        <v>24</v>
      </c>
      <c r="C29" s="284"/>
      <c r="D29" s="391">
        <v>40.373</v>
      </c>
      <c r="E29" s="279">
        <v>50.532</v>
      </c>
      <c r="F29" s="279">
        <v>54.038</v>
      </c>
      <c r="G29" s="279">
        <v>50.989</v>
      </c>
      <c r="H29" s="279">
        <v>48.901</v>
      </c>
      <c r="I29" s="279">
        <v>53.647</v>
      </c>
      <c r="J29" s="279">
        <v>56.904</v>
      </c>
      <c r="K29" s="279">
        <v>57.911</v>
      </c>
      <c r="L29" s="279">
        <v>66.586</v>
      </c>
      <c r="M29" s="279">
        <v>61.855</v>
      </c>
      <c r="N29" s="279">
        <v>55.106</v>
      </c>
      <c r="O29" s="279">
        <v>57.331</v>
      </c>
      <c r="P29" s="279">
        <v>53.799</v>
      </c>
      <c r="Q29" s="279">
        <v>53.559</v>
      </c>
      <c r="R29" s="279">
        <v>51.078</v>
      </c>
      <c r="S29" s="285">
        <v>51.069</v>
      </c>
      <c r="T29" s="285">
        <v>48.1</v>
      </c>
      <c r="U29" s="285">
        <v>46.876</v>
      </c>
      <c r="V29" s="286">
        <v>49.536</v>
      </c>
      <c r="W29" s="162">
        <f t="shared" si="2"/>
        <v>5.674545609693671</v>
      </c>
      <c r="X29" s="90" t="s">
        <v>24</v>
      </c>
    </row>
    <row r="30" spans="1:24" ht="12.75" customHeight="1">
      <c r="A30" s="7"/>
      <c r="B30" s="9" t="s">
        <v>42</v>
      </c>
      <c r="C30" s="274">
        <v>22.662</v>
      </c>
      <c r="D30" s="389">
        <v>33.886</v>
      </c>
      <c r="E30" s="275">
        <v>45.11</v>
      </c>
      <c r="F30" s="275">
        <v>48.953</v>
      </c>
      <c r="G30" s="275">
        <v>50.851</v>
      </c>
      <c r="H30" s="275">
        <v>48.645</v>
      </c>
      <c r="I30" s="275">
        <v>45.83</v>
      </c>
      <c r="J30" s="275">
        <v>48.339</v>
      </c>
      <c r="K30" s="275">
        <v>49.265</v>
      </c>
      <c r="L30" s="275">
        <v>49.417</v>
      </c>
      <c r="M30" s="275">
        <v>49.357</v>
      </c>
      <c r="N30" s="275">
        <v>48.508</v>
      </c>
      <c r="O30" s="275">
        <v>44.463</v>
      </c>
      <c r="P30" s="275">
        <v>42.521</v>
      </c>
      <c r="Q30" s="275">
        <v>42.219</v>
      </c>
      <c r="R30" s="275">
        <v>41.495</v>
      </c>
      <c r="S30" s="276">
        <v>38.93</v>
      </c>
      <c r="T30" s="276">
        <v>37.066</v>
      </c>
      <c r="U30" s="276">
        <v>35.68</v>
      </c>
      <c r="V30" s="277">
        <v>35.311</v>
      </c>
      <c r="W30" s="160">
        <f t="shared" si="2"/>
        <v>-1.0341928251121124</v>
      </c>
      <c r="X30" s="92" t="s">
        <v>42</v>
      </c>
    </row>
    <row r="31" spans="1:24" ht="12.75" customHeight="1">
      <c r="A31" s="7"/>
      <c r="B31" s="63" t="s">
        <v>25</v>
      </c>
      <c r="C31" s="278"/>
      <c r="D31" s="387"/>
      <c r="E31" s="279">
        <v>9.708</v>
      </c>
      <c r="F31" s="279"/>
      <c r="G31" s="279"/>
      <c r="H31" s="279"/>
      <c r="I31" s="279"/>
      <c r="J31" s="279">
        <v>9.119</v>
      </c>
      <c r="K31" s="279"/>
      <c r="L31" s="279"/>
      <c r="M31" s="279">
        <v>8.266</v>
      </c>
      <c r="N31" s="279">
        <v>7.95</v>
      </c>
      <c r="O31" s="279">
        <v>7.577</v>
      </c>
      <c r="P31" s="279">
        <v>7.491</v>
      </c>
      <c r="Q31" s="279">
        <v>6.975</v>
      </c>
      <c r="R31" s="279">
        <v>7.347</v>
      </c>
      <c r="S31" s="285">
        <v>8.012</v>
      </c>
      <c r="T31" s="285">
        <v>7.226</v>
      </c>
      <c r="U31" s="285">
        <v>6.64</v>
      </c>
      <c r="V31" s="286">
        <v>8.451</v>
      </c>
      <c r="W31" s="162">
        <f t="shared" si="2"/>
        <v>27.27409638554219</v>
      </c>
      <c r="X31" s="90" t="s">
        <v>25</v>
      </c>
    </row>
    <row r="32" spans="1:24" ht="12.75" customHeight="1">
      <c r="A32" s="7"/>
      <c r="B32" s="9" t="s">
        <v>27</v>
      </c>
      <c r="C32" s="274" t="s">
        <v>115</v>
      </c>
      <c r="D32" s="389" t="s">
        <v>115</v>
      </c>
      <c r="E32" s="275">
        <v>5.177</v>
      </c>
      <c r="F32" s="275">
        <v>5.479</v>
      </c>
      <c r="G32" s="275">
        <v>5.781</v>
      </c>
      <c r="H32" s="275">
        <v>6.29</v>
      </c>
      <c r="I32" s="275">
        <v>6.552</v>
      </c>
      <c r="J32" s="275">
        <v>6.567</v>
      </c>
      <c r="K32" s="275">
        <v>6.273</v>
      </c>
      <c r="L32" s="275">
        <v>6.973</v>
      </c>
      <c r="M32" s="275">
        <v>5.874</v>
      </c>
      <c r="N32" s="275">
        <v>7.009</v>
      </c>
      <c r="O32" s="275">
        <v>8.584</v>
      </c>
      <c r="P32" s="275">
        <v>9.198</v>
      </c>
      <c r="Q32" s="275">
        <v>10.266</v>
      </c>
      <c r="R32" s="275">
        <v>11.815</v>
      </c>
      <c r="S32" s="276">
        <v>12.721</v>
      </c>
      <c r="T32" s="276">
        <v>10.509</v>
      </c>
      <c r="U32" s="276">
        <v>11.62</v>
      </c>
      <c r="V32" s="277">
        <v>11.677</v>
      </c>
      <c r="W32" s="160">
        <f t="shared" si="2"/>
        <v>0.49053356282271476</v>
      </c>
      <c r="X32" s="92" t="s">
        <v>27</v>
      </c>
    </row>
    <row r="33" spans="1:24" ht="12.75" customHeight="1">
      <c r="A33" s="7"/>
      <c r="B33" s="63" t="s">
        <v>26</v>
      </c>
      <c r="C33" s="289"/>
      <c r="D33" s="393"/>
      <c r="E33" s="290">
        <v>8.236</v>
      </c>
      <c r="F33" s="290"/>
      <c r="G33" s="290"/>
      <c r="H33" s="290"/>
      <c r="I33" s="290"/>
      <c r="J33" s="279">
        <v>8.713</v>
      </c>
      <c r="K33" s="279"/>
      <c r="L33" s="279">
        <v>9.489</v>
      </c>
      <c r="M33" s="279">
        <v>9.704</v>
      </c>
      <c r="N33" s="279">
        <v>8.578</v>
      </c>
      <c r="O33" s="279">
        <v>7.884</v>
      </c>
      <c r="P33" s="279">
        <v>8.181</v>
      </c>
      <c r="Q33" s="279">
        <v>7.866</v>
      </c>
      <c r="R33" s="279">
        <v>8.551</v>
      </c>
      <c r="S33" s="285">
        <v>8.443</v>
      </c>
      <c r="T33" s="285">
        <v>7.895</v>
      </c>
      <c r="U33" s="285">
        <v>7.987</v>
      </c>
      <c r="V33" s="286">
        <v>8.5</v>
      </c>
      <c r="W33" s="162">
        <f t="shared" si="2"/>
        <v>6.4229372730687295</v>
      </c>
      <c r="X33" s="90" t="s">
        <v>26</v>
      </c>
    </row>
    <row r="34" spans="1:24" ht="12.75" customHeight="1">
      <c r="A34" s="7"/>
      <c r="B34" s="9" t="s">
        <v>43</v>
      </c>
      <c r="C34" s="274">
        <v>11.439</v>
      </c>
      <c r="D34" s="389">
        <v>6.79</v>
      </c>
      <c r="E34" s="275">
        <v>10.175</v>
      </c>
      <c r="F34" s="275">
        <v>9.374</v>
      </c>
      <c r="G34" s="275">
        <v>7.882</v>
      </c>
      <c r="H34" s="275">
        <v>6.147</v>
      </c>
      <c r="I34" s="275">
        <v>6.245</v>
      </c>
      <c r="J34" s="275">
        <v>7.812</v>
      </c>
      <c r="K34" s="275">
        <v>7.274</v>
      </c>
      <c r="L34" s="275">
        <v>6.98</v>
      </c>
      <c r="M34" s="275">
        <v>6.902</v>
      </c>
      <c r="N34" s="275">
        <v>6.997</v>
      </c>
      <c r="O34" s="275">
        <v>6.633</v>
      </c>
      <c r="P34" s="275">
        <v>6.451</v>
      </c>
      <c r="Q34" s="275">
        <v>6.196</v>
      </c>
      <c r="R34" s="275">
        <v>6.907</v>
      </c>
      <c r="S34" s="276">
        <v>6.767</v>
      </c>
      <c r="T34" s="276">
        <v>7.02</v>
      </c>
      <c r="U34" s="276">
        <v>6.74</v>
      </c>
      <c r="V34" s="277">
        <v>6.657</v>
      </c>
      <c r="W34" s="160">
        <f t="shared" si="2"/>
        <v>-1.2314540059347179</v>
      </c>
      <c r="X34" s="92" t="s">
        <v>43</v>
      </c>
    </row>
    <row r="35" spans="1:24" ht="12.75" customHeight="1">
      <c r="A35" s="7"/>
      <c r="B35" s="63" t="s">
        <v>44</v>
      </c>
      <c r="C35" s="284">
        <v>16.636</v>
      </c>
      <c r="D35" s="391">
        <v>15.231</v>
      </c>
      <c r="E35" s="279">
        <v>16.975</v>
      </c>
      <c r="F35" s="279">
        <v>16.003</v>
      </c>
      <c r="G35" s="279">
        <v>15.599</v>
      </c>
      <c r="H35" s="279">
        <v>14.959</v>
      </c>
      <c r="I35" s="279">
        <v>15.888</v>
      </c>
      <c r="J35" s="279">
        <v>15.626</v>
      </c>
      <c r="K35" s="279">
        <v>15.321</v>
      </c>
      <c r="L35" s="279">
        <v>15.752</v>
      </c>
      <c r="M35" s="279">
        <v>15.514</v>
      </c>
      <c r="N35" s="279">
        <v>15.834</v>
      </c>
      <c r="O35" s="279">
        <v>15.77</v>
      </c>
      <c r="P35" s="279">
        <v>15.796</v>
      </c>
      <c r="Q35" s="279">
        <v>16.947</v>
      </c>
      <c r="R35" s="279">
        <v>18.365</v>
      </c>
      <c r="S35" s="285">
        <v>18.029</v>
      </c>
      <c r="T35" s="285">
        <v>18.094</v>
      </c>
      <c r="U35" s="285">
        <v>18.213</v>
      </c>
      <c r="V35" s="286">
        <v>18.548</v>
      </c>
      <c r="W35" s="162">
        <f t="shared" si="2"/>
        <v>1.8393455224290145</v>
      </c>
      <c r="X35" s="90" t="s">
        <v>44</v>
      </c>
    </row>
    <row r="36" spans="1:24" ht="12.75" customHeight="1">
      <c r="A36" s="7"/>
      <c r="B36" s="10" t="s">
        <v>32</v>
      </c>
      <c r="C36" s="291">
        <v>267.457</v>
      </c>
      <c r="D36" s="394">
        <v>257.282</v>
      </c>
      <c r="E36" s="292">
        <v>265.6</v>
      </c>
      <c r="F36" s="292">
        <v>242.06</v>
      </c>
      <c r="G36" s="292">
        <v>239.754</v>
      </c>
      <c r="H36" s="292">
        <v>235.492</v>
      </c>
      <c r="I36" s="292">
        <v>241.037</v>
      </c>
      <c r="J36" s="292">
        <v>237.336</v>
      </c>
      <c r="K36" s="292">
        <v>243.286</v>
      </c>
      <c r="L36" s="292">
        <v>247.479</v>
      </c>
      <c r="M36" s="292">
        <v>246.41</v>
      </c>
      <c r="N36" s="292">
        <v>242.61</v>
      </c>
      <c r="O36" s="292">
        <v>242.117</v>
      </c>
      <c r="P36" s="292">
        <v>236.461</v>
      </c>
      <c r="Q36" s="292">
        <v>234.247</v>
      </c>
      <c r="R36" s="292">
        <v>220.079</v>
      </c>
      <c r="S36" s="293">
        <v>213.043</v>
      </c>
      <c r="T36" s="293">
        <v>203.712</v>
      </c>
      <c r="U36" s="293">
        <v>194.789</v>
      </c>
      <c r="V36" s="294">
        <v>187.115</v>
      </c>
      <c r="W36" s="165">
        <f t="shared" si="2"/>
        <v>-3.9396475160301536</v>
      </c>
      <c r="X36" s="94" t="s">
        <v>32</v>
      </c>
    </row>
    <row r="37" spans="1:24" ht="12.75" customHeight="1">
      <c r="A37" s="7"/>
      <c r="B37" s="63" t="s">
        <v>47</v>
      </c>
      <c r="C37" s="278"/>
      <c r="D37" s="387"/>
      <c r="E37" s="279">
        <v>14.471</v>
      </c>
      <c r="F37" s="279"/>
      <c r="G37" s="279"/>
      <c r="H37" s="279"/>
      <c r="I37" s="279"/>
      <c r="J37" s="279">
        <v>12.668</v>
      </c>
      <c r="K37" s="279"/>
      <c r="L37" s="279"/>
      <c r="M37" s="279">
        <v>12.846</v>
      </c>
      <c r="N37" s="279">
        <v>12.958</v>
      </c>
      <c r="O37" s="279">
        <v>14.43</v>
      </c>
      <c r="P37" s="279">
        <v>15.656</v>
      </c>
      <c r="Q37" s="279">
        <v>17.071</v>
      </c>
      <c r="R37" s="279">
        <v>18.592</v>
      </c>
      <c r="S37" s="280">
        <v>17.14</v>
      </c>
      <c r="T37" s="280">
        <v>15.679</v>
      </c>
      <c r="U37" s="280">
        <v>16.706</v>
      </c>
      <c r="V37" s="281">
        <v>18.029</v>
      </c>
      <c r="W37" s="161">
        <f t="shared" si="2"/>
        <v>7.919310427391357</v>
      </c>
      <c r="X37" s="90" t="s">
        <v>47</v>
      </c>
    </row>
    <row r="38" spans="1:24" ht="12.75" customHeight="1">
      <c r="A38" s="7"/>
      <c r="B38" s="9" t="s">
        <v>59</v>
      </c>
      <c r="C38" s="274">
        <v>3.1</v>
      </c>
      <c r="D38" s="389"/>
      <c r="E38" s="275">
        <v>2.3</v>
      </c>
      <c r="F38" s="275"/>
      <c r="G38" s="275"/>
      <c r="H38" s="275"/>
      <c r="I38" s="275"/>
      <c r="J38" s="275"/>
      <c r="K38" s="275"/>
      <c r="L38" s="275"/>
      <c r="M38" s="275"/>
      <c r="N38" s="275"/>
      <c r="O38" s="275">
        <v>1.7</v>
      </c>
      <c r="P38" s="275"/>
      <c r="Q38" s="275">
        <v>1.6</v>
      </c>
      <c r="R38" s="275">
        <v>1.935</v>
      </c>
      <c r="S38" s="295"/>
      <c r="T38" s="295"/>
      <c r="U38" s="295">
        <v>3.313</v>
      </c>
      <c r="V38" s="296">
        <v>4.037</v>
      </c>
      <c r="W38" s="166">
        <f t="shared" si="2"/>
        <v>21.853305161485046</v>
      </c>
      <c r="X38" s="92" t="s">
        <v>59</v>
      </c>
    </row>
    <row r="39" spans="1:24" ht="12.75" customHeight="1">
      <c r="A39" s="7"/>
      <c r="B39" s="79" t="s">
        <v>28</v>
      </c>
      <c r="C39" s="297"/>
      <c r="D39" s="388"/>
      <c r="E39" s="298">
        <v>55.771</v>
      </c>
      <c r="F39" s="298"/>
      <c r="G39" s="298"/>
      <c r="H39" s="298"/>
      <c r="I39" s="298"/>
      <c r="J39" s="298">
        <v>66.029</v>
      </c>
      <c r="K39" s="298"/>
      <c r="L39" s="298"/>
      <c r="M39" s="298"/>
      <c r="N39" s="298"/>
      <c r="O39" s="298">
        <v>75.201</v>
      </c>
      <c r="P39" s="298"/>
      <c r="Q39" s="298">
        <v>65.748</v>
      </c>
      <c r="R39" s="298">
        <v>67.031</v>
      </c>
      <c r="S39" s="299"/>
      <c r="T39" s="299"/>
      <c r="U39" s="299"/>
      <c r="V39" s="300"/>
      <c r="W39" s="167"/>
      <c r="X39" s="91" t="s">
        <v>28</v>
      </c>
    </row>
    <row r="40" spans="1:24" ht="12.75" customHeight="1">
      <c r="A40" s="7"/>
      <c r="B40" s="8" t="s">
        <v>14</v>
      </c>
      <c r="C40" s="303"/>
      <c r="D40" s="395"/>
      <c r="E40" s="304">
        <v>0.564</v>
      </c>
      <c r="F40" s="304">
        <v>0.758</v>
      </c>
      <c r="G40" s="304">
        <v>0.904</v>
      </c>
      <c r="H40" s="304">
        <v>0.986</v>
      </c>
      <c r="I40" s="304">
        <v>1.004</v>
      </c>
      <c r="J40" s="304">
        <v>1.057</v>
      </c>
      <c r="K40" s="304">
        <v>1.075</v>
      </c>
      <c r="L40" s="304">
        <v>1.027</v>
      </c>
      <c r="M40" s="304">
        <v>1.095</v>
      </c>
      <c r="N40" s="304">
        <v>1.174</v>
      </c>
      <c r="O40" s="304">
        <v>0.979</v>
      </c>
      <c r="P40" s="304">
        <v>0.844</v>
      </c>
      <c r="Q40" s="304">
        <v>0.985</v>
      </c>
      <c r="R40" s="304">
        <v>0.787</v>
      </c>
      <c r="S40" s="304">
        <v>0.79</v>
      </c>
      <c r="T40" s="304">
        <v>0.671</v>
      </c>
      <c r="U40" s="304">
        <v>0.887</v>
      </c>
      <c r="V40" s="305">
        <v>1.132</v>
      </c>
      <c r="W40" s="306">
        <f t="shared" si="2"/>
        <v>27.621195039458833</v>
      </c>
      <c r="X40" s="307" t="s">
        <v>14</v>
      </c>
    </row>
    <row r="41" spans="1:24" ht="12.75" customHeight="1">
      <c r="A41" s="7"/>
      <c r="B41" s="63" t="s">
        <v>45</v>
      </c>
      <c r="C41" s="278"/>
      <c r="D41" s="387"/>
      <c r="E41" s="279">
        <v>8.801</v>
      </c>
      <c r="F41" s="279"/>
      <c r="G41" s="279"/>
      <c r="H41" s="279"/>
      <c r="I41" s="279"/>
      <c r="J41" s="279">
        <v>8.625</v>
      </c>
      <c r="K41" s="279">
        <v>8.779</v>
      </c>
      <c r="L41" s="279">
        <v>8.765</v>
      </c>
      <c r="M41" s="279">
        <v>8.864</v>
      </c>
      <c r="N41" s="279">
        <v>8.361</v>
      </c>
      <c r="O41" s="279">
        <v>8.44</v>
      </c>
      <c r="P41" s="279">
        <v>8.244</v>
      </c>
      <c r="Q41" s="279">
        <v>8.724</v>
      </c>
      <c r="R41" s="279">
        <v>8.266</v>
      </c>
      <c r="S41" s="280">
        <v>8.425</v>
      </c>
      <c r="T41" s="280">
        <v>8.078</v>
      </c>
      <c r="U41" s="280">
        <v>7.925</v>
      </c>
      <c r="V41" s="281">
        <v>8.182</v>
      </c>
      <c r="W41" s="161">
        <f t="shared" si="2"/>
        <v>3.242902208201892</v>
      </c>
      <c r="X41" s="90" t="s">
        <v>45</v>
      </c>
    </row>
    <row r="42" spans="1:24" ht="12.75" customHeight="1">
      <c r="A42" s="7"/>
      <c r="B42" s="10" t="s">
        <v>15</v>
      </c>
      <c r="C42" s="301">
        <v>28.651</v>
      </c>
      <c r="D42" s="396">
        <v>25.649</v>
      </c>
      <c r="E42" s="301">
        <v>23.834</v>
      </c>
      <c r="F42" s="301">
        <v>22.821</v>
      </c>
      <c r="G42" s="301">
        <v>23.272</v>
      </c>
      <c r="H42" s="301">
        <v>22.852</v>
      </c>
      <c r="I42" s="301">
        <v>23.527</v>
      </c>
      <c r="J42" s="301">
        <v>23.03</v>
      </c>
      <c r="K42" s="301">
        <v>21.578</v>
      </c>
      <c r="L42" s="301">
        <v>22.075</v>
      </c>
      <c r="M42" s="301">
        <v>22.232</v>
      </c>
      <c r="N42" s="301">
        <v>23.434</v>
      </c>
      <c r="O42" s="301">
        <v>23.737</v>
      </c>
      <c r="P42" s="301">
        <v>23.896</v>
      </c>
      <c r="Q42" s="301">
        <v>23.647</v>
      </c>
      <c r="R42" s="301">
        <v>23.84</v>
      </c>
      <c r="S42" s="301">
        <v>22.891</v>
      </c>
      <c r="T42" s="301">
        <v>21.706</v>
      </c>
      <c r="U42" s="301">
        <v>21.491</v>
      </c>
      <c r="V42" s="302">
        <v>21.911</v>
      </c>
      <c r="W42" s="168">
        <f t="shared" si="2"/>
        <v>1.9543064538644073</v>
      </c>
      <c r="X42" s="94" t="s">
        <v>15</v>
      </c>
    </row>
    <row r="43" spans="2:24" ht="19.5" customHeight="1">
      <c r="B43" s="397" t="s">
        <v>88</v>
      </c>
      <c r="C43" s="397"/>
      <c r="D43" s="397"/>
      <c r="E43" s="397"/>
      <c r="F43" s="397"/>
      <c r="G43" s="397"/>
      <c r="H43" s="397"/>
      <c r="I43" s="435"/>
      <c r="J43" s="435"/>
      <c r="K43" s="435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</row>
    <row r="44" spans="2:24" ht="15.75" customHeight="1">
      <c r="B44" s="399" t="s">
        <v>91</v>
      </c>
      <c r="C44" s="399"/>
      <c r="D44" s="399"/>
      <c r="E44" s="399"/>
      <c r="F44" s="399"/>
      <c r="G44" s="399"/>
      <c r="H44" s="399"/>
      <c r="I44" s="436"/>
      <c r="J44" s="436"/>
      <c r="K44" s="436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</row>
    <row r="45" ht="11.25">
      <c r="B45" s="5"/>
    </row>
    <row r="46" ht="11.25">
      <c r="J46" s="2"/>
    </row>
    <row r="47" ht="11.25">
      <c r="J47" s="2"/>
    </row>
  </sheetData>
  <mergeCells count="4">
    <mergeCell ref="B3:X3"/>
    <mergeCell ref="B2:X2"/>
    <mergeCell ref="B43:X43"/>
    <mergeCell ref="B44:X4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61"/>
  <dimension ref="A1:S4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5.7109375" style="3" customWidth="1"/>
    <col min="6" max="9" width="5.7109375" style="3" hidden="1" customWidth="1"/>
    <col min="10" max="17" width="5.7109375" style="3" customWidth="1"/>
    <col min="18" max="18" width="4.00390625" style="3" customWidth="1"/>
    <col min="19" max="19" width="2.28125" style="3" customWidth="1"/>
    <col min="20" max="16384" width="9.140625" style="3" customWidth="1"/>
  </cols>
  <sheetData>
    <row r="1" spans="2:18" ht="14.25" customHeight="1">
      <c r="B1" s="1"/>
      <c r="C1" s="1"/>
      <c r="D1" s="1"/>
      <c r="E1"/>
      <c r="F1"/>
      <c r="G1"/>
      <c r="H1"/>
      <c r="I1"/>
      <c r="J1"/>
      <c r="K1"/>
      <c r="L1" s="27"/>
      <c r="R1" s="27" t="s">
        <v>50</v>
      </c>
    </row>
    <row r="2" spans="2:18" ht="30" customHeight="1">
      <c r="B2" s="423" t="s">
        <v>12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</row>
    <row r="3" spans="2:19" ht="27.75" customHeight="1">
      <c r="B3" s="439" t="s">
        <v>13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226"/>
    </row>
    <row r="4" spans="2:17" ht="24.75" customHeight="1">
      <c r="B4" s="4"/>
      <c r="C4" s="75">
        <v>1970</v>
      </c>
      <c r="D4" s="360">
        <v>1980</v>
      </c>
      <c r="E4" s="240">
        <v>1990</v>
      </c>
      <c r="F4" s="76">
        <v>1996</v>
      </c>
      <c r="G4" s="76">
        <v>1997</v>
      </c>
      <c r="H4" s="76">
        <v>1998</v>
      </c>
      <c r="I4" s="76">
        <v>1999</v>
      </c>
      <c r="J4" s="76">
        <v>2000</v>
      </c>
      <c r="K4" s="76">
        <v>2001</v>
      </c>
      <c r="L4" s="76">
        <v>2002</v>
      </c>
      <c r="M4" s="76">
        <v>2003</v>
      </c>
      <c r="N4" s="76">
        <v>2004</v>
      </c>
      <c r="O4" s="76">
        <v>2005</v>
      </c>
      <c r="P4" s="76">
        <v>2006</v>
      </c>
      <c r="Q4" s="240">
        <v>2007</v>
      </c>
    </row>
    <row r="5" spans="2:18" ht="12.75" customHeight="1">
      <c r="B5" s="69" t="s">
        <v>2</v>
      </c>
      <c r="C5" s="308"/>
      <c r="D5" s="361"/>
      <c r="E5" s="351"/>
      <c r="F5" s="97"/>
      <c r="G5" s="97"/>
      <c r="H5" s="97"/>
      <c r="I5" s="97"/>
      <c r="J5" s="97"/>
      <c r="K5" s="97"/>
      <c r="L5" s="97"/>
      <c r="M5" s="98"/>
      <c r="N5" s="98"/>
      <c r="O5" s="146">
        <f>SUM(O8:O34)</f>
        <v>65</v>
      </c>
      <c r="P5" s="146">
        <f>SUM(P8:P34)</f>
        <v>138</v>
      </c>
      <c r="Q5" s="146">
        <f>SUM(Q8:Q34)</f>
        <v>76</v>
      </c>
      <c r="R5" s="69" t="s">
        <v>2</v>
      </c>
    </row>
    <row r="6" spans="2:18" ht="12.75" customHeight="1">
      <c r="B6" s="63" t="s">
        <v>33</v>
      </c>
      <c r="C6" s="308">
        <f>SUM(C8,C11:C12,C14:C18,C22,C25:C26,C28,C32:C34)</f>
        <v>381</v>
      </c>
      <c r="D6" s="361">
        <f>SUM(D8,D11:D12,D14:D18,D22,D25:D26,D28,D32:D34)</f>
        <v>318</v>
      </c>
      <c r="E6" s="351">
        <f aca="true" t="shared" si="0" ref="E6:O6">SUM(E8,E11:E12,E14:E18,E22,E25:E26,E28,E32:E34)</f>
        <v>165</v>
      </c>
      <c r="F6" s="96">
        <f t="shared" si="0"/>
        <v>93</v>
      </c>
      <c r="G6" s="96">
        <f t="shared" si="0"/>
        <v>134</v>
      </c>
      <c r="H6" s="96">
        <f t="shared" si="0"/>
        <v>186</v>
      </c>
      <c r="I6" s="96">
        <f t="shared" si="0"/>
        <v>122</v>
      </c>
      <c r="J6" s="96">
        <f t="shared" si="0"/>
        <v>117</v>
      </c>
      <c r="K6" s="96">
        <f t="shared" si="0"/>
        <v>75</v>
      </c>
      <c r="L6" s="96">
        <f t="shared" si="0"/>
        <v>121</v>
      </c>
      <c r="M6" s="96">
        <f t="shared" si="0"/>
        <v>91</v>
      </c>
      <c r="N6" s="96">
        <f t="shared" si="0"/>
        <v>75</v>
      </c>
      <c r="O6" s="96">
        <f t="shared" si="0"/>
        <v>51</v>
      </c>
      <c r="P6" s="96">
        <f>SUM(P8,P11:P12,P14:P18,P22,P25:P26,P28,P32:P34)</f>
        <v>36</v>
      </c>
      <c r="Q6" s="96">
        <f>SUM(Q8,Q11:Q12,Q14:Q18,Q22,Q25:Q26,Q28,Q32:Q34)</f>
        <v>54</v>
      </c>
      <c r="R6" s="63" t="s">
        <v>33</v>
      </c>
    </row>
    <row r="7" spans="2:18" ht="12.75" customHeight="1">
      <c r="B7" s="79" t="s">
        <v>92</v>
      </c>
      <c r="C7" s="309"/>
      <c r="D7" s="362"/>
      <c r="E7" s="352"/>
      <c r="F7" s="108"/>
      <c r="G7" s="108"/>
      <c r="H7" s="108"/>
      <c r="I7" s="108"/>
      <c r="J7" s="108"/>
      <c r="K7" s="108"/>
      <c r="L7" s="108"/>
      <c r="M7" s="108"/>
      <c r="N7" s="108"/>
      <c r="O7" s="108">
        <f>SUM(O9,O10,O13,O19,O20,O21,O23,O24,O27,O29,O30,O31)</f>
        <v>14</v>
      </c>
      <c r="P7" s="108">
        <f>SUM(P9,P10,P13,P19,P20,P21,P23,P24,P27,P29,P30,P31)</f>
        <v>102</v>
      </c>
      <c r="Q7" s="108">
        <f>SUM(Q9,Q10,Q13,Q19,Q20,Q21,Q23,Q24,Q27,Q29,Q30,Q31)</f>
        <v>22</v>
      </c>
      <c r="R7" s="79" t="s">
        <v>92</v>
      </c>
    </row>
    <row r="8" spans="1:18" ht="12.75" customHeight="1">
      <c r="A8" s="7"/>
      <c r="B8" s="8" t="s">
        <v>34</v>
      </c>
      <c r="C8" s="310">
        <v>3</v>
      </c>
      <c r="D8" s="363">
        <v>4</v>
      </c>
      <c r="E8" s="353">
        <v>0</v>
      </c>
      <c r="F8" s="13">
        <v>6</v>
      </c>
      <c r="G8" s="13">
        <v>1</v>
      </c>
      <c r="H8" s="13">
        <v>3</v>
      </c>
      <c r="I8" s="13">
        <v>3</v>
      </c>
      <c r="J8" s="13">
        <v>3</v>
      </c>
      <c r="K8" s="13">
        <v>10</v>
      </c>
      <c r="L8" s="13">
        <v>0</v>
      </c>
      <c r="M8" s="13">
        <v>4</v>
      </c>
      <c r="N8" s="13">
        <v>1</v>
      </c>
      <c r="O8" s="13">
        <v>0</v>
      </c>
      <c r="P8" s="13">
        <v>2</v>
      </c>
      <c r="Q8" s="13">
        <v>9</v>
      </c>
      <c r="R8" s="8" t="s">
        <v>34</v>
      </c>
    </row>
    <row r="9" spans="1:18" ht="12.75" customHeight="1">
      <c r="A9" s="7"/>
      <c r="B9" s="63" t="s">
        <v>16</v>
      </c>
      <c r="C9" s="311"/>
      <c r="D9" s="364"/>
      <c r="E9" s="354"/>
      <c r="F9" s="99">
        <v>0</v>
      </c>
      <c r="G9" s="99"/>
      <c r="H9" s="99"/>
      <c r="I9" s="99"/>
      <c r="J9" s="99"/>
      <c r="K9" s="99">
        <v>3</v>
      </c>
      <c r="L9" s="99">
        <v>0</v>
      </c>
      <c r="M9" s="99">
        <v>26</v>
      </c>
      <c r="N9" s="99">
        <v>26</v>
      </c>
      <c r="O9" s="99">
        <v>3</v>
      </c>
      <c r="P9" s="99">
        <v>1</v>
      </c>
      <c r="Q9" s="99">
        <v>2</v>
      </c>
      <c r="R9" s="63" t="s">
        <v>16</v>
      </c>
    </row>
    <row r="10" spans="1:18" ht="12.75" customHeight="1">
      <c r="A10" s="7"/>
      <c r="B10" s="9" t="s">
        <v>18</v>
      </c>
      <c r="C10" s="312"/>
      <c r="D10" s="365"/>
      <c r="E10" s="355"/>
      <c r="F10" s="16">
        <v>2</v>
      </c>
      <c r="G10" s="16"/>
      <c r="H10" s="16"/>
      <c r="I10" s="16"/>
      <c r="J10" s="16">
        <v>1</v>
      </c>
      <c r="K10" s="16">
        <v>0</v>
      </c>
      <c r="L10" s="16">
        <v>4</v>
      </c>
      <c r="M10" s="16">
        <v>2</v>
      </c>
      <c r="N10" s="16">
        <v>5</v>
      </c>
      <c r="O10" s="16">
        <v>4</v>
      </c>
      <c r="P10" s="16">
        <v>2</v>
      </c>
      <c r="Q10" s="16">
        <v>0</v>
      </c>
      <c r="R10" s="9" t="s">
        <v>18</v>
      </c>
    </row>
    <row r="11" spans="1:18" ht="12.75" customHeight="1">
      <c r="A11" s="7"/>
      <c r="B11" s="63" t="s">
        <v>29</v>
      </c>
      <c r="C11" s="311">
        <v>7</v>
      </c>
      <c r="D11" s="364">
        <v>3</v>
      </c>
      <c r="E11" s="354">
        <v>1</v>
      </c>
      <c r="F11" s="99">
        <v>0</v>
      </c>
      <c r="G11" s="99">
        <v>0</v>
      </c>
      <c r="H11" s="99">
        <v>0</v>
      </c>
      <c r="I11" s="99">
        <v>2</v>
      </c>
      <c r="J11" s="99">
        <v>3</v>
      </c>
      <c r="K11" s="99">
        <v>0</v>
      </c>
      <c r="L11" s="99">
        <v>2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63" t="s">
        <v>29</v>
      </c>
    </row>
    <row r="12" spans="1:18" ht="12.75" customHeight="1">
      <c r="A12" s="7"/>
      <c r="B12" s="9" t="s">
        <v>35</v>
      </c>
      <c r="C12" s="313">
        <v>151</v>
      </c>
      <c r="D12" s="366">
        <v>74</v>
      </c>
      <c r="E12" s="25">
        <v>50</v>
      </c>
      <c r="F12" s="16">
        <v>25</v>
      </c>
      <c r="G12" s="16">
        <v>28</v>
      </c>
      <c r="H12" s="16">
        <v>114</v>
      </c>
      <c r="I12" s="16">
        <v>28</v>
      </c>
      <c r="J12" s="16">
        <v>38</v>
      </c>
      <c r="K12" s="16">
        <v>13</v>
      </c>
      <c r="L12" s="16">
        <v>26</v>
      </c>
      <c r="M12" s="16">
        <v>23</v>
      </c>
      <c r="N12" s="16">
        <v>25</v>
      </c>
      <c r="O12" s="16">
        <v>7</v>
      </c>
      <c r="P12" s="16">
        <v>2</v>
      </c>
      <c r="Q12" s="16">
        <v>3</v>
      </c>
      <c r="R12" s="9" t="s">
        <v>35</v>
      </c>
    </row>
    <row r="13" spans="1:18" ht="12.75" customHeight="1">
      <c r="A13" s="7"/>
      <c r="B13" s="63" t="s">
        <v>19</v>
      </c>
      <c r="C13" s="311"/>
      <c r="D13" s="364"/>
      <c r="E13" s="354"/>
      <c r="F13" s="99"/>
      <c r="G13" s="99"/>
      <c r="H13" s="99"/>
      <c r="I13" s="99"/>
      <c r="J13" s="99"/>
      <c r="K13" s="99"/>
      <c r="L13" s="99"/>
      <c r="M13" s="99"/>
      <c r="N13" s="99"/>
      <c r="O13" s="99">
        <v>0</v>
      </c>
      <c r="P13" s="99">
        <v>0</v>
      </c>
      <c r="Q13" s="225">
        <v>0</v>
      </c>
      <c r="R13" s="63" t="s">
        <v>19</v>
      </c>
    </row>
    <row r="14" spans="1:18" ht="12.75" customHeight="1">
      <c r="A14" s="7"/>
      <c r="B14" s="9" t="s">
        <v>38</v>
      </c>
      <c r="C14" s="313">
        <v>0</v>
      </c>
      <c r="D14" s="366">
        <v>16</v>
      </c>
      <c r="E14" s="25">
        <v>1</v>
      </c>
      <c r="F14" s="16">
        <v>0</v>
      </c>
      <c r="G14" s="16">
        <v>1</v>
      </c>
      <c r="H14" s="16">
        <v>0</v>
      </c>
      <c r="I14" s="16">
        <v>0</v>
      </c>
      <c r="J14" s="16">
        <v>2</v>
      </c>
      <c r="K14" s="16">
        <v>2</v>
      </c>
      <c r="L14" s="16">
        <v>1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9" t="s">
        <v>38</v>
      </c>
    </row>
    <row r="15" spans="1:18" ht="12.75" customHeight="1">
      <c r="A15" s="7"/>
      <c r="B15" s="63" t="s">
        <v>30</v>
      </c>
      <c r="C15" s="311">
        <v>1</v>
      </c>
      <c r="D15" s="364">
        <v>1</v>
      </c>
      <c r="E15" s="354">
        <v>0</v>
      </c>
      <c r="F15" s="99">
        <v>0</v>
      </c>
      <c r="G15" s="99">
        <v>2</v>
      </c>
      <c r="H15" s="99">
        <v>0</v>
      </c>
      <c r="I15" s="99">
        <v>1</v>
      </c>
      <c r="J15" s="99">
        <v>20</v>
      </c>
      <c r="K15" s="99">
        <v>4</v>
      </c>
      <c r="L15" s="99">
        <v>4</v>
      </c>
      <c r="M15" s="99">
        <v>0</v>
      </c>
      <c r="N15" s="99">
        <v>0</v>
      </c>
      <c r="O15" s="99">
        <v>0</v>
      </c>
      <c r="P15" s="99">
        <v>3</v>
      </c>
      <c r="Q15" s="99">
        <v>0</v>
      </c>
      <c r="R15" s="63" t="s">
        <v>30</v>
      </c>
    </row>
    <row r="16" spans="1:18" ht="12.75" customHeight="1">
      <c r="A16" s="7"/>
      <c r="B16" s="9" t="s">
        <v>36</v>
      </c>
      <c r="C16" s="313">
        <v>17</v>
      </c>
      <c r="D16" s="366">
        <v>17</v>
      </c>
      <c r="E16" s="25">
        <v>4</v>
      </c>
      <c r="F16" s="16">
        <v>0</v>
      </c>
      <c r="G16" s="16">
        <v>20</v>
      </c>
      <c r="H16" s="16">
        <v>1</v>
      </c>
      <c r="I16" s="16">
        <v>0</v>
      </c>
      <c r="J16" s="16">
        <v>0</v>
      </c>
      <c r="K16" s="16">
        <v>0</v>
      </c>
      <c r="L16" s="16">
        <v>3</v>
      </c>
      <c r="M16" s="16">
        <v>16</v>
      </c>
      <c r="N16" s="16">
        <v>0</v>
      </c>
      <c r="O16" s="16">
        <v>1</v>
      </c>
      <c r="P16" s="16">
        <v>10</v>
      </c>
      <c r="Q16" s="16">
        <v>14</v>
      </c>
      <c r="R16" s="9" t="s">
        <v>36</v>
      </c>
    </row>
    <row r="17" spans="1:18" ht="12.75" customHeight="1">
      <c r="A17" s="7"/>
      <c r="B17" s="63" t="s">
        <v>37</v>
      </c>
      <c r="C17" s="311">
        <v>54</v>
      </c>
      <c r="D17" s="364">
        <v>33</v>
      </c>
      <c r="E17" s="354">
        <v>30</v>
      </c>
      <c r="F17" s="99">
        <v>14</v>
      </c>
      <c r="G17" s="99">
        <v>22</v>
      </c>
      <c r="H17" s="99">
        <v>14</v>
      </c>
      <c r="I17" s="99">
        <v>12</v>
      </c>
      <c r="J17" s="99">
        <v>15</v>
      </c>
      <c r="K17" s="99">
        <v>11</v>
      </c>
      <c r="L17" s="99">
        <v>24</v>
      </c>
      <c r="M17" s="99">
        <v>7</v>
      </c>
      <c r="N17" s="99">
        <v>6</v>
      </c>
      <c r="O17" s="99">
        <v>5</v>
      </c>
      <c r="P17" s="99">
        <v>11</v>
      </c>
      <c r="Q17" s="99">
        <v>9</v>
      </c>
      <c r="R17" s="63" t="s">
        <v>37</v>
      </c>
    </row>
    <row r="18" spans="1:18" ht="12.75" customHeight="1">
      <c r="A18" s="7"/>
      <c r="B18" s="9" t="s">
        <v>39</v>
      </c>
      <c r="C18" s="313">
        <v>41</v>
      </c>
      <c r="D18" s="366">
        <v>48</v>
      </c>
      <c r="E18" s="25">
        <v>9</v>
      </c>
      <c r="F18" s="16">
        <v>14</v>
      </c>
      <c r="G18" s="16">
        <v>16</v>
      </c>
      <c r="H18" s="16">
        <v>16</v>
      </c>
      <c r="I18" s="16">
        <v>21</v>
      </c>
      <c r="J18" s="16">
        <v>8</v>
      </c>
      <c r="K18" s="16">
        <v>9</v>
      </c>
      <c r="L18" s="16">
        <v>17</v>
      </c>
      <c r="M18" s="16">
        <v>9</v>
      </c>
      <c r="N18" s="16">
        <v>11</v>
      </c>
      <c r="O18" s="16">
        <v>22</v>
      </c>
      <c r="P18" s="16">
        <v>5</v>
      </c>
      <c r="Q18" s="16">
        <v>11</v>
      </c>
      <c r="R18" s="9" t="s">
        <v>39</v>
      </c>
    </row>
    <row r="19" spans="1:18" ht="12.75" customHeight="1">
      <c r="A19" s="7"/>
      <c r="B19" s="63" t="s">
        <v>17</v>
      </c>
      <c r="C19" s="314" t="s">
        <v>52</v>
      </c>
      <c r="D19" s="367" t="s">
        <v>52</v>
      </c>
      <c r="E19" s="356" t="s">
        <v>52</v>
      </c>
      <c r="F19" s="100" t="s">
        <v>52</v>
      </c>
      <c r="G19" s="100" t="s">
        <v>52</v>
      </c>
      <c r="H19" s="100" t="s">
        <v>52</v>
      </c>
      <c r="I19" s="100" t="s">
        <v>52</v>
      </c>
      <c r="J19" s="100" t="s">
        <v>52</v>
      </c>
      <c r="K19" s="100" t="s">
        <v>52</v>
      </c>
      <c r="L19" s="100" t="s">
        <v>52</v>
      </c>
      <c r="M19" s="100" t="s">
        <v>52</v>
      </c>
      <c r="N19" s="100" t="s">
        <v>52</v>
      </c>
      <c r="O19" s="100" t="s">
        <v>46</v>
      </c>
      <c r="P19" s="100" t="s">
        <v>46</v>
      </c>
      <c r="Q19" s="100" t="s">
        <v>46</v>
      </c>
      <c r="R19" s="63" t="s">
        <v>17</v>
      </c>
    </row>
    <row r="20" spans="1:18" ht="12.75" customHeight="1">
      <c r="A20" s="7"/>
      <c r="B20" s="9" t="s">
        <v>21</v>
      </c>
      <c r="C20" s="313"/>
      <c r="D20" s="366"/>
      <c r="E20" s="25"/>
      <c r="F20" s="16"/>
      <c r="G20" s="16"/>
      <c r="H20" s="16"/>
      <c r="I20" s="16"/>
      <c r="J20" s="16"/>
      <c r="K20" s="16"/>
      <c r="L20" s="16"/>
      <c r="M20" s="16"/>
      <c r="N20" s="16"/>
      <c r="O20" s="16">
        <v>0</v>
      </c>
      <c r="P20" s="16">
        <v>0</v>
      </c>
      <c r="Q20" s="16">
        <v>0</v>
      </c>
      <c r="R20" s="9" t="s">
        <v>21</v>
      </c>
    </row>
    <row r="21" spans="1:18" ht="12.75" customHeight="1">
      <c r="A21" s="7"/>
      <c r="B21" s="63" t="s">
        <v>22</v>
      </c>
      <c r="C21" s="311"/>
      <c r="D21" s="364"/>
      <c r="E21" s="354"/>
      <c r="F21" s="99"/>
      <c r="G21" s="99"/>
      <c r="H21" s="99"/>
      <c r="I21" s="99"/>
      <c r="J21" s="99"/>
      <c r="K21" s="99"/>
      <c r="L21" s="99"/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63" t="s">
        <v>22</v>
      </c>
    </row>
    <row r="22" spans="1:18" ht="12.75" customHeight="1">
      <c r="A22" s="7"/>
      <c r="B22" s="9" t="s">
        <v>40</v>
      </c>
      <c r="C22" s="313">
        <v>0</v>
      </c>
      <c r="D22" s="366">
        <v>1</v>
      </c>
      <c r="E22" s="25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9" t="s">
        <v>40</v>
      </c>
    </row>
    <row r="23" spans="1:18" ht="12.75" customHeight="1">
      <c r="A23" s="7"/>
      <c r="B23" s="63" t="s">
        <v>20</v>
      </c>
      <c r="C23" s="311"/>
      <c r="D23" s="364"/>
      <c r="E23" s="354">
        <v>33</v>
      </c>
      <c r="F23" s="99">
        <v>11</v>
      </c>
      <c r="G23" s="99"/>
      <c r="H23" s="99"/>
      <c r="I23" s="99"/>
      <c r="J23" s="99">
        <v>11</v>
      </c>
      <c r="K23" s="99">
        <v>11</v>
      </c>
      <c r="L23" s="99">
        <v>12</v>
      </c>
      <c r="M23" s="99">
        <v>9</v>
      </c>
      <c r="N23" s="99">
        <v>8</v>
      </c>
      <c r="O23" s="99">
        <v>6</v>
      </c>
      <c r="P23" s="99">
        <v>3</v>
      </c>
      <c r="Q23" s="99">
        <v>8</v>
      </c>
      <c r="R23" s="63" t="s">
        <v>20</v>
      </c>
    </row>
    <row r="24" spans="1:18" ht="12.75" customHeight="1">
      <c r="A24" s="7"/>
      <c r="B24" s="9" t="s">
        <v>23</v>
      </c>
      <c r="C24" s="312" t="s">
        <v>52</v>
      </c>
      <c r="D24" s="365" t="s">
        <v>52</v>
      </c>
      <c r="E24" s="355" t="s">
        <v>52</v>
      </c>
      <c r="F24" s="32" t="s">
        <v>52</v>
      </c>
      <c r="G24" s="32" t="s">
        <v>52</v>
      </c>
      <c r="H24" s="32" t="s">
        <v>52</v>
      </c>
      <c r="I24" s="32" t="s">
        <v>52</v>
      </c>
      <c r="J24" s="32" t="s">
        <v>52</v>
      </c>
      <c r="K24" s="32" t="s">
        <v>52</v>
      </c>
      <c r="L24" s="32" t="s">
        <v>52</v>
      </c>
      <c r="M24" s="32" t="s">
        <v>52</v>
      </c>
      <c r="N24" s="32" t="s">
        <v>52</v>
      </c>
      <c r="O24" s="32" t="s">
        <v>46</v>
      </c>
      <c r="P24" s="32" t="s">
        <v>46</v>
      </c>
      <c r="Q24" s="32" t="s">
        <v>46</v>
      </c>
      <c r="R24" s="9" t="s">
        <v>23</v>
      </c>
    </row>
    <row r="25" spans="1:18" ht="12.75" customHeight="1">
      <c r="A25" s="7"/>
      <c r="B25" s="64" t="s">
        <v>31</v>
      </c>
      <c r="C25" s="311">
        <v>10</v>
      </c>
      <c r="D25" s="364">
        <v>8</v>
      </c>
      <c r="E25" s="354">
        <v>2</v>
      </c>
      <c r="F25" s="99">
        <v>1</v>
      </c>
      <c r="G25" s="99">
        <v>0</v>
      </c>
      <c r="H25" s="99">
        <v>0</v>
      </c>
      <c r="I25" s="99">
        <v>1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64" t="s">
        <v>31</v>
      </c>
    </row>
    <row r="26" spans="1:18" ht="12.75" customHeight="1">
      <c r="A26" s="7"/>
      <c r="B26" s="9" t="s">
        <v>41</v>
      </c>
      <c r="C26" s="313">
        <v>26</v>
      </c>
      <c r="D26" s="366">
        <v>9</v>
      </c>
      <c r="E26" s="25">
        <v>6</v>
      </c>
      <c r="F26" s="16">
        <v>3</v>
      </c>
      <c r="G26" s="16">
        <v>1</v>
      </c>
      <c r="H26" s="16">
        <v>4</v>
      </c>
      <c r="I26" s="16">
        <v>8</v>
      </c>
      <c r="J26" s="16">
        <v>4</v>
      </c>
      <c r="K26" s="16">
        <v>3</v>
      </c>
      <c r="L26" s="16">
        <v>13</v>
      </c>
      <c r="M26" s="16">
        <v>7</v>
      </c>
      <c r="N26" s="16">
        <v>2</v>
      </c>
      <c r="O26" s="16">
        <v>1</v>
      </c>
      <c r="P26" s="16">
        <v>2</v>
      </c>
      <c r="Q26" s="16">
        <v>4</v>
      </c>
      <c r="R26" s="9" t="s">
        <v>41</v>
      </c>
    </row>
    <row r="27" spans="1:18" ht="12.75" customHeight="1">
      <c r="A27" s="7"/>
      <c r="B27" s="63" t="s">
        <v>24</v>
      </c>
      <c r="C27" s="311">
        <v>20</v>
      </c>
      <c r="D27" s="364"/>
      <c r="E27" s="354">
        <v>21</v>
      </c>
      <c r="F27" s="99">
        <v>0</v>
      </c>
      <c r="G27" s="99"/>
      <c r="H27" s="99"/>
      <c r="I27" s="99"/>
      <c r="J27" s="99">
        <v>20</v>
      </c>
      <c r="K27" s="99">
        <v>0</v>
      </c>
      <c r="L27" s="99">
        <v>16</v>
      </c>
      <c r="M27" s="99">
        <v>11</v>
      </c>
      <c r="N27" s="99">
        <v>15</v>
      </c>
      <c r="O27" s="99">
        <v>0</v>
      </c>
      <c r="P27" s="99">
        <v>10</v>
      </c>
      <c r="Q27" s="99">
        <v>11</v>
      </c>
      <c r="R27" s="63" t="s">
        <v>24</v>
      </c>
    </row>
    <row r="28" spans="1:18" ht="12.75" customHeight="1">
      <c r="A28" s="7"/>
      <c r="B28" s="9" t="s">
        <v>42</v>
      </c>
      <c r="C28" s="313">
        <v>19</v>
      </c>
      <c r="D28" s="366">
        <v>29</v>
      </c>
      <c r="E28" s="25">
        <v>22</v>
      </c>
      <c r="F28" s="16">
        <v>10</v>
      </c>
      <c r="G28" s="16">
        <v>14</v>
      </c>
      <c r="H28" s="16">
        <v>8</v>
      </c>
      <c r="I28" s="16">
        <v>8</v>
      </c>
      <c r="J28" s="16">
        <v>2</v>
      </c>
      <c r="K28" s="16">
        <v>11</v>
      </c>
      <c r="L28" s="16">
        <v>8</v>
      </c>
      <c r="M28" s="16">
        <v>15</v>
      </c>
      <c r="N28" s="16">
        <v>8</v>
      </c>
      <c r="O28" s="16">
        <v>7</v>
      </c>
      <c r="P28" s="16">
        <v>0</v>
      </c>
      <c r="Q28" s="16">
        <v>1</v>
      </c>
      <c r="R28" s="9" t="s">
        <v>42</v>
      </c>
    </row>
    <row r="29" spans="1:18" ht="12.75" customHeight="1">
      <c r="A29" s="7"/>
      <c r="B29" s="63" t="s">
        <v>25</v>
      </c>
      <c r="C29" s="311"/>
      <c r="D29" s="364"/>
      <c r="E29" s="354"/>
      <c r="F29" s="99">
        <v>0</v>
      </c>
      <c r="G29" s="99"/>
      <c r="H29" s="99"/>
      <c r="I29" s="99"/>
      <c r="J29" s="99">
        <v>0</v>
      </c>
      <c r="K29" s="99">
        <v>8</v>
      </c>
      <c r="L29" s="99">
        <v>4</v>
      </c>
      <c r="M29" s="99">
        <v>0</v>
      </c>
      <c r="N29" s="99">
        <v>1</v>
      </c>
      <c r="O29" s="99">
        <v>1</v>
      </c>
      <c r="P29" s="99">
        <v>86</v>
      </c>
      <c r="Q29" s="99">
        <v>1</v>
      </c>
      <c r="R29" s="63" t="s">
        <v>25</v>
      </c>
    </row>
    <row r="30" spans="1:18" ht="12.75" customHeight="1">
      <c r="A30" s="7"/>
      <c r="B30" s="9" t="s">
        <v>27</v>
      </c>
      <c r="C30" s="315"/>
      <c r="D30" s="368"/>
      <c r="E30" s="357"/>
      <c r="F30" s="14">
        <v>0</v>
      </c>
      <c r="G30" s="14"/>
      <c r="H30" s="14"/>
      <c r="I30" s="14"/>
      <c r="J30" s="14">
        <v>0</v>
      </c>
      <c r="K30" s="14">
        <v>0</v>
      </c>
      <c r="L30" s="14">
        <v>1</v>
      </c>
      <c r="M30" s="14">
        <v>1</v>
      </c>
      <c r="N30" s="14">
        <v>0</v>
      </c>
      <c r="O30" s="14">
        <v>0</v>
      </c>
      <c r="P30" s="14">
        <v>0</v>
      </c>
      <c r="Q30" s="14">
        <v>0</v>
      </c>
      <c r="R30" s="9" t="s">
        <v>27</v>
      </c>
    </row>
    <row r="31" spans="1:18" ht="12.75" customHeight="1">
      <c r="A31" s="7"/>
      <c r="B31" s="63" t="s">
        <v>26</v>
      </c>
      <c r="C31" s="314"/>
      <c r="D31" s="367"/>
      <c r="E31" s="356"/>
      <c r="F31" s="99">
        <v>0</v>
      </c>
      <c r="G31" s="99"/>
      <c r="H31" s="99"/>
      <c r="I31" s="99"/>
      <c r="J31" s="99">
        <v>0</v>
      </c>
      <c r="K31" s="99">
        <v>0</v>
      </c>
      <c r="L31" s="99">
        <v>2</v>
      </c>
      <c r="M31" s="99">
        <v>2</v>
      </c>
      <c r="N31" s="99">
        <v>2</v>
      </c>
      <c r="O31" s="99">
        <v>0</v>
      </c>
      <c r="P31" s="99">
        <v>0</v>
      </c>
      <c r="Q31" s="99">
        <v>0</v>
      </c>
      <c r="R31" s="63" t="s">
        <v>26</v>
      </c>
    </row>
    <row r="32" spans="1:18" ht="12.75" customHeight="1">
      <c r="A32" s="7"/>
      <c r="B32" s="9" t="s">
        <v>43</v>
      </c>
      <c r="C32" s="315">
        <v>5</v>
      </c>
      <c r="D32" s="368">
        <v>4</v>
      </c>
      <c r="E32" s="357">
        <v>0</v>
      </c>
      <c r="F32" s="14">
        <v>3</v>
      </c>
      <c r="G32" s="14">
        <v>1</v>
      </c>
      <c r="H32" s="14">
        <v>10</v>
      </c>
      <c r="I32" s="14">
        <v>1</v>
      </c>
      <c r="J32" s="14">
        <v>2</v>
      </c>
      <c r="K32" s="14">
        <v>2</v>
      </c>
      <c r="L32" s="14">
        <v>0</v>
      </c>
      <c r="M32" s="14">
        <v>0</v>
      </c>
      <c r="N32" s="14">
        <v>2</v>
      </c>
      <c r="O32" s="14">
        <v>0</v>
      </c>
      <c r="P32" s="14">
        <v>1</v>
      </c>
      <c r="Q32" s="14">
        <v>0</v>
      </c>
      <c r="R32" s="9" t="s">
        <v>43</v>
      </c>
    </row>
    <row r="33" spans="1:18" ht="12.75" customHeight="1">
      <c r="A33" s="7"/>
      <c r="B33" s="63" t="s">
        <v>44</v>
      </c>
      <c r="C33" s="311">
        <v>6</v>
      </c>
      <c r="D33" s="364">
        <v>25</v>
      </c>
      <c r="E33" s="354">
        <v>3</v>
      </c>
      <c r="F33" s="99">
        <v>0</v>
      </c>
      <c r="G33" s="99">
        <v>2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2</v>
      </c>
      <c r="O33" s="99">
        <v>0</v>
      </c>
      <c r="P33" s="99">
        <v>0</v>
      </c>
      <c r="Q33" s="99">
        <v>0</v>
      </c>
      <c r="R33" s="63" t="s">
        <v>44</v>
      </c>
    </row>
    <row r="34" spans="1:18" ht="12.75" customHeight="1">
      <c r="A34" s="7"/>
      <c r="B34" s="10" t="s">
        <v>32</v>
      </c>
      <c r="C34" s="316">
        <v>41</v>
      </c>
      <c r="D34" s="369">
        <v>46</v>
      </c>
      <c r="E34" s="358">
        <v>37</v>
      </c>
      <c r="F34" s="15">
        <v>17</v>
      </c>
      <c r="G34" s="15">
        <v>26</v>
      </c>
      <c r="H34" s="15">
        <v>16</v>
      </c>
      <c r="I34" s="15">
        <v>37</v>
      </c>
      <c r="J34" s="15">
        <v>20</v>
      </c>
      <c r="K34" s="15">
        <v>10</v>
      </c>
      <c r="L34" s="15">
        <v>23</v>
      </c>
      <c r="M34" s="15">
        <v>10</v>
      </c>
      <c r="N34" s="15">
        <v>18</v>
      </c>
      <c r="O34" s="15">
        <v>8</v>
      </c>
      <c r="P34" s="15">
        <v>0</v>
      </c>
      <c r="Q34" s="15">
        <v>3</v>
      </c>
      <c r="R34" s="10" t="s">
        <v>32</v>
      </c>
    </row>
    <row r="35" spans="1:18" ht="12.75" customHeight="1">
      <c r="A35" s="7"/>
      <c r="B35" s="63" t="s">
        <v>47</v>
      </c>
      <c r="C35" s="311"/>
      <c r="D35" s="364"/>
      <c r="E35" s="354"/>
      <c r="F35" s="99"/>
      <c r="G35" s="99"/>
      <c r="H35" s="99"/>
      <c r="I35" s="99"/>
      <c r="J35" s="99"/>
      <c r="K35" s="99"/>
      <c r="L35" s="99"/>
      <c r="M35" s="99">
        <v>5</v>
      </c>
      <c r="N35" s="99">
        <v>5</v>
      </c>
      <c r="O35" s="99">
        <v>1</v>
      </c>
      <c r="P35" s="99">
        <v>0</v>
      </c>
      <c r="Q35" s="99">
        <v>3</v>
      </c>
      <c r="R35" s="63" t="s">
        <v>47</v>
      </c>
    </row>
    <row r="36" spans="1:18" ht="12.75" customHeight="1">
      <c r="A36" s="7"/>
      <c r="B36" s="9" t="s">
        <v>59</v>
      </c>
      <c r="C36" s="313"/>
      <c r="D36" s="366"/>
      <c r="E36" s="25"/>
      <c r="F36" s="16"/>
      <c r="G36" s="16"/>
      <c r="H36" s="16"/>
      <c r="I36" s="16"/>
      <c r="J36" s="16"/>
      <c r="K36" s="16"/>
      <c r="L36" s="16"/>
      <c r="M36" s="16"/>
      <c r="N36" s="16"/>
      <c r="O36" s="16">
        <v>0</v>
      </c>
      <c r="P36" s="16">
        <v>0</v>
      </c>
      <c r="Q36" s="16">
        <v>0</v>
      </c>
      <c r="R36" s="9" t="s">
        <v>59</v>
      </c>
    </row>
    <row r="37" spans="1:18" ht="12.75" customHeight="1">
      <c r="A37" s="7"/>
      <c r="B37" s="79" t="s">
        <v>28</v>
      </c>
      <c r="C37" s="317">
        <v>7</v>
      </c>
      <c r="D37" s="370">
        <v>44</v>
      </c>
      <c r="E37" s="359">
        <v>17</v>
      </c>
      <c r="F37" s="101">
        <v>12</v>
      </c>
      <c r="G37" s="101"/>
      <c r="H37" s="101"/>
      <c r="I37" s="101"/>
      <c r="J37" s="101">
        <v>9</v>
      </c>
      <c r="K37" s="101">
        <v>11</v>
      </c>
      <c r="L37" s="101">
        <v>7</v>
      </c>
      <c r="M37" s="101">
        <v>8</v>
      </c>
      <c r="N37" s="101">
        <v>46</v>
      </c>
      <c r="O37" s="101">
        <v>10</v>
      </c>
      <c r="P37" s="101">
        <v>6</v>
      </c>
      <c r="Q37" s="101">
        <v>1</v>
      </c>
      <c r="R37" s="79" t="s">
        <v>28</v>
      </c>
    </row>
    <row r="38" spans="1:18" ht="12.75" customHeight="1">
      <c r="A38" s="7"/>
      <c r="B38" s="9" t="s">
        <v>14</v>
      </c>
      <c r="C38" s="312" t="s">
        <v>52</v>
      </c>
      <c r="D38" s="365" t="s">
        <v>52</v>
      </c>
      <c r="E38" s="355" t="s">
        <v>52</v>
      </c>
      <c r="F38" s="32" t="s">
        <v>52</v>
      </c>
      <c r="G38" s="32" t="s">
        <v>52</v>
      </c>
      <c r="H38" s="32" t="s">
        <v>52</v>
      </c>
      <c r="I38" s="32" t="s">
        <v>52</v>
      </c>
      <c r="J38" s="32" t="s">
        <v>52</v>
      </c>
      <c r="K38" s="32" t="s">
        <v>52</v>
      </c>
      <c r="L38" s="32" t="s">
        <v>52</v>
      </c>
      <c r="M38" s="32" t="s">
        <v>52</v>
      </c>
      <c r="N38" s="61" t="s">
        <v>52</v>
      </c>
      <c r="O38" s="61" t="s">
        <v>46</v>
      </c>
      <c r="P38" s="61" t="s">
        <v>46</v>
      </c>
      <c r="Q38" s="61" t="s">
        <v>46</v>
      </c>
      <c r="R38" s="9" t="s">
        <v>14</v>
      </c>
    </row>
    <row r="39" spans="1:18" ht="12.75" customHeight="1">
      <c r="A39" s="7"/>
      <c r="B39" s="63" t="s">
        <v>45</v>
      </c>
      <c r="C39" s="311">
        <v>1</v>
      </c>
      <c r="D39" s="364">
        <v>1</v>
      </c>
      <c r="E39" s="354">
        <v>4</v>
      </c>
      <c r="F39" s="99">
        <v>0</v>
      </c>
      <c r="G39" s="99"/>
      <c r="H39" s="99"/>
      <c r="I39" s="99"/>
      <c r="J39" s="99">
        <v>32</v>
      </c>
      <c r="K39" s="99">
        <v>2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1</v>
      </c>
      <c r="R39" s="63" t="s">
        <v>45</v>
      </c>
    </row>
    <row r="40" spans="1:18" ht="12.75" customHeight="1">
      <c r="A40" s="7"/>
      <c r="B40" s="10" t="s">
        <v>15</v>
      </c>
      <c r="C40" s="318">
        <v>13</v>
      </c>
      <c r="D40" s="371">
        <v>7</v>
      </c>
      <c r="E40" s="36">
        <v>8</v>
      </c>
      <c r="F40" s="30">
        <v>14</v>
      </c>
      <c r="G40" s="30"/>
      <c r="H40" s="30"/>
      <c r="I40" s="30"/>
      <c r="J40" s="30">
        <v>2</v>
      </c>
      <c r="K40" s="30">
        <v>3</v>
      </c>
      <c r="L40" s="30">
        <v>4</v>
      </c>
      <c r="M40" s="30">
        <v>9</v>
      </c>
      <c r="N40" s="30">
        <v>1</v>
      </c>
      <c r="O40" s="30">
        <v>3</v>
      </c>
      <c r="P40" s="30">
        <v>0</v>
      </c>
      <c r="Q40" s="30">
        <v>0</v>
      </c>
      <c r="R40" s="10" t="s">
        <v>15</v>
      </c>
    </row>
    <row r="41" spans="2:18" ht="15" customHeight="1">
      <c r="B41" s="437" t="s">
        <v>89</v>
      </c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398"/>
      <c r="P41" s="398"/>
      <c r="Q41" s="398"/>
      <c r="R41" s="398"/>
    </row>
    <row r="42" spans="2:18" ht="15" customHeight="1">
      <c r="B42" s="426" t="s">
        <v>113</v>
      </c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38"/>
      <c r="P42" s="438"/>
      <c r="Q42" s="438"/>
      <c r="R42" s="438"/>
    </row>
    <row r="43" spans="2:12" ht="12.75">
      <c r="B43"/>
      <c r="C43"/>
      <c r="D43"/>
      <c r="E43"/>
      <c r="F43"/>
      <c r="G43"/>
      <c r="H43"/>
      <c r="I43"/>
      <c r="J43"/>
      <c r="K43"/>
      <c r="L43"/>
    </row>
  </sheetData>
  <mergeCells count="4">
    <mergeCell ref="B41:R41"/>
    <mergeCell ref="B42:R42"/>
    <mergeCell ref="B2:R2"/>
    <mergeCell ref="B3:R3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62"/>
  <dimension ref="B1:R43"/>
  <sheetViews>
    <sheetView workbookViewId="0" topLeftCell="A1">
      <selection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4" width="6.7109375" style="3" customWidth="1"/>
    <col min="5" max="7" width="6.7109375" style="39" customWidth="1"/>
    <col min="8" max="8" width="6.7109375" style="3" customWidth="1"/>
    <col min="9" max="9" width="3.421875" style="3" customWidth="1"/>
    <col min="10" max="10" width="6.140625" style="3" customWidth="1"/>
    <col min="11" max="12" width="8.28125" style="3" customWidth="1"/>
    <col min="13" max="13" width="1.7109375" style="3" customWidth="1"/>
    <col min="14" max="15" width="8.28125" style="3" customWidth="1"/>
    <col min="16" max="16" width="1.7109375" style="3" customWidth="1"/>
    <col min="17" max="18" width="8.28125" style="3" customWidth="1"/>
    <col min="19" max="19" width="1.7109375" style="3" customWidth="1"/>
    <col min="20" max="16384" width="9.140625" style="3" customWidth="1"/>
  </cols>
  <sheetData>
    <row r="1" spans="2:9" ht="14.25" customHeight="1">
      <c r="B1" s="26"/>
      <c r="C1" s="26"/>
      <c r="D1" s="26"/>
      <c r="E1" s="38"/>
      <c r="F1" s="38"/>
      <c r="H1" s="109" t="s">
        <v>51</v>
      </c>
      <c r="I1" s="109"/>
    </row>
    <row r="2" spans="2:18" ht="30" customHeight="1">
      <c r="B2" s="446" t="s">
        <v>85</v>
      </c>
      <c r="C2" s="446"/>
      <c r="D2" s="446"/>
      <c r="E2" s="446"/>
      <c r="F2" s="446"/>
      <c r="G2" s="446"/>
      <c r="H2" s="446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2:8" ht="30" customHeight="1">
      <c r="B3" s="120" t="s">
        <v>60</v>
      </c>
      <c r="C3" s="447" t="s">
        <v>83</v>
      </c>
      <c r="D3" s="448"/>
      <c r="E3" s="449"/>
      <c r="F3" s="448" t="s">
        <v>81</v>
      </c>
      <c r="G3" s="448"/>
      <c r="H3" s="449"/>
    </row>
    <row r="4" spans="2:8" ht="12.75" customHeight="1">
      <c r="B4" s="234">
        <v>1996</v>
      </c>
      <c r="C4" s="121"/>
      <c r="D4" s="24">
        <v>50</v>
      </c>
      <c r="E4" s="228"/>
      <c r="F4" s="24"/>
      <c r="G4" s="24">
        <v>14</v>
      </c>
      <c r="H4" s="228"/>
    </row>
    <row r="5" spans="2:8" ht="12.75" customHeight="1">
      <c r="B5" s="229">
        <v>1997</v>
      </c>
      <c r="C5" s="34"/>
      <c r="D5" s="16">
        <v>76</v>
      </c>
      <c r="E5" s="25"/>
      <c r="F5" s="16"/>
      <c r="G5" s="16">
        <v>81</v>
      </c>
      <c r="H5" s="25"/>
    </row>
    <row r="6" spans="2:8" ht="12.75" customHeight="1">
      <c r="B6" s="229">
        <v>1998</v>
      </c>
      <c r="C6" s="34"/>
      <c r="D6" s="16">
        <v>37</v>
      </c>
      <c r="E6" s="25"/>
      <c r="F6" s="16"/>
      <c r="G6" s="16">
        <v>32</v>
      </c>
      <c r="H6" s="25"/>
    </row>
    <row r="7" spans="2:8" ht="12.75" customHeight="1">
      <c r="B7" s="229">
        <v>1999</v>
      </c>
      <c r="C7" s="34"/>
      <c r="D7" s="16">
        <v>53</v>
      </c>
      <c r="E7" s="25"/>
      <c r="F7" s="16"/>
      <c r="G7" s="16">
        <v>53</v>
      </c>
      <c r="H7" s="25"/>
    </row>
    <row r="8" spans="2:8" ht="12.75" customHeight="1">
      <c r="B8" s="229">
        <v>2000</v>
      </c>
      <c r="C8" s="34"/>
      <c r="D8" s="16">
        <v>115</v>
      </c>
      <c r="E8" s="25"/>
      <c r="F8" s="16"/>
      <c r="G8" s="16">
        <v>115</v>
      </c>
      <c r="H8" s="25"/>
    </row>
    <row r="9" spans="2:8" ht="12.75" customHeight="1">
      <c r="B9" s="229">
        <v>2001</v>
      </c>
      <c r="C9" s="34"/>
      <c r="D9" s="16">
        <v>135</v>
      </c>
      <c r="E9" s="25"/>
      <c r="F9" s="16"/>
      <c r="G9" s="16">
        <v>139</v>
      </c>
      <c r="H9" s="25"/>
    </row>
    <row r="10" spans="2:8" ht="12.75" customHeight="1">
      <c r="B10" s="229">
        <v>2002</v>
      </c>
      <c r="C10" s="34"/>
      <c r="D10" s="16">
        <v>96</v>
      </c>
      <c r="E10" s="25"/>
      <c r="F10" s="16"/>
      <c r="G10" s="16">
        <v>25</v>
      </c>
      <c r="H10" s="25"/>
    </row>
    <row r="11" spans="2:8" ht="12.75" customHeight="1">
      <c r="B11" s="229">
        <v>2003</v>
      </c>
      <c r="C11" s="34"/>
      <c r="D11" s="16">
        <v>7</v>
      </c>
      <c r="E11" s="25"/>
      <c r="F11" s="16"/>
      <c r="G11" s="16">
        <v>7</v>
      </c>
      <c r="H11" s="25"/>
    </row>
    <row r="12" spans="2:8" ht="12.75" customHeight="1">
      <c r="B12" s="229">
        <v>2004</v>
      </c>
      <c r="C12" s="34"/>
      <c r="D12" s="16">
        <v>8</v>
      </c>
      <c r="E12" s="25"/>
      <c r="F12" s="16"/>
      <c r="G12" s="16">
        <v>15</v>
      </c>
      <c r="H12" s="25"/>
    </row>
    <row r="13" spans="2:8" ht="12.75" customHeight="1">
      <c r="B13" s="229">
        <v>2005</v>
      </c>
      <c r="C13" s="34"/>
      <c r="D13" s="16">
        <v>146</v>
      </c>
      <c r="E13" s="25"/>
      <c r="F13" s="16"/>
      <c r="G13" s="16">
        <v>127</v>
      </c>
      <c r="H13" s="21"/>
    </row>
    <row r="14" spans="2:8" ht="12.75" customHeight="1">
      <c r="B14" s="229">
        <v>2006</v>
      </c>
      <c r="C14" s="34"/>
      <c r="D14" s="16">
        <v>4</v>
      </c>
      <c r="E14" s="25"/>
      <c r="F14" s="16"/>
      <c r="G14" s="16">
        <v>1</v>
      </c>
      <c r="H14" s="21"/>
    </row>
    <row r="15" spans="2:8" ht="12.75" customHeight="1">
      <c r="B15" s="229">
        <v>2007</v>
      </c>
      <c r="C15" s="34"/>
      <c r="D15" s="16">
        <v>3</v>
      </c>
      <c r="E15" s="25"/>
      <c r="F15" s="16"/>
      <c r="G15" s="16">
        <v>4</v>
      </c>
      <c r="H15" s="21"/>
    </row>
    <row r="16" spans="2:8" ht="12.75" customHeight="1">
      <c r="B16" s="230">
        <v>2008</v>
      </c>
      <c r="C16" s="46"/>
      <c r="D16" s="30">
        <v>161</v>
      </c>
      <c r="E16" s="36"/>
      <c r="F16" s="30"/>
      <c r="G16" s="30">
        <v>161</v>
      </c>
      <c r="H16" s="237"/>
    </row>
    <row r="17" spans="2:8" ht="12.75" customHeight="1">
      <c r="B17" s="231" t="s">
        <v>56</v>
      </c>
      <c r="C17" s="122"/>
      <c r="D17" s="232">
        <v>284.1</v>
      </c>
      <c r="E17" s="235"/>
      <c r="F17" s="232"/>
      <c r="G17" s="232">
        <v>317</v>
      </c>
      <c r="H17" s="48"/>
    </row>
    <row r="18" spans="2:9" ht="12.75" customHeight="1">
      <c r="B18" s="231" t="s">
        <v>55</v>
      </c>
      <c r="C18" s="122"/>
      <c r="D18" s="232">
        <v>241.6</v>
      </c>
      <c r="E18" s="235"/>
      <c r="F18" s="232"/>
      <c r="G18" s="232">
        <v>145</v>
      </c>
      <c r="H18" s="48"/>
      <c r="I18" s="233"/>
    </row>
    <row r="19" spans="2:8" ht="12.75" customHeight="1">
      <c r="B19" s="231" t="s">
        <v>57</v>
      </c>
      <c r="C19" s="122"/>
      <c r="D19" s="232">
        <v>57.4</v>
      </c>
      <c r="E19" s="235"/>
      <c r="F19" s="232"/>
      <c r="G19" s="232">
        <v>56</v>
      </c>
      <c r="H19" s="48"/>
    </row>
    <row r="20" spans="2:8" ht="12.75" customHeight="1">
      <c r="B20" s="230" t="s">
        <v>111</v>
      </c>
      <c r="C20" s="46"/>
      <c r="D20" s="60">
        <f>SUM(D8:D16)/9</f>
        <v>75</v>
      </c>
      <c r="E20" s="236"/>
      <c r="F20" s="60"/>
      <c r="G20" s="60">
        <f>SUM(G8:G16)/9</f>
        <v>66</v>
      </c>
      <c r="H20" s="36"/>
    </row>
    <row r="21" spans="2:8" s="143" customFormat="1" ht="15" customHeight="1">
      <c r="B21" s="40" t="s">
        <v>90</v>
      </c>
      <c r="C21" s="40"/>
      <c r="D21" s="29"/>
      <c r="E21" s="39"/>
      <c r="F21" s="39"/>
      <c r="G21" s="39"/>
      <c r="H21" s="3"/>
    </row>
    <row r="22" spans="2:8" ht="12.75" customHeight="1">
      <c r="B22" s="107" t="s">
        <v>64</v>
      </c>
      <c r="C22" s="107"/>
      <c r="D22" s="143"/>
      <c r="E22" s="41"/>
      <c r="F22" s="41"/>
      <c r="G22" s="41"/>
      <c r="H22" s="143"/>
    </row>
    <row r="23" spans="2:7" ht="12.75" customHeight="1">
      <c r="B23" s="144" t="s">
        <v>80</v>
      </c>
      <c r="C23" s="2"/>
      <c r="E23" s="41"/>
      <c r="F23" s="41"/>
      <c r="G23" s="41"/>
    </row>
    <row r="24" ht="11.25">
      <c r="B24" s="145" t="s">
        <v>84</v>
      </c>
    </row>
    <row r="25" spans="2:8" ht="15.75">
      <c r="B25"/>
      <c r="C25"/>
      <c r="D25"/>
      <c r="E25"/>
      <c r="F25"/>
      <c r="G25"/>
      <c r="H25" s="42" t="s">
        <v>58</v>
      </c>
    </row>
    <row r="26" spans="2:8" ht="15.75">
      <c r="B26" s="450" t="s">
        <v>104</v>
      </c>
      <c r="C26" s="450"/>
      <c r="D26" s="450"/>
      <c r="E26" s="450"/>
      <c r="F26" s="450"/>
      <c r="G26" s="450"/>
      <c r="H26" s="450"/>
    </row>
    <row r="27" spans="2:8" ht="12.75">
      <c r="B27"/>
      <c r="C27"/>
      <c r="D27"/>
      <c r="E27"/>
      <c r="F27"/>
      <c r="G27"/>
      <c r="H27"/>
    </row>
    <row r="28" spans="2:8" ht="15.75">
      <c r="B28" s="440" t="s">
        <v>82</v>
      </c>
      <c r="C28" s="441"/>
      <c r="D28" s="441"/>
      <c r="E28" s="441"/>
      <c r="F28" s="441"/>
      <c r="G28" s="441"/>
      <c r="H28" s="442"/>
    </row>
    <row r="29" spans="2:8" ht="11.25">
      <c r="B29" s="118" t="s">
        <v>68</v>
      </c>
      <c r="C29" s="443" t="s">
        <v>0</v>
      </c>
      <c r="D29" s="443"/>
      <c r="E29" s="444" t="s">
        <v>79</v>
      </c>
      <c r="F29" s="445"/>
      <c r="G29" s="443" t="s">
        <v>66</v>
      </c>
      <c r="H29" s="445"/>
    </row>
    <row r="30" spans="2:8" ht="11.25">
      <c r="B30" s="119"/>
      <c r="C30" s="105" t="s">
        <v>65</v>
      </c>
      <c r="D30" s="106" t="s">
        <v>1</v>
      </c>
      <c r="E30" s="58" t="s">
        <v>65</v>
      </c>
      <c r="F30" s="111" t="s">
        <v>1</v>
      </c>
      <c r="G30" s="105" t="s">
        <v>65</v>
      </c>
      <c r="H30" s="111" t="s">
        <v>1</v>
      </c>
    </row>
    <row r="31" spans="2:8" ht="11.25">
      <c r="B31" s="64">
        <v>1996</v>
      </c>
      <c r="C31" s="112">
        <v>13</v>
      </c>
      <c r="D31" s="113">
        <v>58</v>
      </c>
      <c r="E31" s="112">
        <v>14</v>
      </c>
      <c r="F31" s="114">
        <v>247</v>
      </c>
      <c r="G31" s="113">
        <v>59</v>
      </c>
      <c r="H31" s="114">
        <v>294</v>
      </c>
    </row>
    <row r="32" spans="2:8" ht="11.25">
      <c r="B32" s="64">
        <v>1997</v>
      </c>
      <c r="C32" s="112">
        <v>13</v>
      </c>
      <c r="D32" s="113">
        <v>308</v>
      </c>
      <c r="E32" s="112">
        <v>6</v>
      </c>
      <c r="F32" s="114">
        <v>137</v>
      </c>
      <c r="G32" s="113">
        <v>58</v>
      </c>
      <c r="H32" s="114">
        <v>274</v>
      </c>
    </row>
    <row r="33" spans="2:8" ht="11.25">
      <c r="B33" s="64">
        <v>1998</v>
      </c>
      <c r="C33" s="112">
        <v>5</v>
      </c>
      <c r="D33" s="113">
        <v>26</v>
      </c>
      <c r="E33" s="112">
        <v>11</v>
      </c>
      <c r="F33" s="114">
        <v>160</v>
      </c>
      <c r="G33" s="113">
        <v>62</v>
      </c>
      <c r="H33" s="114">
        <v>323</v>
      </c>
    </row>
    <row r="34" spans="2:8" ht="11.25">
      <c r="B34" s="64">
        <v>1999</v>
      </c>
      <c r="C34" s="112">
        <v>6</v>
      </c>
      <c r="D34" s="113">
        <v>71</v>
      </c>
      <c r="E34" s="112">
        <v>11</v>
      </c>
      <c r="F34" s="114">
        <v>277</v>
      </c>
      <c r="G34" s="113">
        <v>55</v>
      </c>
      <c r="H34" s="114">
        <v>283</v>
      </c>
    </row>
    <row r="35" spans="2:8" ht="11.25">
      <c r="B35" s="64">
        <v>2000</v>
      </c>
      <c r="C35" s="112">
        <v>10</v>
      </c>
      <c r="D35" s="113">
        <v>173</v>
      </c>
      <c r="E35" s="112">
        <v>21</v>
      </c>
      <c r="F35" s="114">
        <v>394</v>
      </c>
      <c r="G35" s="113">
        <v>68</v>
      </c>
      <c r="H35" s="114">
        <v>248</v>
      </c>
    </row>
    <row r="36" spans="2:8" ht="11.25">
      <c r="B36" s="64">
        <v>2001</v>
      </c>
      <c r="C36" s="112">
        <v>9</v>
      </c>
      <c r="D36" s="113">
        <v>202</v>
      </c>
      <c r="E36" s="112">
        <v>12</v>
      </c>
      <c r="F36" s="114">
        <v>341</v>
      </c>
      <c r="G36" s="113">
        <v>88</v>
      </c>
      <c r="H36" s="114">
        <v>319</v>
      </c>
    </row>
    <row r="37" spans="2:8" ht="11.25">
      <c r="B37" s="64">
        <v>2002</v>
      </c>
      <c r="C37" s="112">
        <v>10</v>
      </c>
      <c r="D37" s="113">
        <v>119</v>
      </c>
      <c r="E37" s="112">
        <v>10</v>
      </c>
      <c r="F37" s="114">
        <v>234</v>
      </c>
      <c r="G37" s="113">
        <v>77</v>
      </c>
      <c r="H37" s="114">
        <v>454</v>
      </c>
    </row>
    <row r="38" spans="2:8" ht="11.25">
      <c r="B38" s="64">
        <v>2003</v>
      </c>
      <c r="C38" s="112">
        <v>9</v>
      </c>
      <c r="D38" s="113">
        <v>158</v>
      </c>
      <c r="E38" s="112">
        <v>8</v>
      </c>
      <c r="F38" s="114">
        <v>107</v>
      </c>
      <c r="G38" s="113">
        <v>74</v>
      </c>
      <c r="H38" s="114">
        <v>274</v>
      </c>
    </row>
    <row r="39" spans="2:8" ht="11.25">
      <c r="B39" s="64">
        <v>2004</v>
      </c>
      <c r="C39" s="112">
        <v>18</v>
      </c>
      <c r="D39" s="113">
        <v>104</v>
      </c>
      <c r="E39" s="112">
        <v>6</v>
      </c>
      <c r="F39" s="114">
        <v>103</v>
      </c>
      <c r="G39" s="113">
        <v>62</v>
      </c>
      <c r="H39" s="114">
        <v>277</v>
      </c>
    </row>
    <row r="40" spans="2:8" ht="11.25">
      <c r="B40" s="64">
        <v>2005</v>
      </c>
      <c r="C40" s="112">
        <v>11</v>
      </c>
      <c r="D40" s="113">
        <v>103</v>
      </c>
      <c r="E40" s="112">
        <v>8</v>
      </c>
      <c r="F40" s="114">
        <v>117</v>
      </c>
      <c r="G40" s="113">
        <v>79</v>
      </c>
      <c r="H40" s="114">
        <v>309</v>
      </c>
    </row>
    <row r="41" spans="2:8" ht="11.25">
      <c r="B41" s="102">
        <v>2006</v>
      </c>
      <c r="C41" s="115">
        <v>9</v>
      </c>
      <c r="D41" s="116">
        <v>20</v>
      </c>
      <c r="E41" s="115">
        <v>8</v>
      </c>
      <c r="F41" s="117">
        <v>384</v>
      </c>
      <c r="G41" s="116">
        <v>61</v>
      </c>
      <c r="H41" s="117">
        <v>260</v>
      </c>
    </row>
    <row r="42" spans="2:8" ht="11.25">
      <c r="B42" s="399" t="s">
        <v>86</v>
      </c>
      <c r="C42" s="399"/>
      <c r="D42" s="399"/>
      <c r="E42" s="399"/>
      <c r="F42" s="399"/>
      <c r="G42" s="399"/>
      <c r="H42" s="399"/>
    </row>
    <row r="43" spans="2:8" ht="11.25">
      <c r="B43" s="399" t="s">
        <v>87</v>
      </c>
      <c r="C43" s="399"/>
      <c r="D43" s="399"/>
      <c r="E43" s="399"/>
      <c r="F43" s="399"/>
      <c r="G43" s="399"/>
      <c r="H43" s="399"/>
    </row>
  </sheetData>
  <mergeCells count="10">
    <mergeCell ref="B2:H2"/>
    <mergeCell ref="C3:E3"/>
    <mergeCell ref="F3:H3"/>
    <mergeCell ref="B26:H26"/>
    <mergeCell ref="B42:H42"/>
    <mergeCell ref="B43:H43"/>
    <mergeCell ref="B28:H28"/>
    <mergeCell ref="C29:D29"/>
    <mergeCell ref="E29:F29"/>
    <mergeCell ref="G29:H29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2009-04-29T08:28:17Z</cp:lastPrinted>
  <dcterms:created xsi:type="dcterms:W3CDTF">2003-09-05T14:33:05Z</dcterms:created>
  <dcterms:modified xsi:type="dcterms:W3CDTF">2009-05-19T10:36:17Z</dcterms:modified>
  <cp:category/>
  <cp:version/>
  <cp:contentType/>
  <cp:contentStatus/>
</cp:coreProperties>
</file>