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9705" yWindow="45" windowWidth="9510" windowHeight="12000" tabRatio="882" activeTab="1"/>
  </bookViews>
  <sheets>
    <sheet name="T2.7" sheetId="155" r:id="rId1"/>
    <sheet name="road_fat" sheetId="154" r:id="rId2"/>
    <sheet name="road_fat_ranking" sheetId="146" r:id="rId3"/>
    <sheet name="road_fat_by_user" sheetId="152" r:id="rId4"/>
    <sheet name="road_fat_by_vehicle" sheetId="153" r:id="rId5"/>
    <sheet name="road_accid" sheetId="131" r:id="rId6"/>
    <sheet name="rail_fat" sheetId="133" r:id="rId7"/>
    <sheet name="airlives lost" sheetId="156" r:id="rId8"/>
    <sheet name="ship lost" sheetId="157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lost'!$B$1:$H$37</definedName>
    <definedName name="_xlnm.Print_Area" localSheetId="6">rail_fat!$B$1:$U$44</definedName>
    <definedName name="_xlnm.Print_Area" localSheetId="5">road_accid!$B$1:$AD$47</definedName>
    <definedName name="_xlnm.Print_Area" localSheetId="1">road_fat!$B$1:$AC$45</definedName>
    <definedName name="_xlnm.Print_Area" localSheetId="3">road_fat_by_user!$B$1:$I$35</definedName>
    <definedName name="_xlnm.Print_Area" localSheetId="4">road_fat_by_vehicle!$B$1:$O$34</definedName>
    <definedName name="_xlnm.Print_Area" localSheetId="2">road_fat_ranking!$B$1:$M$34</definedName>
    <definedName name="_xlnm.Print_Area" localSheetId="8">'ship lost'!$B$1:$I$27</definedName>
    <definedName name="printrange" localSheetId="2">#REF!</definedName>
  </definedNames>
  <calcPr calcId="145621"/>
</workbook>
</file>

<file path=xl/calcChain.xml><?xml version="1.0" encoding="utf-8"?>
<calcChain xmlns="http://schemas.openxmlformats.org/spreadsheetml/2006/main">
  <c r="G33" i="156" l="1"/>
  <c r="D33" i="156"/>
  <c r="W6" i="133" l="1"/>
  <c r="W5" i="133"/>
  <c r="AC45" i="131"/>
  <c r="AC44" i="131"/>
  <c r="AC43" i="131"/>
  <c r="AC42" i="131"/>
  <c r="AC41" i="131"/>
  <c r="AC40" i="131"/>
  <c r="AC39" i="131"/>
  <c r="AC38" i="131"/>
  <c r="AC37" i="131"/>
  <c r="AC36" i="131"/>
  <c r="AC35" i="131"/>
  <c r="AC34" i="131"/>
  <c r="AC33" i="131"/>
  <c r="AC32" i="131"/>
  <c r="AC31" i="131"/>
  <c r="AC30" i="131"/>
  <c r="AC29" i="131"/>
  <c r="AC28" i="131"/>
  <c r="AC27" i="131"/>
  <c r="AC26" i="131"/>
  <c r="AC25" i="131"/>
  <c r="AC24" i="131"/>
  <c r="AC23" i="131"/>
  <c r="AC22" i="131"/>
  <c r="AC21" i="131"/>
  <c r="AC20" i="131"/>
  <c r="AC19" i="131"/>
  <c r="AC18" i="131"/>
  <c r="AC17" i="131"/>
  <c r="AC16" i="131"/>
  <c r="AC15" i="131"/>
  <c r="AC14" i="131"/>
  <c r="AC13" i="131"/>
  <c r="AC12" i="131"/>
  <c r="AC11" i="131"/>
  <c r="AC10" i="131"/>
  <c r="AB8" i="131"/>
  <c r="AB7" i="131"/>
  <c r="D18" i="152"/>
  <c r="E18" i="152"/>
  <c r="D30" i="152"/>
  <c r="D4" i="152"/>
  <c r="W7" i="133" l="1"/>
  <c r="AB9" i="131"/>
  <c r="AD43" i="154"/>
  <c r="AD42" i="154"/>
  <c r="AD41" i="154"/>
  <c r="AD40" i="154"/>
  <c r="AD38" i="154"/>
  <c r="AD36" i="154"/>
  <c r="AD35" i="154"/>
  <c r="AD34" i="154"/>
  <c r="AD33" i="154"/>
  <c r="AD32" i="154"/>
  <c r="AD31" i="154"/>
  <c r="AD30" i="154"/>
  <c r="AD29" i="154"/>
  <c r="AD28" i="154"/>
  <c r="AD27" i="154"/>
  <c r="AD26" i="154"/>
  <c r="AD25" i="154"/>
  <c r="AD24" i="154"/>
  <c r="AD23" i="154"/>
  <c r="AD22" i="154"/>
  <c r="AD21" i="154"/>
  <c r="AD20" i="154"/>
  <c r="AD19" i="154"/>
  <c r="AD18" i="154"/>
  <c r="AD17" i="154"/>
  <c r="AD16" i="154"/>
  <c r="AD15" i="154"/>
  <c r="AD14" i="154"/>
  <c r="AD13" i="154"/>
  <c r="AD12" i="154"/>
  <c r="AD11" i="154"/>
  <c r="AD10" i="154"/>
  <c r="AD9" i="154"/>
  <c r="AD8" i="154"/>
  <c r="AD7" i="154"/>
  <c r="AD6" i="154"/>
  <c r="AD5" i="154"/>
  <c r="AC43" i="154"/>
  <c r="AC42" i="154"/>
  <c r="AC41" i="154"/>
  <c r="AC40" i="154"/>
  <c r="AC39" i="154"/>
  <c r="AC38" i="154"/>
  <c r="AC37" i="154"/>
  <c r="AC36" i="154"/>
  <c r="AC35" i="154"/>
  <c r="AC34" i="154"/>
  <c r="AC33" i="154"/>
  <c r="AC32" i="154"/>
  <c r="AC31" i="154"/>
  <c r="AC30" i="154"/>
  <c r="AC29" i="154"/>
  <c r="AC28" i="154"/>
  <c r="AC27" i="154"/>
  <c r="AC26" i="154"/>
  <c r="AC25" i="154"/>
  <c r="AC24" i="154"/>
  <c r="AC23" i="154"/>
  <c r="AC22" i="154"/>
  <c r="AC21" i="154"/>
  <c r="AC20" i="154"/>
  <c r="AC19" i="154"/>
  <c r="AC18" i="154"/>
  <c r="AC17" i="154"/>
  <c r="AC16" i="154"/>
  <c r="AC15" i="154"/>
  <c r="AC14" i="154"/>
  <c r="AC13" i="154"/>
  <c r="AC12" i="154"/>
  <c r="AC11" i="154"/>
  <c r="AC10" i="154"/>
  <c r="AC9" i="154"/>
  <c r="AC8" i="154"/>
  <c r="AC7" i="154"/>
  <c r="AC6" i="154"/>
  <c r="AC5" i="154"/>
  <c r="AB6" i="154" l="1"/>
  <c r="AB5" i="154"/>
  <c r="AB7" i="154" s="1"/>
  <c r="AA8" i="131" l="1"/>
  <c r="AC8" i="131" s="1"/>
  <c r="AA7" i="131"/>
  <c r="AC7" i="131" s="1"/>
  <c r="AA9" i="131" l="1"/>
  <c r="AC9" i="131" s="1"/>
  <c r="Z8" i="131"/>
  <c r="Y8" i="131"/>
  <c r="X8" i="131"/>
  <c r="W8" i="131"/>
  <c r="V8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C8" i="131"/>
  <c r="Z7" i="131"/>
  <c r="AH33" i="153"/>
  <c r="AH32" i="153"/>
  <c r="AH31" i="153"/>
  <c r="AH29" i="153"/>
  <c r="AH25" i="153"/>
  <c r="AH26" i="153"/>
  <c r="AH27" i="153"/>
  <c r="AH28" i="153"/>
  <c r="AH24" i="153"/>
  <c r="AH22" i="153"/>
  <c r="AH21" i="153"/>
  <c r="AH19" i="153"/>
  <c r="AH18" i="153"/>
  <c r="AH17" i="153"/>
  <c r="AH16" i="153"/>
  <c r="AH15" i="153"/>
  <c r="AH14" i="153"/>
  <c r="AH10" i="153"/>
  <c r="AH9" i="153"/>
  <c r="AH8" i="153"/>
  <c r="D14" i="153"/>
  <c r="D15" i="153"/>
  <c r="Z9" i="131" l="1"/>
  <c r="D31" i="152"/>
  <c r="D29" i="152"/>
  <c r="D28" i="152"/>
  <c r="D27" i="152"/>
  <c r="D26" i="152"/>
  <c r="D25" i="152"/>
  <c r="D24" i="152"/>
  <c r="D23" i="152"/>
  <c r="D22" i="152"/>
  <c r="D21" i="152"/>
  <c r="D20" i="152"/>
  <c r="D19" i="152"/>
  <c r="D17" i="152"/>
  <c r="D16" i="152"/>
  <c r="D15" i="152"/>
  <c r="D14" i="152"/>
  <c r="D13" i="152"/>
  <c r="D12" i="152"/>
  <c r="D11" i="152"/>
  <c r="D10" i="152"/>
  <c r="D9" i="152"/>
  <c r="D8" i="152"/>
  <c r="D7" i="152"/>
  <c r="D5" i="152"/>
  <c r="D6" i="152"/>
  <c r="V6" i="133" l="1"/>
  <c r="V5" i="133"/>
  <c r="U6" i="133"/>
  <c r="T6" i="133"/>
  <c r="S6" i="133"/>
  <c r="R6" i="133"/>
  <c r="Q6" i="133"/>
  <c r="P6" i="133"/>
  <c r="O6" i="133"/>
  <c r="N6" i="133"/>
  <c r="M6" i="133"/>
  <c r="L6" i="133"/>
  <c r="K6" i="133"/>
  <c r="J6" i="133"/>
  <c r="I6" i="133"/>
  <c r="H6" i="133"/>
  <c r="G6" i="133"/>
  <c r="F6" i="133"/>
  <c r="E6" i="133"/>
  <c r="AA6" i="154"/>
  <c r="AA5" i="154"/>
  <c r="Z6" i="154"/>
  <c r="Y6" i="154"/>
  <c r="X6" i="154"/>
  <c r="W6" i="154"/>
  <c r="V6" i="154"/>
  <c r="U6" i="154"/>
  <c r="T6" i="154"/>
  <c r="S6" i="154"/>
  <c r="R6" i="154"/>
  <c r="Q6" i="154"/>
  <c r="P6" i="154"/>
  <c r="O6" i="154"/>
  <c r="N6" i="154"/>
  <c r="M6" i="154"/>
  <c r="L6" i="154"/>
  <c r="K6" i="154"/>
  <c r="J6" i="154"/>
  <c r="I6" i="154"/>
  <c r="H6" i="154"/>
  <c r="G6" i="154"/>
  <c r="F6" i="154"/>
  <c r="Z5" i="154"/>
  <c r="Y5" i="154"/>
  <c r="X5" i="154"/>
  <c r="W5" i="154"/>
  <c r="V5" i="154"/>
  <c r="V7" i="154" s="1"/>
  <c r="U5" i="154"/>
  <c r="U7" i="154" s="1"/>
  <c r="T5" i="154"/>
  <c r="T7" i="154" s="1"/>
  <c r="S5" i="154"/>
  <c r="S7" i="154" s="1"/>
  <c r="R5" i="154"/>
  <c r="R7" i="154" s="1"/>
  <c r="Q5" i="154"/>
  <c r="Q7" i="154" s="1"/>
  <c r="P5" i="154"/>
  <c r="P7" i="154" s="1"/>
  <c r="O5" i="154"/>
  <c r="O7" i="154" s="1"/>
  <c r="N5" i="154"/>
  <c r="N7" i="154" s="1"/>
  <c r="M5" i="154"/>
  <c r="M7" i="154" s="1"/>
  <c r="L5" i="154"/>
  <c r="L7" i="154" s="1"/>
  <c r="K5" i="154"/>
  <c r="K7" i="154" s="1"/>
  <c r="J5" i="154"/>
  <c r="J7" i="154" s="1"/>
  <c r="I5" i="154"/>
  <c r="I7" i="154" s="1"/>
  <c r="H5" i="154"/>
  <c r="H7" i="154" s="1"/>
  <c r="G5" i="154"/>
  <c r="G7" i="154" s="1"/>
  <c r="F5" i="154"/>
  <c r="F7" i="154" s="1"/>
  <c r="E7" i="154"/>
  <c r="E6" i="154"/>
  <c r="V7" i="133" l="1"/>
  <c r="AA7" i="154"/>
  <c r="Z7" i="154"/>
  <c r="Y7" i="154"/>
  <c r="X7" i="154"/>
  <c r="W7" i="154"/>
  <c r="G32" i="156"/>
  <c r="D32" i="156"/>
  <c r="D31" i="156"/>
  <c r="D31" i="153" l="1"/>
  <c r="Y7" i="131"/>
  <c r="Y9" i="131" s="1"/>
  <c r="H14" i="152"/>
  <c r="T5" i="133" l="1"/>
  <c r="T7" i="133" s="1"/>
  <c r="G31" i="156" l="1"/>
  <c r="H31" i="152"/>
  <c r="H30" i="152"/>
  <c r="H29" i="152"/>
  <c r="H28" i="152"/>
  <c r="H27" i="152"/>
  <c r="H26" i="152"/>
  <c r="H25" i="152"/>
  <c r="H24" i="152"/>
  <c r="H23" i="152"/>
  <c r="H22" i="152"/>
  <c r="H21" i="152"/>
  <c r="H20" i="152"/>
  <c r="H19" i="152"/>
  <c r="H18" i="152"/>
  <c r="H17" i="152"/>
  <c r="H16" i="152"/>
  <c r="H15" i="152"/>
  <c r="H13" i="152"/>
  <c r="H12" i="152"/>
  <c r="H11" i="152"/>
  <c r="H10" i="152"/>
  <c r="H9" i="152"/>
  <c r="H8" i="152"/>
  <c r="H7" i="152"/>
  <c r="H6" i="152"/>
  <c r="H5" i="152"/>
  <c r="H4" i="152"/>
  <c r="D6" i="133"/>
  <c r="C6" i="133"/>
  <c r="U5" i="133"/>
  <c r="U7" i="133" s="1"/>
  <c r="S5" i="133"/>
  <c r="S7" i="133" s="1"/>
  <c r="R5" i="133"/>
  <c r="R7" i="133" s="1"/>
  <c r="Q5" i="133"/>
  <c r="Q7" i="133" s="1"/>
  <c r="P5" i="133"/>
  <c r="P7" i="133" s="1"/>
  <c r="O5" i="133"/>
  <c r="O7" i="133" s="1"/>
  <c r="X7" i="131"/>
  <c r="X9" i="131" s="1"/>
  <c r="W7" i="131"/>
  <c r="W9" i="131" s="1"/>
  <c r="V7" i="131"/>
  <c r="V9" i="131" s="1"/>
  <c r="U7" i="131"/>
  <c r="U9" i="131" s="1"/>
  <c r="T7" i="131"/>
  <c r="T9" i="131" s="1"/>
  <c r="S7" i="131"/>
  <c r="S9" i="131" s="1"/>
  <c r="R7" i="131"/>
  <c r="R9" i="131" s="1"/>
  <c r="Q7" i="131"/>
  <c r="Q9" i="131" s="1"/>
  <c r="P7" i="131"/>
  <c r="P9" i="131" s="1"/>
  <c r="O7" i="131"/>
  <c r="O9" i="131" s="1"/>
  <c r="N7" i="131"/>
  <c r="N9" i="131" s="1"/>
  <c r="M7" i="131"/>
  <c r="M9" i="131" s="1"/>
  <c r="L7" i="131"/>
  <c r="L9" i="131" s="1"/>
  <c r="J7" i="131"/>
  <c r="J9" i="131" s="1"/>
  <c r="E7" i="131"/>
  <c r="E9" i="131" s="1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3" i="153"/>
  <c r="D12" i="153"/>
  <c r="D11" i="153"/>
  <c r="D10" i="153"/>
  <c r="D9" i="153"/>
  <c r="D8" i="153"/>
  <c r="D7" i="153"/>
  <c r="D6" i="153"/>
  <c r="D5" i="153"/>
  <c r="D4" i="153"/>
  <c r="D6" i="154"/>
  <c r="C6" i="154"/>
  <c r="E5" i="154"/>
</calcChain>
</file>

<file path=xl/sharedStrings.xml><?xml version="1.0" encoding="utf-8"?>
<sst xmlns="http://schemas.openxmlformats.org/spreadsheetml/2006/main" count="683" uniqueCount="142">
  <si>
    <t>Tankers</t>
  </si>
  <si>
    <t>1000 gt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</si>
  <si>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</si>
  <si>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</si>
  <si>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</si>
  <si>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</si>
  <si>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</si>
  <si>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</si>
  <si>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</si>
  <si>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</si>
  <si>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</si>
  <si>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</si>
  <si>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</si>
  <si>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</si>
  <si>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</si>
  <si>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</si>
  <si>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</si>
  <si>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</si>
  <si>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</si>
  <si>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</si>
  <si>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</si>
  <si>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</si>
  <si>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</si>
  <si>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</si>
  <si>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</si>
  <si>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</si>
  <si>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</si>
  <si>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</si>
  <si>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</si>
  <si>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</si>
  <si>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</si>
  <si>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</si>
  <si>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</si>
  <si>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</si>
  <si>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</si>
  <si>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</si>
  <si>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</si>
  <si>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</si>
  <si>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</si>
  <si>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</si>
  <si>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</si>
  <si>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</si>
  <si>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</si>
  <si>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</si>
  <si>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</si>
  <si>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</si>
  <si>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</si>
  <si>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</si>
  <si>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</si>
  <si>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</si>
  <si>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</si>
  <si>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</si>
  <si>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</si>
  <si>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</si>
  <si>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</si>
  <si>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</si>
  <si>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</si>
  <si>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</si>
  <si>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</si>
  <si>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</si>
  <si>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</si>
  <si>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</si>
  <si>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r>
      <t>Notes</t>
    </r>
    <r>
      <rPr>
        <sz val="8"/>
        <rFont val="Arial"/>
        <family val="2"/>
      </rPr>
      <t xml:space="preserve">: </t>
    </r>
  </si>
  <si>
    <t>Bulkers and Combined carriers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</si>
  <si>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</si>
  <si>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</si>
  <si>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</si>
  <si>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>Road Fatalities of Vehicle Occupants by Type of Vehicle</t>
  </si>
  <si>
    <t>Pedestrian</t>
  </si>
  <si>
    <t>Driver</t>
  </si>
  <si>
    <t>Passenger</t>
  </si>
  <si>
    <t>Pedestrian as a % of total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</si>
  <si>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</si>
  <si>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</si>
  <si>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</si>
  <si>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</si>
  <si>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</si>
  <si>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</si>
  <si>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</si>
  <si>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</si>
  <si>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</si>
  <si>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</si>
  <si>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</si>
  <si>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r>
      <t>Source</t>
    </r>
    <r>
      <rPr>
        <sz val="8"/>
        <rFont val="Arial"/>
        <family val="2"/>
      </rPr>
      <t>: European Aviation Safety Agency</t>
    </r>
  </si>
  <si>
    <t>Sea: Ships Lost (World)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</si>
  <si>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</si>
  <si>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</si>
  <si>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</si>
  <si>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</si>
  <si>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</si>
  <si>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</si>
  <si>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</si>
  <si>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</si>
  <si>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</si>
  <si>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</si>
  <si>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</si>
  <si>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</si>
  <si>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 xml:space="preserve">Persons deceased within 30 days of their accident. </t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</si>
  <si>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definition of an accident involving personal injury differs from country to country.</t>
    </r>
  </si>
  <si>
    <t>1970-1979/yr.</t>
  </si>
  <si>
    <t>1980-1989/yr.</t>
  </si>
  <si>
    <t>1990-1999/yr.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</si>
  <si>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</si>
  <si>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</si>
  <si>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Ships lost by World</t>
  </si>
  <si>
    <t>TRANSPORT IN FIGURES</t>
  </si>
  <si>
    <r>
      <t>Notes</t>
    </r>
    <r>
      <rPr>
        <sz val="8"/>
        <rFont val="Arial"/>
        <family val="2"/>
      </rPr>
      <t>: Persons killed are all persons deceased within 30 days of the accident. Corrective factors have been applied to the figures which did not follow this definition.</t>
    </r>
  </si>
  <si>
    <t xml:space="preserve">Other or unknown </t>
  </si>
  <si>
    <r>
      <t>Source</t>
    </r>
    <r>
      <rPr>
        <sz val="8"/>
        <rFont val="Arial"/>
        <family val="2"/>
      </rPr>
      <t>:  CARE; United Nations (Statistics of road traffic accidents), national statistics</t>
    </r>
  </si>
  <si>
    <r>
      <t>Source</t>
    </r>
    <r>
      <rPr>
        <sz val="8"/>
        <rFont val="Arial"/>
        <family val="2"/>
      </rPr>
      <t>: European Railway Agency (from 2006 onward for EU MS and NO), Eurostat, Union Internationale des Chemins de Fer, national statistics</t>
    </r>
  </si>
  <si>
    <t>other</t>
  </si>
  <si>
    <t>car + taxi</t>
  </si>
  <si>
    <t>lorry, under 3.5 tonnes</t>
  </si>
  <si>
    <t>pedestrian</t>
  </si>
  <si>
    <t>unknown</t>
  </si>
  <si>
    <t>GR</t>
  </si>
  <si>
    <t>agricultural tractor</t>
  </si>
  <si>
    <t xml:space="preserve"> HR</t>
  </si>
  <si>
    <t>2000-2009/yr.</t>
  </si>
  <si>
    <t>ME</t>
  </si>
  <si>
    <t>RS</t>
  </si>
  <si>
    <t>no data</t>
  </si>
  <si>
    <r>
      <t>Source</t>
    </r>
    <r>
      <rPr>
        <sz val="8"/>
        <rFont val="Arial"/>
        <family val="2"/>
      </rPr>
      <t>: CARE database (DG Mobility and Transport), national sources</t>
    </r>
  </si>
  <si>
    <t>Persons deceased within 30 days of their accident. In this table the totals exclude the victims which were labelled as "Unknown".</t>
  </si>
  <si>
    <t>Fatalities by country vehicle occupant</t>
  </si>
  <si>
    <r>
      <t>Source</t>
    </r>
    <r>
      <rPr>
        <sz val="8"/>
        <rFont val="Arial"/>
        <family val="2"/>
      </rPr>
      <t>: CARE database (DG Mobility and Transport), national sources.</t>
    </r>
  </si>
  <si>
    <t>2015</t>
  </si>
  <si>
    <t>EU-28</t>
  </si>
  <si>
    <t>Lives lost over EU-28 territory by any operator</t>
  </si>
  <si>
    <t>Lives lost by EU-28 operators anywhere</t>
  </si>
  <si>
    <t>EU-15</t>
  </si>
  <si>
    <t>EU-13</t>
  </si>
  <si>
    <t>change 12/13</t>
  </si>
  <si>
    <t>change 01/13</t>
  </si>
  <si>
    <t>AL</t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</si>
  <si>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2013.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</si>
  <si>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2013 plus (mostly estimated) passenger-kilometres of motorised two-wheelers.</t>
    </r>
  </si>
  <si>
    <r>
      <t>passenger cars</t>
    </r>
    <r>
      <rPr>
        <sz val="8"/>
        <rFont val="Arial"/>
        <family val="2"/>
      </rPr>
      <t xml:space="preserve">: the average stock of vehicles indicated in table 2.6.2 for 2012 and 2013. </t>
    </r>
  </si>
  <si>
    <r>
      <t>inhabitants</t>
    </r>
    <r>
      <rPr>
        <sz val="8"/>
        <rFont val="Arial"/>
        <family val="2"/>
      </rPr>
      <t xml:space="preserve">: the average population at 1 January 2012 and 1 January 2013.  </t>
    </r>
  </si>
  <si>
    <t>Al</t>
  </si>
  <si>
    <t>2010-2014/yr.</t>
  </si>
  <si>
    <r>
      <t>Note</t>
    </r>
    <r>
      <rPr>
        <sz val="8"/>
        <rFont val="Arial"/>
        <family val="2"/>
      </rPr>
      <t>: Reported world total losses at time of loss; ships of 500 gt and over. 2014 values refer to mid-year.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</si>
</sst>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00"/>
    <numFmt numFmtId="166" formatCode="0.0"/>
    <numFmt numFmtId="167" formatCode="0.0%"/>
    <numFmt numFmtId="168" formatCode="0.0\ \ \ "/>
    <numFmt numFmtId="169" formatCode="#,##0\ "/>
    <numFmt numFmtId="170" formatCode="0.0\ "/>
    <numFmt numFmtId="172" formatCode="#\ ###\ ###\ ###\ ##0"/>
    <numFmt numFmtId="173" formatCode="#\ 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9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9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 applyFont="0" applyFill="0" applyBorder="0" applyAlignment="0" applyProtection="0"/>
    <xf numFmtId="0" fontId="7" fillId="0" borderId="0"/>
    <xf numFmtId="0" fontId="17" fillId="2" borderId="0" applyNumberFormat="0" applyBorder="0">
      <protection locked="0"/>
    </xf>
    <xf numFmtId="0" fontId="18" fillId="3" borderId="0" applyNumberFormat="0" applyBorder="0">
      <protection locked="0"/>
    </xf>
    <xf numFmtId="0" fontId="31" fillId="0" borderId="0"/>
    <xf numFmtId="0" fontId="32" fillId="0" borderId="0"/>
    <xf numFmtId="0" fontId="1" fillId="0" borderId="0"/>
    <xf numFmtId="0" fontId="2" fillId="0" borderId="0"/>
  </cellStyleXfs>
  <cellXfs count="498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0" fillId="0" borderId="0" xfId="0" applyFill="1" applyBorder="1"/>
    <xf numFmtId="0" fontId="9" fillId="0" borderId="0" xfId="0" applyFont="1"/>
    <xf numFmtId="0" fontId="0" fillId="0" borderId="0" xfId="0" applyFill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quotePrefix="1" applyFont="1" applyAlignment="1">
      <alignment horizontal="right" vertical="top"/>
    </xf>
    <xf numFmtId="0" fontId="7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/>
    <xf numFmtId="0" fontId="20" fillId="0" borderId="0" xfId="0" quotePrefix="1" applyFont="1" applyAlignment="1">
      <alignment horizontal="right" vertical="top"/>
    </xf>
    <xf numFmtId="0" fontId="5" fillId="0" borderId="6" xfId="0" applyFont="1" applyBorder="1"/>
    <xf numFmtId="0" fontId="5" fillId="0" borderId="0" xfId="0" applyFont="1" applyFill="1" applyBorder="1"/>
    <xf numFmtId="0" fontId="10" fillId="0" borderId="0" xfId="0" applyFont="1"/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21" fillId="0" borderId="0" xfId="0" applyFont="1"/>
    <xf numFmtId="0" fontId="20" fillId="0" borderId="0" xfId="0" quotePrefix="1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7" fillId="0" borderId="0" xfId="0" applyFont="1" applyAlignment="1"/>
    <xf numFmtId="0" fontId="7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7" fillId="0" borderId="0" xfId="0" quotePrefix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/>
    <xf numFmtId="3" fontId="4" fillId="0" borderId="0" xfId="0" applyNumberFormat="1" applyFont="1" applyBorder="1" applyAlignment="1">
      <alignment horizontal="center"/>
    </xf>
    <xf numFmtId="3" fontId="8" fillId="0" borderId="0" xfId="0" quotePrefix="1" applyNumberFormat="1" applyFont="1" applyBorder="1" applyAlignment="1">
      <alignment horizontal="right" vertical="top"/>
    </xf>
    <xf numFmtId="0" fontId="21" fillId="0" borderId="0" xfId="0" applyFont="1" applyFill="1"/>
    <xf numFmtId="0" fontId="3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7" fillId="0" borderId="10" xfId="0" applyFont="1" applyFill="1" applyBorder="1" applyAlignment="1">
      <alignment horizontal="right" vertical="center"/>
    </xf>
    <xf numFmtId="0" fontId="0" fillId="4" borderId="7" xfId="0" applyFill="1" applyBorder="1"/>
    <xf numFmtId="0" fontId="0" fillId="4" borderId="11" xfId="0" applyFill="1" applyBorder="1"/>
    <xf numFmtId="0" fontId="7" fillId="4" borderId="9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1" quotePrefix="1" applyFont="1" applyBorder="1" applyAlignment="1">
      <alignment horizontal="right" vertical="top"/>
    </xf>
    <xf numFmtId="0" fontId="6" fillId="0" borderId="0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0" xfId="1" applyFont="1"/>
    <xf numFmtId="0" fontId="9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6" fillId="5" borderId="4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9" fillId="0" borderId="0" xfId="0" applyFont="1" applyBorder="1" applyAlignment="1"/>
    <xf numFmtId="0" fontId="9" fillId="5" borderId="5" xfId="0" applyFont="1" applyFill="1" applyBorder="1" applyAlignment="1">
      <alignment horizontal="right" vertical="center"/>
    </xf>
    <xf numFmtId="3" fontId="20" fillId="0" borderId="0" xfId="0" quotePrefix="1" applyNumberFormat="1" applyFont="1" applyBorder="1" applyAlignment="1">
      <alignment horizontal="right" vertical="top"/>
    </xf>
    <xf numFmtId="0" fontId="7" fillId="4" borderId="8" xfId="0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9" fontId="9" fillId="0" borderId="1" xfId="0" applyNumberFormat="1" applyFont="1" applyBorder="1" applyAlignment="1">
      <alignment vertical="center"/>
    </xf>
    <xf numFmtId="169" fontId="9" fillId="5" borderId="2" xfId="0" applyNumberFormat="1" applyFont="1" applyFill="1" applyBorder="1" applyAlignment="1">
      <alignment vertical="center"/>
    </xf>
    <xf numFmtId="169" fontId="7" fillId="5" borderId="0" xfId="0" applyNumberFormat="1" applyFont="1" applyFill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0" xfId="0" quotePrefix="1" applyFont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9" fillId="5" borderId="4" xfId="0" applyFont="1" applyFill="1" applyBorder="1" applyAlignment="1">
      <alignment horizontal="right" vertical="center"/>
    </xf>
    <xf numFmtId="1" fontId="6" fillId="4" borderId="11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6" xfId="0" applyFill="1" applyBorder="1"/>
    <xf numFmtId="0" fontId="15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167" fontId="7" fillId="0" borderId="1" xfId="0" applyNumberFormat="1" applyFont="1" applyBorder="1" applyAlignment="1">
      <alignment vertical="center"/>
    </xf>
    <xf numFmtId="167" fontId="7" fillId="5" borderId="2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69" fontId="5" fillId="5" borderId="0" xfId="0" applyNumberFormat="1" applyFont="1" applyFill="1" applyBorder="1" applyAlignment="1">
      <alignment vertical="center"/>
    </xf>
    <xf numFmtId="170" fontId="9" fillId="5" borderId="3" xfId="0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6" fillId="4" borderId="1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7" fillId="0" borderId="7" xfId="0" quotePrefix="1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0" borderId="7" xfId="0" quotePrefix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17" fontId="4" fillId="0" borderId="0" xfId="0" quotePrefix="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168" fontId="3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9" fillId="5" borderId="6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0" borderId="6" xfId="0" quotePrefix="1" applyFont="1" applyFill="1" applyBorder="1" applyAlignment="1">
      <alignment horizontal="right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right" vertical="center"/>
    </xf>
    <xf numFmtId="3" fontId="7" fillId="0" borderId="2" xfId="0" quotePrefix="1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vertical="top" wrapText="1"/>
    </xf>
    <xf numFmtId="170" fontId="9" fillId="5" borderId="2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0" fontId="7" fillId="5" borderId="2" xfId="0" applyNumberFormat="1" applyFont="1" applyFill="1" applyBorder="1" applyAlignment="1">
      <alignment vertical="center"/>
    </xf>
    <xf numFmtId="170" fontId="7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/>
    <xf numFmtId="1" fontId="3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9" fillId="5" borderId="4" xfId="0" applyFont="1" applyFill="1" applyBorder="1" applyAlignment="1">
      <alignment horizontal="center" vertical="center"/>
    </xf>
    <xf numFmtId="0" fontId="11" fillId="0" borderId="4" xfId="0" applyFont="1" applyFill="1" applyBorder="1"/>
    <xf numFmtId="1" fontId="29" fillId="0" borderId="4" xfId="0" applyNumberFormat="1" applyFont="1" applyBorder="1" applyAlignment="1">
      <alignment horizontal="center"/>
    </xf>
    <xf numFmtId="0" fontId="0" fillId="0" borderId="15" xfId="0" applyFill="1" applyBorder="1"/>
    <xf numFmtId="1" fontId="29" fillId="0" borderId="0" xfId="0" applyNumberFormat="1" applyFont="1" applyBorder="1" applyAlignment="1">
      <alignment horizontal="center"/>
    </xf>
    <xf numFmtId="1" fontId="30" fillId="0" borderId="5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165" fontId="16" fillId="5" borderId="4" xfId="0" applyNumberFormat="1" applyFont="1" applyFill="1" applyBorder="1" applyAlignment="1">
      <alignment horizontal="right" vertical="center"/>
    </xf>
    <xf numFmtId="165" fontId="9" fillId="5" borderId="4" xfId="0" applyNumberFormat="1" applyFont="1" applyFill="1" applyBorder="1" applyAlignment="1">
      <alignment horizontal="right" vertical="center"/>
    </xf>
    <xf numFmtId="4" fontId="9" fillId="5" borderId="0" xfId="0" applyNumberFormat="1" applyFont="1" applyFill="1" applyBorder="1" applyAlignment="1">
      <alignment horizontal="right" vertical="center"/>
    </xf>
    <xf numFmtId="4" fontId="9" fillId="5" borderId="2" xfId="0" applyNumberFormat="1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/>
    </xf>
    <xf numFmtId="165" fontId="9" fillId="5" borderId="5" xfId="0" applyNumberFormat="1" applyFont="1" applyFill="1" applyBorder="1" applyAlignment="1">
      <alignment horizontal="right" vertical="center"/>
    </xf>
    <xf numFmtId="165" fontId="16" fillId="5" borderId="5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vertical="center"/>
    </xf>
    <xf numFmtId="4" fontId="7" fillId="0" borderId="7" xfId="0" quotePrefix="1" applyNumberFormat="1" applyFont="1" applyFill="1" applyBorder="1" applyAlignment="1">
      <alignment horizontal="right" vertical="center"/>
    </xf>
    <xf numFmtId="4" fontId="7" fillId="0" borderId="2" xfId="0" quotePrefix="1" applyNumberFormat="1" applyFont="1" applyFill="1" applyBorder="1" applyAlignment="1">
      <alignment horizontal="right" vertical="center"/>
    </xf>
    <xf numFmtId="165" fontId="7" fillId="0" borderId="0" xfId="0" quotePrefix="1" applyNumberFormat="1" applyFont="1" applyFill="1" applyBorder="1" applyAlignment="1">
      <alignment horizontal="right" vertical="center"/>
    </xf>
    <xf numFmtId="4" fontId="7" fillId="5" borderId="7" xfId="0" applyNumberFormat="1" applyFont="1" applyFill="1" applyBorder="1" applyAlignment="1">
      <alignment horizontal="right" vertical="center"/>
    </xf>
    <xf numFmtId="4" fontId="7" fillId="5" borderId="2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>
      <alignment vertical="center"/>
    </xf>
    <xf numFmtId="169" fontId="7" fillId="0" borderId="0" xfId="0" quotePrefix="1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9" fontId="5" fillId="0" borderId="0" xfId="0" applyNumberFormat="1" applyFont="1"/>
    <xf numFmtId="1" fontId="6" fillId="4" borderId="7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right" vertical="center"/>
    </xf>
    <xf numFmtId="4" fontId="16" fillId="5" borderId="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/>
    </xf>
    <xf numFmtId="1" fontId="30" fillId="5" borderId="4" xfId="0" applyNumberFormat="1" applyFont="1" applyFill="1" applyBorder="1" applyAlignment="1">
      <alignment horizontal="center" vertical="center"/>
    </xf>
    <xf numFmtId="1" fontId="30" fillId="5" borderId="0" xfId="0" applyNumberFormat="1" applyFont="1" applyFill="1" applyBorder="1" applyAlignment="1">
      <alignment horizontal="center" vertical="center"/>
    </xf>
    <xf numFmtId="1" fontId="30" fillId="5" borderId="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 vertical="top" wrapText="1"/>
    </xf>
    <xf numFmtId="169" fontId="7" fillId="0" borderId="1" xfId="0" applyNumberFormat="1" applyFont="1" applyBorder="1" applyAlignment="1">
      <alignment vertical="center"/>
    </xf>
    <xf numFmtId="169" fontId="7" fillId="0" borderId="4" xfId="0" applyNumberFormat="1" applyFont="1" applyBorder="1" applyAlignment="1">
      <alignment vertical="center"/>
    </xf>
    <xf numFmtId="169" fontId="7" fillId="5" borderId="2" xfId="0" applyNumberFormat="1" applyFont="1" applyFill="1" applyBorder="1" applyAlignment="1">
      <alignment vertical="center"/>
    </xf>
    <xf numFmtId="169" fontId="7" fillId="0" borderId="2" xfId="0" applyNumberFormat="1" applyFont="1" applyFill="1" applyBorder="1" applyAlignment="1">
      <alignment vertical="center"/>
    </xf>
    <xf numFmtId="169" fontId="7" fillId="0" borderId="3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5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quotePrefix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top"/>
    </xf>
    <xf numFmtId="166" fontId="7" fillId="0" borderId="2" xfId="0" applyNumberFormat="1" applyFont="1" applyFill="1" applyBorder="1" applyAlignment="1">
      <alignment vertical="center"/>
    </xf>
    <xf numFmtId="166" fontId="5" fillId="5" borderId="2" xfId="0" applyNumberFormat="1" applyFont="1" applyFill="1" applyBorder="1" applyAlignment="1">
      <alignment vertical="center"/>
    </xf>
    <xf numFmtId="166" fontId="7" fillId="5" borderId="2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169" fontId="5" fillId="5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169" fontId="0" fillId="0" borderId="0" xfId="0" applyNumberFormat="1"/>
    <xf numFmtId="0" fontId="6" fillId="5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29" fillId="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" fontId="29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1" fillId="0" borderId="0" xfId="0" applyFont="1"/>
    <xf numFmtId="0" fontId="9" fillId="0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right" vertical="center"/>
    </xf>
    <xf numFmtId="3" fontId="7" fillId="6" borderId="2" xfId="0" applyNumberFormat="1" applyFont="1" applyFill="1" applyBorder="1" applyAlignment="1">
      <alignment horizontal="right" vertical="center"/>
    </xf>
    <xf numFmtId="169" fontId="7" fillId="6" borderId="0" xfId="0" applyNumberFormat="1" applyFont="1" applyFill="1" applyBorder="1" applyAlignment="1">
      <alignment vertical="center"/>
    </xf>
    <xf numFmtId="170" fontId="7" fillId="6" borderId="2" xfId="0" applyNumberFormat="1" applyFont="1" applyFill="1" applyBorder="1" applyAlignment="1">
      <alignment vertical="center"/>
    </xf>
    <xf numFmtId="170" fontId="7" fillId="6" borderId="3" xfId="0" applyNumberFormat="1" applyFont="1" applyFill="1" applyBorder="1" applyAlignment="1">
      <alignment vertical="center"/>
    </xf>
    <xf numFmtId="3" fontId="9" fillId="6" borderId="7" xfId="0" applyNumberFormat="1" applyFont="1" applyFill="1" applyBorder="1" applyAlignment="1">
      <alignment horizontal="right" vertical="center"/>
    </xf>
    <xf numFmtId="3" fontId="9" fillId="6" borderId="2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7" xfId="0" quotePrefix="1" applyFont="1" applyFill="1" applyBorder="1" applyAlignment="1">
      <alignment horizontal="right" vertical="center"/>
    </xf>
    <xf numFmtId="0" fontId="7" fillId="6" borderId="2" xfId="0" quotePrefix="1" applyFont="1" applyFill="1" applyBorder="1" applyAlignment="1">
      <alignment horizontal="right" vertical="center"/>
    </xf>
    <xf numFmtId="0" fontId="7" fillId="6" borderId="6" xfId="0" quotePrefix="1" applyFont="1" applyFill="1" applyBorder="1" applyAlignment="1">
      <alignment horizontal="right" vertical="center"/>
    </xf>
    <xf numFmtId="0" fontId="7" fillId="6" borderId="0" xfId="0" quotePrefix="1" applyFont="1" applyFill="1" applyBorder="1" applyAlignment="1">
      <alignment horizontal="right" vertical="center"/>
    </xf>
    <xf numFmtId="0" fontId="7" fillId="6" borderId="22" xfId="0" quotePrefix="1" applyFont="1" applyFill="1" applyBorder="1" applyAlignment="1">
      <alignment horizontal="right" vertical="center"/>
    </xf>
    <xf numFmtId="0" fontId="5" fillId="6" borderId="0" xfId="0" quotePrefix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169" fontId="7" fillId="6" borderId="2" xfId="0" applyNumberFormat="1" applyFont="1" applyFill="1" applyBorder="1" applyAlignment="1">
      <alignment vertical="center"/>
    </xf>
    <xf numFmtId="167" fontId="7" fillId="6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169" fontId="7" fillId="6" borderId="3" xfId="0" applyNumberFormat="1" applyFont="1" applyFill="1" applyBorder="1" applyAlignment="1">
      <alignment vertical="center"/>
    </xf>
    <xf numFmtId="169" fontId="7" fillId="6" borderId="5" xfId="0" applyNumberFormat="1" applyFont="1" applyFill="1" applyBorder="1" applyAlignment="1">
      <alignment vertical="center"/>
    </xf>
    <xf numFmtId="167" fontId="7" fillId="6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169" fontId="7" fillId="0" borderId="2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2" xfId="0" quotePrefix="1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169" fontId="9" fillId="6" borderId="2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69" fontId="9" fillId="6" borderId="3" xfId="0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172" fontId="33" fillId="0" borderId="0" xfId="0" applyNumberFormat="1" applyFont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/>
    </xf>
    <xf numFmtId="4" fontId="7" fillId="6" borderId="2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4" fontId="14" fillId="6" borderId="7" xfId="0" applyNumberFormat="1" applyFont="1" applyFill="1" applyBorder="1" applyAlignment="1">
      <alignment horizontal="right" vertical="center"/>
    </xf>
    <xf numFmtId="4" fontId="14" fillId="6" borderId="2" xfId="0" applyNumberFormat="1" applyFont="1" applyFill="1" applyBorder="1" applyAlignment="1">
      <alignment horizontal="right" vertical="center"/>
    </xf>
    <xf numFmtId="165" fontId="14" fillId="6" borderId="0" xfId="0" applyNumberFormat="1" applyFont="1" applyFill="1" applyBorder="1" applyAlignment="1">
      <alignment horizontal="right" vertical="center"/>
    </xf>
    <xf numFmtId="4" fontId="7" fillId="6" borderId="9" xfId="0" applyNumberFormat="1" applyFont="1" applyFill="1" applyBorder="1" applyAlignment="1">
      <alignment horizontal="right" vertical="center"/>
    </xf>
    <xf numFmtId="4" fontId="7" fillId="6" borderId="3" xfId="0" applyNumberFormat="1" applyFont="1" applyFill="1" applyBorder="1" applyAlignment="1">
      <alignment horizontal="right" vertical="center"/>
    </xf>
    <xf numFmtId="165" fontId="7" fillId="6" borderId="5" xfId="0" applyNumberFormat="1" applyFont="1" applyFill="1" applyBorder="1" applyAlignment="1">
      <alignment horizontal="right" vertical="center"/>
    </xf>
    <xf numFmtId="165" fontId="7" fillId="6" borderId="5" xfId="0" applyNumberFormat="1" applyFont="1" applyFill="1" applyBorder="1" applyAlignment="1">
      <alignment vertical="center"/>
    </xf>
    <xf numFmtId="166" fontId="7" fillId="6" borderId="3" xfId="0" applyNumberFormat="1" applyFont="1" applyFill="1" applyBorder="1" applyAlignment="1">
      <alignment vertical="center"/>
    </xf>
    <xf numFmtId="0" fontId="6" fillId="6" borderId="3" xfId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right" vertical="center"/>
    </xf>
    <xf numFmtId="4" fontId="5" fillId="6" borderId="0" xfId="0" applyNumberFormat="1" applyFont="1" applyFill="1" applyBorder="1" applyAlignment="1">
      <alignment vertical="center"/>
    </xf>
    <xf numFmtId="166" fontId="5" fillId="6" borderId="2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166" fontId="5" fillId="6" borderId="3" xfId="0" applyNumberFormat="1" applyFont="1" applyFill="1" applyBorder="1" applyAlignment="1">
      <alignment vertical="center"/>
    </xf>
    <xf numFmtId="4" fontId="9" fillId="6" borderId="7" xfId="0" applyNumberFormat="1" applyFont="1" applyFill="1" applyBorder="1" applyAlignment="1">
      <alignment horizontal="right" vertical="center"/>
    </xf>
    <xf numFmtId="4" fontId="9" fillId="6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6" fillId="6" borderId="1" xfId="0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vertical="center"/>
    </xf>
    <xf numFmtId="170" fontId="5" fillId="6" borderId="2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 vertical="center"/>
    </xf>
    <xf numFmtId="3" fontId="7" fillId="6" borderId="9" xfId="2" applyNumberFormat="1" applyFont="1" applyFill="1" applyBorder="1" applyAlignment="1">
      <alignment vertical="center"/>
    </xf>
    <xf numFmtId="3" fontId="7" fillId="6" borderId="3" xfId="2" applyNumberFormat="1" applyFont="1" applyFill="1" applyBorder="1" applyAlignment="1">
      <alignment vertical="center"/>
    </xf>
    <xf numFmtId="173" fontId="9" fillId="5" borderId="11" xfId="0" applyNumberFormat="1" applyFont="1" applyFill="1" applyBorder="1" applyAlignment="1">
      <alignment horizontal="right"/>
    </xf>
    <xf numFmtId="173" fontId="9" fillId="5" borderId="4" xfId="0" applyNumberFormat="1" applyFont="1" applyFill="1" applyBorder="1" applyAlignment="1">
      <alignment horizontal="right" vertical="center"/>
    </xf>
    <xf numFmtId="173" fontId="9" fillId="5" borderId="0" xfId="0" applyNumberFormat="1" applyFont="1" applyFill="1" applyBorder="1" applyAlignment="1">
      <alignment horizontal="right" vertical="center"/>
    </xf>
    <xf numFmtId="173" fontId="9" fillId="5" borderId="7" xfId="0" applyNumberFormat="1" applyFont="1" applyFill="1" applyBorder="1" applyAlignment="1">
      <alignment horizontal="right"/>
    </xf>
    <xf numFmtId="173" fontId="9" fillId="5" borderId="9" xfId="0" applyNumberFormat="1" applyFont="1" applyFill="1" applyBorder="1" applyAlignment="1">
      <alignment horizontal="right" vertical="center"/>
    </xf>
    <xf numFmtId="173" fontId="9" fillId="5" borderId="5" xfId="0" applyNumberFormat="1" applyFont="1" applyFill="1" applyBorder="1" applyAlignment="1">
      <alignment horizontal="right" vertical="center"/>
    </xf>
    <xf numFmtId="173" fontId="7" fillId="0" borderId="11" xfId="0" applyNumberFormat="1" applyFont="1" applyFill="1" applyBorder="1" applyAlignment="1">
      <alignment horizontal="right" vertical="center"/>
    </xf>
    <xf numFmtId="173" fontId="5" fillId="0" borderId="4" xfId="0" applyNumberFormat="1" applyFont="1" applyFill="1" applyBorder="1" applyAlignment="1">
      <alignment horizontal="right" vertical="center"/>
    </xf>
    <xf numFmtId="173" fontId="5" fillId="0" borderId="4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5" borderId="7" xfId="0" applyNumberFormat="1" applyFont="1" applyFill="1" applyBorder="1" applyAlignment="1">
      <alignment horizontal="right" vertical="center"/>
    </xf>
    <xf numFmtId="173" fontId="5" fillId="5" borderId="0" xfId="0" applyNumberFormat="1" applyFont="1" applyFill="1" applyBorder="1" applyAlignment="1">
      <alignment horizontal="right" vertical="center"/>
    </xf>
    <xf numFmtId="173" fontId="7" fillId="5" borderId="0" xfId="0" applyNumberFormat="1" applyFont="1" applyFill="1" applyBorder="1" applyAlignment="1">
      <alignment horizontal="right" vertical="center"/>
    </xf>
    <xf numFmtId="173" fontId="7" fillId="0" borderId="7" xfId="0" quotePrefix="1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5" fillId="5" borderId="0" xfId="0" applyNumberFormat="1" applyFont="1" applyFill="1" applyAlignment="1">
      <alignment horizontal="right" vertical="center"/>
    </xf>
    <xf numFmtId="173" fontId="5" fillId="5" borderId="0" xfId="0" applyNumberFormat="1" applyFont="1" applyFill="1" applyBorder="1" applyAlignment="1">
      <alignment vertical="center"/>
    </xf>
    <xf numFmtId="173" fontId="7" fillId="0" borderId="7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173" fontId="7" fillId="6" borderId="7" xfId="0" applyNumberFormat="1" applyFont="1" applyFill="1" applyBorder="1" applyAlignment="1">
      <alignment horizontal="right" vertical="center"/>
    </xf>
    <xf numFmtId="173" fontId="5" fillId="6" borderId="0" xfId="0" applyNumberFormat="1" applyFont="1" applyFill="1" applyBorder="1" applyAlignment="1">
      <alignment horizontal="right" vertical="center"/>
    </xf>
    <xf numFmtId="173" fontId="5" fillId="6" borderId="0" xfId="0" applyNumberFormat="1" applyFont="1" applyFill="1" applyAlignment="1">
      <alignment horizontal="right" vertical="center"/>
    </xf>
    <xf numFmtId="173" fontId="7" fillId="6" borderId="0" xfId="0" applyNumberFormat="1" applyFont="1" applyFill="1" applyAlignment="1">
      <alignment horizontal="right" vertical="center"/>
    </xf>
    <xf numFmtId="173" fontId="7" fillId="6" borderId="0" xfId="0" applyNumberFormat="1" applyFont="1" applyFill="1" applyBorder="1" applyAlignment="1">
      <alignment vertical="center"/>
    </xf>
    <xf numFmtId="173" fontId="5" fillId="6" borderId="0" xfId="0" applyNumberFormat="1" applyFont="1" applyFill="1" applyBorder="1" applyAlignment="1">
      <alignment vertical="center"/>
    </xf>
    <xf numFmtId="173" fontId="7" fillId="6" borderId="0" xfId="0" applyNumberFormat="1" applyFont="1" applyFill="1" applyBorder="1" applyAlignment="1">
      <alignment horizontal="right" vertical="center"/>
    </xf>
    <xf numFmtId="173" fontId="7" fillId="0" borderId="5" xfId="0" applyNumberFormat="1" applyFont="1" applyFill="1" applyBorder="1" applyAlignment="1">
      <alignment horizontal="right" vertical="center"/>
    </xf>
    <xf numFmtId="173" fontId="7" fillId="6" borderId="11" xfId="0" applyNumberFormat="1" applyFont="1" applyFill="1" applyBorder="1" applyAlignment="1">
      <alignment horizontal="right" vertical="center"/>
    </xf>
    <xf numFmtId="173" fontId="7" fillId="6" borderId="4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7" fillId="6" borderId="9" xfId="2" applyNumberFormat="1" applyFont="1" applyFill="1" applyBorder="1" applyAlignment="1">
      <alignment vertical="center"/>
    </xf>
    <xf numFmtId="173" fontId="7" fillId="6" borderId="5" xfId="2" applyNumberFormat="1" applyFont="1" applyFill="1" applyBorder="1" applyAlignment="1">
      <alignment vertical="center"/>
    </xf>
    <xf numFmtId="173" fontId="7" fillId="6" borderId="5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1" fontId="12" fillId="5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65" fontId="6" fillId="5" borderId="4" xfId="0" applyNumberFormat="1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horizontal="right" vertical="center"/>
    </xf>
    <xf numFmtId="165" fontId="6" fillId="5" borderId="5" xfId="0" applyNumberFormat="1" applyFont="1" applyFill="1" applyBorder="1" applyAlignment="1">
      <alignment horizontal="right" vertical="center"/>
    </xf>
    <xf numFmtId="165" fontId="5" fillId="6" borderId="0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9" fillId="6" borderId="11" xfId="0" applyNumberFormat="1" applyFont="1" applyFill="1" applyBorder="1" applyAlignment="1">
      <alignment horizontal="right" vertical="center"/>
    </xf>
    <xf numFmtId="4" fontId="9" fillId="6" borderId="1" xfId="0" applyNumberFormat="1" applyFont="1" applyFill="1" applyBorder="1" applyAlignment="1">
      <alignment horizontal="right" vertical="center"/>
    </xf>
    <xf numFmtId="4" fontId="5" fillId="6" borderId="11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165" fontId="7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 vertical="center"/>
    </xf>
    <xf numFmtId="0" fontId="7" fillId="6" borderId="4" xfId="0" quotePrefix="1" applyFont="1" applyFill="1" applyBorder="1" applyAlignment="1">
      <alignment horizontal="right" vertical="center"/>
    </xf>
    <xf numFmtId="0" fontId="7" fillId="6" borderId="5" xfId="0" quotePrefix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7" fontId="4" fillId="0" borderId="0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/>
    <xf numFmtId="0" fontId="9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3" fontId="20" fillId="0" borderId="0" xfId="0" applyNumberFormat="1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5"/>
    <cellStyle name="Normal 2 2" xfId="8"/>
    <cellStyle name="Normal 3" xfId="6"/>
    <cellStyle name="Normal 4" xfId="7"/>
    <cellStyle name="Standard_E00seit45" xfId="2"/>
    <cellStyle name="Titre ligne" xfId="3"/>
    <cellStyle name="Total intermediaire" xfId="4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58"/>
  <sheetViews>
    <sheetView workbookViewId="0">
      <selection activeCell="B9" sqref="B9"/>
    </sheetView>
  </sheetViews>
  <sheetFormatPr defaultRowHeight="12.75" x14ac:dyDescent="0.2"/>
  <cols>
    <col min="1" max="1" width="0.85546875" style="135" customWidth="1"/>
    <col min="2" max="2" width="5.85546875" style="137" customWidth="1"/>
    <col min="3" max="3" width="2" style="138" customWidth="1"/>
    <col min="4" max="4" width="72.28515625" style="135" customWidth="1"/>
    <col min="5" max="16384" width="9.140625" style="135"/>
  </cols>
  <sheetData>
    <row r="1" spans="2:4" ht="20.100000000000001" customHeight="1" x14ac:dyDescent="0.2">
      <c r="B1" s="438" t="s">
        <v>74</v>
      </c>
      <c r="C1" s="438"/>
      <c r="D1" s="438"/>
    </row>
    <row r="2" spans="2:4" ht="20.100000000000001" customHeight="1" x14ac:dyDescent="0.2">
      <c r="B2" s="439" t="s">
        <v>75</v>
      </c>
      <c r="C2" s="439"/>
      <c r="D2" s="439"/>
    </row>
    <row r="3" spans="2:4" ht="20.100000000000001" customHeight="1" x14ac:dyDescent="0.2">
      <c r="B3" s="440" t="s">
        <v>85</v>
      </c>
      <c r="C3" s="440"/>
      <c r="D3" s="440"/>
    </row>
    <row r="4" spans="2:4" ht="20.100000000000001" customHeight="1" x14ac:dyDescent="0.2">
      <c r="B4" s="441" t="s">
        <v>76</v>
      </c>
      <c r="C4" s="441"/>
      <c r="D4" s="441"/>
    </row>
    <row r="5" spans="2:4" ht="20.100000000000001" customHeight="1" x14ac:dyDescent="0.2">
      <c r="B5" s="136"/>
      <c r="C5" s="136"/>
      <c r="D5" s="136"/>
    </row>
    <row r="6" spans="2:4" ht="20.100000000000001" customHeight="1" x14ac:dyDescent="0.2"/>
    <row r="7" spans="2:4" ht="20.100000000000001" customHeight="1" x14ac:dyDescent="0.2">
      <c r="B7" s="438" t="s">
        <v>105</v>
      </c>
      <c r="C7" s="438"/>
      <c r="D7" s="438"/>
    </row>
    <row r="8" spans="2:4" ht="20.100000000000001" customHeight="1" x14ac:dyDescent="0.2">
      <c r="B8" s="443" t="s">
        <v>126</v>
      </c>
      <c r="C8" s="443"/>
      <c r="D8" s="443"/>
    </row>
    <row r="9" spans="2:4" ht="20.100000000000001" customHeight="1" x14ac:dyDescent="0.2">
      <c r="B9" s="139"/>
      <c r="C9" s="139"/>
      <c r="D9" s="139"/>
    </row>
    <row r="10" spans="2:4" ht="20.100000000000001" customHeight="1" x14ac:dyDescent="0.2">
      <c r="B10" s="444" t="s">
        <v>86</v>
      </c>
      <c r="C10" s="444"/>
      <c r="D10" s="444"/>
    </row>
    <row r="11" spans="2:4" ht="20.100000000000001" customHeight="1" x14ac:dyDescent="0.2">
      <c r="B11" s="140"/>
    </row>
    <row r="12" spans="2:4" ht="20.100000000000001" customHeight="1" x14ac:dyDescent="0.2">
      <c r="B12" s="442" t="s">
        <v>87</v>
      </c>
      <c r="C12" s="442"/>
      <c r="D12" s="442"/>
    </row>
    <row r="13" spans="2:4" customFormat="1" ht="20.100000000000001" customHeight="1" x14ac:dyDescent="0.2">
      <c r="B13" s="442" t="s">
        <v>77</v>
      </c>
      <c r="C13" s="442"/>
      <c r="D13" s="442"/>
    </row>
    <row r="14" spans="2:4" ht="20.100000000000001" customHeight="1" x14ac:dyDescent="0.2">
      <c r="B14" s="140"/>
      <c r="D14"/>
    </row>
    <row r="15" spans="2:4" ht="20.100000000000001" customHeight="1" x14ac:dyDescent="0.2">
      <c r="B15" s="140"/>
    </row>
    <row r="16" spans="2:4" customFormat="1" ht="15" customHeight="1" x14ac:dyDescent="0.2">
      <c r="B16" s="141" t="s">
        <v>88</v>
      </c>
      <c r="C16" s="142"/>
      <c r="D16" s="143" t="s">
        <v>78</v>
      </c>
    </row>
    <row r="17" spans="2:4" customFormat="1" ht="15" customHeight="1" x14ac:dyDescent="0.2">
      <c r="B17" s="141" t="s">
        <v>89</v>
      </c>
      <c r="C17" s="142"/>
      <c r="D17" s="144" t="s">
        <v>58</v>
      </c>
    </row>
    <row r="18" spans="2:4" customFormat="1" ht="15" customHeight="1" x14ac:dyDescent="0.2">
      <c r="B18" s="141" t="s">
        <v>90</v>
      </c>
      <c r="C18" s="142"/>
      <c r="D18" s="143" t="s">
        <v>47</v>
      </c>
    </row>
    <row r="19" spans="2:4" customFormat="1" ht="15" customHeight="1" x14ac:dyDescent="0.2">
      <c r="B19" s="141" t="s">
        <v>91</v>
      </c>
      <c r="C19" s="142"/>
      <c r="D19" s="143" t="s">
        <v>67</v>
      </c>
    </row>
    <row r="20" spans="2:4" ht="15" customHeight="1" x14ac:dyDescent="0.2">
      <c r="B20" s="141" t="s">
        <v>92</v>
      </c>
      <c r="C20" s="142"/>
      <c r="D20" s="144" t="s">
        <v>79</v>
      </c>
    </row>
    <row r="21" spans="2:4" ht="15" customHeight="1" x14ac:dyDescent="0.2">
      <c r="B21" s="141" t="s">
        <v>93</v>
      </c>
      <c r="C21" s="142"/>
      <c r="D21" s="144" t="s">
        <v>80</v>
      </c>
    </row>
    <row r="22" spans="2:4" customFormat="1" ht="15" customHeight="1" x14ac:dyDescent="0.2">
      <c r="B22" s="141" t="s">
        <v>94</v>
      </c>
      <c r="C22" s="142"/>
      <c r="D22" s="144" t="s">
        <v>81</v>
      </c>
    </row>
    <row r="23" spans="2:4" ht="15" customHeight="1" x14ac:dyDescent="0.2">
      <c r="B23" s="141" t="s">
        <v>95</v>
      </c>
      <c r="C23" s="142"/>
      <c r="D23" s="143" t="s">
        <v>84</v>
      </c>
    </row>
    <row r="24" spans="2:4" x14ac:dyDescent="0.2">
      <c r="B24" s="140"/>
    </row>
    <row r="25" spans="2:4" x14ac:dyDescent="0.2">
      <c r="B25" s="140"/>
    </row>
    <row r="26" spans="2:4" x14ac:dyDescent="0.2">
      <c r="B26" s="140"/>
    </row>
    <row r="27" spans="2:4" x14ac:dyDescent="0.2">
      <c r="C27"/>
    </row>
    <row r="28" spans="2:4" x14ac:dyDescent="0.2">
      <c r="B28"/>
      <c r="C28"/>
      <c r="D28"/>
    </row>
    <row r="29" spans="2:4" ht="13.5" x14ac:dyDescent="0.25">
      <c r="B29" s="145"/>
    </row>
    <row r="30" spans="2:4" x14ac:dyDescent="0.2">
      <c r="B30" s="140"/>
    </row>
    <row r="31" spans="2:4" x14ac:dyDescent="0.2">
      <c r="B31" s="140"/>
    </row>
    <row r="32" spans="2:4" x14ac:dyDescent="0.2">
      <c r="B32" s="140"/>
    </row>
    <row r="33" spans="2:4" x14ac:dyDescent="0.2">
      <c r="B33" s="140"/>
    </row>
    <row r="34" spans="2:4" x14ac:dyDescent="0.2">
      <c r="B34" s="140"/>
    </row>
    <row r="35" spans="2:4" x14ac:dyDescent="0.2">
      <c r="B35" s="140"/>
    </row>
    <row r="36" spans="2:4" x14ac:dyDescent="0.2">
      <c r="B36" s="140"/>
    </row>
    <row r="38" spans="2:4" ht="13.5" x14ac:dyDescent="0.25">
      <c r="B38" s="145"/>
    </row>
    <row r="39" spans="2:4" x14ac:dyDescent="0.2">
      <c r="B39" s="140"/>
    </row>
    <row r="40" spans="2:4" x14ac:dyDescent="0.2">
      <c r="B40" s="140"/>
    </row>
    <row r="41" spans="2:4" x14ac:dyDescent="0.2">
      <c r="B41" s="140"/>
    </row>
    <row r="48" spans="2:4" x14ac:dyDescent="0.2">
      <c r="C48" s="146"/>
      <c r="D48" s="147"/>
    </row>
    <row r="55" spans="3:4" customFormat="1" x14ac:dyDescent="0.2"/>
    <row r="58" spans="3:4" x14ac:dyDescent="0.2">
      <c r="C58"/>
      <c r="D58"/>
    </row>
  </sheetData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46"/>
  <sheetViews>
    <sheetView tabSelected="1" workbookViewId="0">
      <selection activeCell="AD25" sqref="AD25"/>
    </sheetView>
  </sheetViews>
  <sheetFormatPr defaultRowHeight="12.75" x14ac:dyDescent="0.2"/>
  <cols>
    <col min="1" max="1" width="2.7109375" customWidth="1"/>
    <col min="2" max="2" width="5.85546875" customWidth="1"/>
    <col min="3" max="4" width="6.28515625" hidden="1" customWidth="1"/>
    <col min="5" max="5" width="6.140625" customWidth="1"/>
    <col min="6" max="19" width="6.28515625" customWidth="1"/>
    <col min="20" max="20" width="6.85546875" customWidth="1"/>
    <col min="21" max="30" width="6.28515625" customWidth="1"/>
    <col min="31" max="31" width="4.7109375" customWidth="1"/>
  </cols>
  <sheetData>
    <row r="1" spans="1:31" ht="15.75" x14ac:dyDescent="0.25">
      <c r="B1" s="35"/>
      <c r="C1" s="24"/>
      <c r="D1" s="24"/>
      <c r="E1" s="24"/>
      <c r="F1" s="24"/>
      <c r="G1" s="3"/>
      <c r="H1" s="3"/>
      <c r="I1" s="3"/>
      <c r="J1" s="3"/>
      <c r="K1" s="3"/>
      <c r="AE1" s="25" t="s">
        <v>88</v>
      </c>
    </row>
    <row r="2" spans="1:31" ht="24.75" customHeight="1" x14ac:dyDescent="0.2">
      <c r="B2" s="445" t="s">
        <v>2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</row>
    <row r="3" spans="1:31" ht="18.75" x14ac:dyDescent="0.2">
      <c r="B3" s="98"/>
      <c r="C3" s="93">
        <v>1970</v>
      </c>
      <c r="D3" s="115">
        <v>1980</v>
      </c>
      <c r="E3" s="93">
        <v>1990</v>
      </c>
      <c r="F3" s="94">
        <v>1991</v>
      </c>
      <c r="G3" s="94">
        <v>1992</v>
      </c>
      <c r="H3" s="94">
        <v>1993</v>
      </c>
      <c r="I3" s="94">
        <v>1994</v>
      </c>
      <c r="J3" s="94">
        <v>1995</v>
      </c>
      <c r="K3" s="94">
        <v>1996</v>
      </c>
      <c r="L3" s="94">
        <v>1997</v>
      </c>
      <c r="M3" s="94">
        <v>1998</v>
      </c>
      <c r="N3" s="94">
        <v>1999</v>
      </c>
      <c r="O3" s="94">
        <v>2000</v>
      </c>
      <c r="P3" s="94">
        <v>2001</v>
      </c>
      <c r="Q3" s="94">
        <v>2002</v>
      </c>
      <c r="R3" s="94">
        <v>2003</v>
      </c>
      <c r="S3" s="94">
        <v>2004</v>
      </c>
      <c r="T3" s="94">
        <v>2005</v>
      </c>
      <c r="U3" s="94">
        <v>2006</v>
      </c>
      <c r="V3" s="94">
        <v>2007</v>
      </c>
      <c r="W3" s="94">
        <v>2008</v>
      </c>
      <c r="X3" s="94">
        <v>2009</v>
      </c>
      <c r="Y3" s="94">
        <v>2010</v>
      </c>
      <c r="Z3" s="94">
        <v>2011</v>
      </c>
      <c r="AA3" s="94">
        <v>2012</v>
      </c>
      <c r="AB3" s="94">
        <v>2013</v>
      </c>
      <c r="AC3" s="171" t="s">
        <v>132</v>
      </c>
      <c r="AD3" s="171" t="s">
        <v>133</v>
      </c>
      <c r="AE3" s="4"/>
    </row>
    <row r="4" spans="1:31" x14ac:dyDescent="0.2">
      <c r="B4" s="102"/>
      <c r="C4" s="95"/>
      <c r="D4" s="116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172" t="s">
        <v>66</v>
      </c>
      <c r="AD4" s="172" t="s">
        <v>66</v>
      </c>
      <c r="AE4" s="4"/>
    </row>
    <row r="5" spans="1:31" x14ac:dyDescent="0.2">
      <c r="B5" s="54" t="s">
        <v>127</v>
      </c>
      <c r="C5" s="118"/>
      <c r="D5" s="161"/>
      <c r="E5" s="377">
        <f>SUM(E8:E35)</f>
        <v>77337</v>
      </c>
      <c r="F5" s="378">
        <f t="shared" ref="F5:Z5" si="0">SUM(F8:F35)</f>
        <v>75346</v>
      </c>
      <c r="G5" s="378">
        <f t="shared" si="0"/>
        <v>70674</v>
      </c>
      <c r="H5" s="378">
        <f t="shared" si="0"/>
        <v>65441</v>
      </c>
      <c r="I5" s="378">
        <f t="shared" si="0"/>
        <v>63903</v>
      </c>
      <c r="J5" s="378">
        <f t="shared" si="0"/>
        <v>63955</v>
      </c>
      <c r="K5" s="378">
        <f t="shared" si="0"/>
        <v>59401</v>
      </c>
      <c r="L5" s="378">
        <f t="shared" si="0"/>
        <v>60267</v>
      </c>
      <c r="M5" s="378">
        <f t="shared" si="0"/>
        <v>58982</v>
      </c>
      <c r="N5" s="378">
        <f t="shared" si="0"/>
        <v>58390</v>
      </c>
      <c r="O5" s="378">
        <f t="shared" si="0"/>
        <v>57082</v>
      </c>
      <c r="P5" s="378">
        <f t="shared" si="0"/>
        <v>54949</v>
      </c>
      <c r="Q5" s="378">
        <f t="shared" si="0"/>
        <v>53969</v>
      </c>
      <c r="R5" s="378">
        <f t="shared" si="0"/>
        <v>51052.44</v>
      </c>
      <c r="S5" s="378">
        <f t="shared" si="0"/>
        <v>47898</v>
      </c>
      <c r="T5" s="378">
        <f t="shared" si="0"/>
        <v>45943</v>
      </c>
      <c r="U5" s="378">
        <f t="shared" si="0"/>
        <v>43718</v>
      </c>
      <c r="V5" s="378">
        <f t="shared" si="0"/>
        <v>43158.559999999998</v>
      </c>
      <c r="W5" s="378">
        <f t="shared" si="0"/>
        <v>39598.639999999999</v>
      </c>
      <c r="X5" s="378">
        <f t="shared" si="0"/>
        <v>35361</v>
      </c>
      <c r="Y5" s="378">
        <f t="shared" si="0"/>
        <v>31490</v>
      </c>
      <c r="Z5" s="378">
        <f t="shared" si="0"/>
        <v>30694</v>
      </c>
      <c r="AA5" s="378">
        <f t="shared" ref="AA5" si="1">SUM(AA8:AA35)</f>
        <v>28143</v>
      </c>
      <c r="AB5" s="379">
        <f t="shared" ref="AB5" si="2">SUM(AB8:AB35)</f>
        <v>25938</v>
      </c>
      <c r="AC5" s="173">
        <f>AB5/AA5*100-100</f>
        <v>-7.8349856092101078</v>
      </c>
      <c r="AD5" s="173">
        <f>AB5/P5*100-100</f>
        <v>-52.796229230741233</v>
      </c>
      <c r="AE5" s="54" t="s">
        <v>127</v>
      </c>
    </row>
    <row r="6" spans="1:31" x14ac:dyDescent="0.2">
      <c r="B6" s="52" t="s">
        <v>130</v>
      </c>
      <c r="C6" s="119">
        <f>SUM(C8,C11:C12,C14:C19,C23,C26:C27,C29,C33:C35)</f>
        <v>77831</v>
      </c>
      <c r="D6" s="162">
        <f t="shared" ref="D6" si="3">SUM(D8,D11:D12,D14:D19,D23,D26:D27,D29,D33:D35)</f>
        <v>64237</v>
      </c>
      <c r="E6" s="380">
        <f>SUM(E8,E11:E12,E14:E17,E23,E26:E27,E29,E33:E35,E19)</f>
        <v>55888</v>
      </c>
      <c r="F6" s="379">
        <f t="shared" ref="F6:Z6" si="4">SUM(F8,F11:F12,F14:F17,F23,F26:F27,F29,F33:F35,F19)</f>
        <v>56027</v>
      </c>
      <c r="G6" s="379">
        <f t="shared" si="4"/>
        <v>52775</v>
      </c>
      <c r="H6" s="379">
        <f t="shared" si="4"/>
        <v>48556</v>
      </c>
      <c r="I6" s="379">
        <f t="shared" si="4"/>
        <v>46513</v>
      </c>
      <c r="J6" s="379">
        <f t="shared" si="4"/>
        <v>46098</v>
      </c>
      <c r="K6" s="379">
        <f t="shared" si="4"/>
        <v>43625</v>
      </c>
      <c r="L6" s="379">
        <f t="shared" si="4"/>
        <v>43314</v>
      </c>
      <c r="M6" s="379">
        <f t="shared" si="4"/>
        <v>42344</v>
      </c>
      <c r="N6" s="379">
        <f t="shared" si="4"/>
        <v>41955</v>
      </c>
      <c r="O6" s="379">
        <f t="shared" si="4"/>
        <v>41421</v>
      </c>
      <c r="P6" s="379">
        <f t="shared" si="4"/>
        <v>40266</v>
      </c>
      <c r="Q6" s="379">
        <f t="shared" si="4"/>
        <v>38819</v>
      </c>
      <c r="R6" s="379">
        <f t="shared" si="4"/>
        <v>36342</v>
      </c>
      <c r="S6" s="379">
        <f t="shared" si="4"/>
        <v>33070</v>
      </c>
      <c r="T6" s="379">
        <f t="shared" si="4"/>
        <v>31384</v>
      </c>
      <c r="U6" s="379">
        <f t="shared" si="4"/>
        <v>29521</v>
      </c>
      <c r="V6" s="379">
        <f t="shared" si="4"/>
        <v>28279.56</v>
      </c>
      <c r="W6" s="379">
        <f t="shared" si="4"/>
        <v>25423.64</v>
      </c>
      <c r="X6" s="379">
        <f t="shared" si="4"/>
        <v>23456</v>
      </c>
      <c r="Y6" s="379">
        <f t="shared" si="4"/>
        <v>21299</v>
      </c>
      <c r="Z6" s="379">
        <f t="shared" si="4"/>
        <v>20865</v>
      </c>
      <c r="AA6" s="379">
        <f t="shared" ref="AA6" si="5">SUM(AA8,AA11:AA12,AA14:AA17,AA23,AA26:AA27,AA29,AA33:AA35,AA19)</f>
        <v>19083</v>
      </c>
      <c r="AB6" s="379">
        <f t="shared" ref="AB6" si="6">SUM(AB8,AB11:AB12,AB14:AB17,AB23,AB26:AB27,AB29,AB33:AB35,AB19)</f>
        <v>17551</v>
      </c>
      <c r="AC6" s="173">
        <f t="shared" ref="AC6:AC43" si="7">AB6/AA6*100-100</f>
        <v>-8.0280878268616078</v>
      </c>
      <c r="AD6" s="173">
        <f t="shared" ref="AD6:AD43" si="8">AB6/P6*100-100</f>
        <v>-56.412357820493717</v>
      </c>
      <c r="AE6" s="52" t="s">
        <v>130</v>
      </c>
    </row>
    <row r="7" spans="1:31" x14ac:dyDescent="0.2">
      <c r="B7" s="58" t="s">
        <v>131</v>
      </c>
      <c r="C7" s="72"/>
      <c r="D7" s="163"/>
      <c r="E7" s="381">
        <f>E5-E6</f>
        <v>21449</v>
      </c>
      <c r="F7" s="382">
        <f t="shared" ref="F7:AA7" si="9">F5-F6</f>
        <v>19319</v>
      </c>
      <c r="G7" s="382">
        <f t="shared" si="9"/>
        <v>17899</v>
      </c>
      <c r="H7" s="382">
        <f t="shared" si="9"/>
        <v>16885</v>
      </c>
      <c r="I7" s="382">
        <f t="shared" si="9"/>
        <v>17390</v>
      </c>
      <c r="J7" s="382">
        <f t="shared" si="9"/>
        <v>17857</v>
      </c>
      <c r="K7" s="382">
        <f t="shared" si="9"/>
        <v>15776</v>
      </c>
      <c r="L7" s="382">
        <f t="shared" si="9"/>
        <v>16953</v>
      </c>
      <c r="M7" s="382">
        <f t="shared" si="9"/>
        <v>16638</v>
      </c>
      <c r="N7" s="382">
        <f t="shared" si="9"/>
        <v>16435</v>
      </c>
      <c r="O7" s="382">
        <f t="shared" si="9"/>
        <v>15661</v>
      </c>
      <c r="P7" s="382">
        <f t="shared" si="9"/>
        <v>14683</v>
      </c>
      <c r="Q7" s="382">
        <f t="shared" si="9"/>
        <v>15150</v>
      </c>
      <c r="R7" s="382">
        <f t="shared" si="9"/>
        <v>14710.440000000002</v>
      </c>
      <c r="S7" s="382">
        <f t="shared" si="9"/>
        <v>14828</v>
      </c>
      <c r="T7" s="382">
        <f t="shared" si="9"/>
        <v>14559</v>
      </c>
      <c r="U7" s="382">
        <f t="shared" si="9"/>
        <v>14197</v>
      </c>
      <c r="V7" s="382">
        <f t="shared" si="9"/>
        <v>14878.999999999996</v>
      </c>
      <c r="W7" s="382">
        <f t="shared" si="9"/>
        <v>14175</v>
      </c>
      <c r="X7" s="382">
        <f t="shared" si="9"/>
        <v>11905</v>
      </c>
      <c r="Y7" s="382">
        <f t="shared" si="9"/>
        <v>10191</v>
      </c>
      <c r="Z7" s="382">
        <f t="shared" si="9"/>
        <v>9829</v>
      </c>
      <c r="AA7" s="382">
        <f t="shared" si="9"/>
        <v>9060</v>
      </c>
      <c r="AB7" s="382">
        <f t="shared" ref="AB7" si="10">AB5-AB6</f>
        <v>8387</v>
      </c>
      <c r="AC7" s="108">
        <f t="shared" si="7"/>
        <v>-7.4282560706401739</v>
      </c>
      <c r="AD7" s="108">
        <f t="shared" si="8"/>
        <v>-42.879520533950831</v>
      </c>
      <c r="AE7" s="58" t="s">
        <v>131</v>
      </c>
    </row>
    <row r="8" spans="1:31" x14ac:dyDescent="0.2">
      <c r="A8" s="7"/>
      <c r="B8" s="8" t="s">
        <v>31</v>
      </c>
      <c r="C8" s="120">
        <v>2950</v>
      </c>
      <c r="D8" s="164">
        <v>2396</v>
      </c>
      <c r="E8" s="383">
        <v>1976</v>
      </c>
      <c r="F8" s="384">
        <v>1873</v>
      </c>
      <c r="G8" s="384">
        <v>1671</v>
      </c>
      <c r="H8" s="384">
        <v>1660</v>
      </c>
      <c r="I8" s="384">
        <v>1692</v>
      </c>
      <c r="J8" s="384">
        <v>1449</v>
      </c>
      <c r="K8" s="384">
        <v>1356</v>
      </c>
      <c r="L8" s="384">
        <v>1364</v>
      </c>
      <c r="M8" s="384">
        <v>1500</v>
      </c>
      <c r="N8" s="384">
        <v>1397</v>
      </c>
      <c r="O8" s="384">
        <v>1470</v>
      </c>
      <c r="P8" s="384">
        <v>1486</v>
      </c>
      <c r="Q8" s="384">
        <v>1306</v>
      </c>
      <c r="R8" s="384">
        <v>1214</v>
      </c>
      <c r="S8" s="384">
        <v>1162</v>
      </c>
      <c r="T8" s="384">
        <v>1089</v>
      </c>
      <c r="U8" s="385">
        <v>1069</v>
      </c>
      <c r="V8" s="385">
        <v>1071</v>
      </c>
      <c r="W8" s="386">
        <v>944</v>
      </c>
      <c r="X8" s="387">
        <v>944</v>
      </c>
      <c r="Y8" s="387">
        <v>840</v>
      </c>
      <c r="Z8" s="387">
        <v>862</v>
      </c>
      <c r="AA8" s="387">
        <v>770</v>
      </c>
      <c r="AB8" s="387">
        <v>723</v>
      </c>
      <c r="AC8" s="174">
        <f t="shared" si="7"/>
        <v>-6.1038961038961048</v>
      </c>
      <c r="AD8" s="174">
        <f t="shared" si="8"/>
        <v>-51.345895020188422</v>
      </c>
      <c r="AE8" s="8" t="s">
        <v>31</v>
      </c>
    </row>
    <row r="9" spans="1:31" x14ac:dyDescent="0.2">
      <c r="A9" s="7"/>
      <c r="B9" s="52" t="s">
        <v>14</v>
      </c>
      <c r="C9" s="121"/>
      <c r="D9" s="165"/>
      <c r="E9" s="388">
        <v>1567</v>
      </c>
      <c r="F9" s="389">
        <v>1114</v>
      </c>
      <c r="G9" s="389">
        <v>1299</v>
      </c>
      <c r="H9" s="389">
        <v>1307</v>
      </c>
      <c r="I9" s="389">
        <v>1390</v>
      </c>
      <c r="J9" s="389">
        <v>1264</v>
      </c>
      <c r="K9" s="389">
        <v>1014</v>
      </c>
      <c r="L9" s="389">
        <v>915</v>
      </c>
      <c r="M9" s="389">
        <v>1003</v>
      </c>
      <c r="N9" s="389">
        <v>1047</v>
      </c>
      <c r="O9" s="389">
        <v>1012</v>
      </c>
      <c r="P9" s="389">
        <v>1011</v>
      </c>
      <c r="Q9" s="389">
        <v>959</v>
      </c>
      <c r="R9" s="389">
        <v>960</v>
      </c>
      <c r="S9" s="389">
        <v>943</v>
      </c>
      <c r="T9" s="389">
        <v>957</v>
      </c>
      <c r="U9" s="390">
        <v>1043</v>
      </c>
      <c r="V9" s="390">
        <v>1006</v>
      </c>
      <c r="W9" s="390">
        <v>1061</v>
      </c>
      <c r="X9" s="390">
        <v>901</v>
      </c>
      <c r="Y9" s="390">
        <v>776</v>
      </c>
      <c r="Z9" s="390">
        <v>657</v>
      </c>
      <c r="AA9" s="390">
        <v>601</v>
      </c>
      <c r="AB9" s="390">
        <v>601</v>
      </c>
      <c r="AC9" s="175">
        <f t="shared" si="7"/>
        <v>0</v>
      </c>
      <c r="AD9" s="175">
        <f t="shared" si="8"/>
        <v>-40.553907022749755</v>
      </c>
      <c r="AE9" s="52" t="s">
        <v>14</v>
      </c>
    </row>
    <row r="10" spans="1:31" x14ac:dyDescent="0.2">
      <c r="A10" s="7"/>
      <c r="B10" s="9" t="s">
        <v>16</v>
      </c>
      <c r="C10" s="122"/>
      <c r="D10" s="166"/>
      <c r="E10" s="391">
        <v>1291</v>
      </c>
      <c r="F10" s="392">
        <v>1331</v>
      </c>
      <c r="G10" s="392">
        <v>1571</v>
      </c>
      <c r="H10" s="392">
        <v>1524</v>
      </c>
      <c r="I10" s="392">
        <v>1637</v>
      </c>
      <c r="J10" s="392">
        <v>1588</v>
      </c>
      <c r="K10" s="393">
        <v>1562</v>
      </c>
      <c r="L10" s="393">
        <v>1597</v>
      </c>
      <c r="M10" s="393">
        <v>1360</v>
      </c>
      <c r="N10" s="393">
        <v>1455</v>
      </c>
      <c r="O10" s="393">
        <v>1486</v>
      </c>
      <c r="P10" s="393">
        <v>1333</v>
      </c>
      <c r="Q10" s="393">
        <v>1430</v>
      </c>
      <c r="R10" s="393">
        <v>1447</v>
      </c>
      <c r="S10" s="393">
        <v>1382</v>
      </c>
      <c r="T10" s="392">
        <v>1286</v>
      </c>
      <c r="U10" s="386">
        <v>1063</v>
      </c>
      <c r="V10" s="386">
        <v>1221</v>
      </c>
      <c r="W10" s="386">
        <v>1076</v>
      </c>
      <c r="X10" s="386">
        <v>901</v>
      </c>
      <c r="Y10" s="386">
        <v>802</v>
      </c>
      <c r="Z10" s="386">
        <v>772</v>
      </c>
      <c r="AA10" s="386">
        <v>742</v>
      </c>
      <c r="AB10" s="386">
        <v>655</v>
      </c>
      <c r="AC10" s="174">
        <f t="shared" si="7"/>
        <v>-11.725067385444746</v>
      </c>
      <c r="AD10" s="174">
        <f t="shared" si="8"/>
        <v>-50.862715678919727</v>
      </c>
      <c r="AE10" s="9" t="s">
        <v>16</v>
      </c>
    </row>
    <row r="11" spans="1:31" x14ac:dyDescent="0.2">
      <c r="A11" s="7"/>
      <c r="B11" s="52" t="s">
        <v>27</v>
      </c>
      <c r="C11" s="123">
        <v>1208</v>
      </c>
      <c r="D11" s="167">
        <v>690</v>
      </c>
      <c r="E11" s="388">
        <v>634</v>
      </c>
      <c r="F11" s="389">
        <v>606</v>
      </c>
      <c r="G11" s="389">
        <v>577</v>
      </c>
      <c r="H11" s="389">
        <v>559</v>
      </c>
      <c r="I11" s="389">
        <v>546</v>
      </c>
      <c r="J11" s="389">
        <v>582</v>
      </c>
      <c r="K11" s="394">
        <v>514</v>
      </c>
      <c r="L11" s="394">
        <v>489</v>
      </c>
      <c r="M11" s="394">
        <v>499</v>
      </c>
      <c r="N11" s="394">
        <v>514</v>
      </c>
      <c r="O11" s="394">
        <v>498</v>
      </c>
      <c r="P11" s="394">
        <v>431</v>
      </c>
      <c r="Q11" s="394">
        <v>463</v>
      </c>
      <c r="R11" s="394">
        <v>432</v>
      </c>
      <c r="S11" s="394">
        <v>369</v>
      </c>
      <c r="T11" s="389">
        <v>331</v>
      </c>
      <c r="U11" s="395">
        <v>306</v>
      </c>
      <c r="V11" s="395">
        <v>406</v>
      </c>
      <c r="W11" s="395">
        <v>406</v>
      </c>
      <c r="X11" s="395">
        <v>303</v>
      </c>
      <c r="Y11" s="395">
        <v>255</v>
      </c>
      <c r="Z11" s="395">
        <v>220</v>
      </c>
      <c r="AA11" s="395">
        <v>167</v>
      </c>
      <c r="AB11" s="395">
        <v>191</v>
      </c>
      <c r="AC11" s="175">
        <f t="shared" si="7"/>
        <v>14.371257485029943</v>
      </c>
      <c r="AD11" s="175">
        <f t="shared" si="8"/>
        <v>-55.684454756380511</v>
      </c>
      <c r="AE11" s="52" t="s">
        <v>27</v>
      </c>
    </row>
    <row r="12" spans="1:31" x14ac:dyDescent="0.2">
      <c r="A12" s="7"/>
      <c r="B12" s="9" t="s">
        <v>32</v>
      </c>
      <c r="C12" s="124">
        <v>21332</v>
      </c>
      <c r="D12" s="168">
        <v>15050</v>
      </c>
      <c r="E12" s="396">
        <v>11046</v>
      </c>
      <c r="F12" s="392">
        <v>11300</v>
      </c>
      <c r="G12" s="392">
        <v>10631</v>
      </c>
      <c r="H12" s="392">
        <v>9949</v>
      </c>
      <c r="I12" s="392">
        <v>9814</v>
      </c>
      <c r="J12" s="392">
        <v>9454</v>
      </c>
      <c r="K12" s="393">
        <v>8758</v>
      </c>
      <c r="L12" s="393">
        <v>8549</v>
      </c>
      <c r="M12" s="393">
        <v>7792</v>
      </c>
      <c r="N12" s="393">
        <v>7772</v>
      </c>
      <c r="O12" s="393">
        <v>7503</v>
      </c>
      <c r="P12" s="393">
        <v>6977</v>
      </c>
      <c r="Q12" s="393">
        <v>6842</v>
      </c>
      <c r="R12" s="393">
        <v>6613</v>
      </c>
      <c r="S12" s="393">
        <v>5842</v>
      </c>
      <c r="T12" s="392">
        <v>5361</v>
      </c>
      <c r="U12" s="386">
        <v>5091</v>
      </c>
      <c r="V12" s="386">
        <v>4949</v>
      </c>
      <c r="W12" s="386">
        <v>4477</v>
      </c>
      <c r="X12" s="386">
        <v>4152</v>
      </c>
      <c r="Y12" s="386">
        <v>3648</v>
      </c>
      <c r="Z12" s="386">
        <v>4009</v>
      </c>
      <c r="AA12" s="386">
        <v>3600</v>
      </c>
      <c r="AB12" s="386">
        <v>3339</v>
      </c>
      <c r="AC12" s="174">
        <f t="shared" si="7"/>
        <v>-7.25</v>
      </c>
      <c r="AD12" s="174">
        <f t="shared" si="8"/>
        <v>-52.142754765658594</v>
      </c>
      <c r="AE12" s="9" t="s">
        <v>32</v>
      </c>
    </row>
    <row r="13" spans="1:31" x14ac:dyDescent="0.2">
      <c r="A13" s="7"/>
      <c r="B13" s="52" t="s">
        <v>17</v>
      </c>
      <c r="C13" s="123" t="s">
        <v>73</v>
      </c>
      <c r="D13" s="167" t="s">
        <v>73</v>
      </c>
      <c r="E13" s="388">
        <v>436</v>
      </c>
      <c r="F13" s="389">
        <v>490</v>
      </c>
      <c r="G13" s="389">
        <v>287</v>
      </c>
      <c r="H13" s="389">
        <v>321</v>
      </c>
      <c r="I13" s="389">
        <v>364</v>
      </c>
      <c r="J13" s="389">
        <v>332</v>
      </c>
      <c r="K13" s="394">
        <v>213</v>
      </c>
      <c r="L13" s="394">
        <v>280</v>
      </c>
      <c r="M13" s="394">
        <v>284</v>
      </c>
      <c r="N13" s="394">
        <v>232</v>
      </c>
      <c r="O13" s="394">
        <v>204</v>
      </c>
      <c r="P13" s="394">
        <v>199</v>
      </c>
      <c r="Q13" s="394">
        <v>223</v>
      </c>
      <c r="R13" s="394">
        <v>164</v>
      </c>
      <c r="S13" s="394">
        <v>170</v>
      </c>
      <c r="T13" s="389">
        <v>170</v>
      </c>
      <c r="U13" s="395">
        <v>204</v>
      </c>
      <c r="V13" s="395">
        <v>196</v>
      </c>
      <c r="W13" s="395">
        <v>132</v>
      </c>
      <c r="X13" s="395">
        <v>98</v>
      </c>
      <c r="Y13" s="395">
        <v>79</v>
      </c>
      <c r="Z13" s="395">
        <v>101</v>
      </c>
      <c r="AA13" s="395">
        <v>87</v>
      </c>
      <c r="AB13" s="395">
        <v>81</v>
      </c>
      <c r="AC13" s="175">
        <f t="shared" si="7"/>
        <v>-6.8965517241379359</v>
      </c>
      <c r="AD13" s="175">
        <f t="shared" si="8"/>
        <v>-59.2964824120603</v>
      </c>
      <c r="AE13" s="52" t="s">
        <v>17</v>
      </c>
    </row>
    <row r="14" spans="1:31" x14ac:dyDescent="0.2">
      <c r="A14" s="7"/>
      <c r="B14" s="9" t="s">
        <v>35</v>
      </c>
      <c r="C14" s="124">
        <v>540</v>
      </c>
      <c r="D14" s="168">
        <v>564</v>
      </c>
      <c r="E14" s="396">
        <v>478</v>
      </c>
      <c r="F14" s="392">
        <v>445</v>
      </c>
      <c r="G14" s="392">
        <v>415</v>
      </c>
      <c r="H14" s="392">
        <v>431</v>
      </c>
      <c r="I14" s="392">
        <v>404</v>
      </c>
      <c r="J14" s="392">
        <v>437</v>
      </c>
      <c r="K14" s="393">
        <v>453</v>
      </c>
      <c r="L14" s="393">
        <v>473</v>
      </c>
      <c r="M14" s="393">
        <v>458</v>
      </c>
      <c r="N14" s="393">
        <v>414</v>
      </c>
      <c r="O14" s="393">
        <v>418</v>
      </c>
      <c r="P14" s="393">
        <v>412</v>
      </c>
      <c r="Q14" s="393">
        <v>376</v>
      </c>
      <c r="R14" s="393">
        <v>337</v>
      </c>
      <c r="S14" s="393">
        <v>377</v>
      </c>
      <c r="T14" s="392">
        <v>400</v>
      </c>
      <c r="U14" s="386">
        <v>365</v>
      </c>
      <c r="V14" s="386">
        <v>338</v>
      </c>
      <c r="W14" s="386">
        <v>280</v>
      </c>
      <c r="X14" s="386">
        <v>238</v>
      </c>
      <c r="Y14" s="386">
        <v>212</v>
      </c>
      <c r="Z14" s="386">
        <v>186</v>
      </c>
      <c r="AA14" s="386">
        <v>162</v>
      </c>
      <c r="AB14" s="386">
        <v>190</v>
      </c>
      <c r="AC14" s="174">
        <f t="shared" si="7"/>
        <v>17.283950617283963</v>
      </c>
      <c r="AD14" s="174">
        <f t="shared" si="8"/>
        <v>-53.883495145631066</v>
      </c>
      <c r="AE14" s="9" t="s">
        <v>35</v>
      </c>
    </row>
    <row r="15" spans="1:31" x14ac:dyDescent="0.2">
      <c r="A15" s="7"/>
      <c r="B15" s="52" t="s">
        <v>28</v>
      </c>
      <c r="C15" s="123">
        <v>1099</v>
      </c>
      <c r="D15" s="167">
        <v>1445</v>
      </c>
      <c r="E15" s="388">
        <v>2050</v>
      </c>
      <c r="F15" s="389">
        <v>2112</v>
      </c>
      <c r="G15" s="389">
        <v>2158</v>
      </c>
      <c r="H15" s="389">
        <v>2160</v>
      </c>
      <c r="I15" s="389">
        <v>2253</v>
      </c>
      <c r="J15" s="389">
        <v>2412</v>
      </c>
      <c r="K15" s="394">
        <v>2157</v>
      </c>
      <c r="L15" s="394">
        <v>2105</v>
      </c>
      <c r="M15" s="394">
        <v>2182</v>
      </c>
      <c r="N15" s="394">
        <v>2116</v>
      </c>
      <c r="O15" s="394">
        <v>2037</v>
      </c>
      <c r="P15" s="394">
        <v>1880</v>
      </c>
      <c r="Q15" s="394">
        <v>1634</v>
      </c>
      <c r="R15" s="394">
        <v>1605</v>
      </c>
      <c r="S15" s="394">
        <v>1670</v>
      </c>
      <c r="T15" s="389">
        <v>1658</v>
      </c>
      <c r="U15" s="395">
        <v>1657</v>
      </c>
      <c r="V15" s="395">
        <v>1612</v>
      </c>
      <c r="W15" s="395">
        <v>1555</v>
      </c>
      <c r="X15" s="395">
        <v>1456</v>
      </c>
      <c r="Y15" s="395">
        <v>1258</v>
      </c>
      <c r="Z15" s="395">
        <v>1141</v>
      </c>
      <c r="AA15" s="395">
        <v>988</v>
      </c>
      <c r="AB15" s="395">
        <v>874</v>
      </c>
      <c r="AC15" s="175">
        <f t="shared" si="7"/>
        <v>-11.538461538461547</v>
      </c>
      <c r="AD15" s="175">
        <f t="shared" si="8"/>
        <v>-53.51063829787234</v>
      </c>
      <c r="AE15" s="52" t="s">
        <v>28</v>
      </c>
    </row>
    <row r="16" spans="1:31" x14ac:dyDescent="0.2">
      <c r="A16" s="7"/>
      <c r="B16" s="9" t="s">
        <v>33</v>
      </c>
      <c r="C16" s="124">
        <v>5456</v>
      </c>
      <c r="D16" s="168">
        <v>6522</v>
      </c>
      <c r="E16" s="396">
        <v>9032</v>
      </c>
      <c r="F16" s="392">
        <v>8837</v>
      </c>
      <c r="G16" s="392">
        <v>7818</v>
      </c>
      <c r="H16" s="392">
        <v>6375</v>
      </c>
      <c r="I16" s="392">
        <v>5612</v>
      </c>
      <c r="J16" s="392">
        <v>5749</v>
      </c>
      <c r="K16" s="393">
        <v>5482</v>
      </c>
      <c r="L16" s="393">
        <v>5604</v>
      </c>
      <c r="M16" s="393">
        <v>5956</v>
      </c>
      <c r="N16" s="393">
        <v>5738</v>
      </c>
      <c r="O16" s="393">
        <v>5777</v>
      </c>
      <c r="P16" s="393">
        <v>5517</v>
      </c>
      <c r="Q16" s="393">
        <v>5347</v>
      </c>
      <c r="R16" s="393">
        <v>5400</v>
      </c>
      <c r="S16" s="393">
        <v>4749</v>
      </c>
      <c r="T16" s="392">
        <v>4442</v>
      </c>
      <c r="U16" s="386">
        <v>4104</v>
      </c>
      <c r="V16" s="386">
        <v>3823</v>
      </c>
      <c r="W16" s="386">
        <v>3100</v>
      </c>
      <c r="X16" s="386">
        <v>2714</v>
      </c>
      <c r="Y16" s="386">
        <v>2479</v>
      </c>
      <c r="Z16" s="386">
        <v>2060</v>
      </c>
      <c r="AA16" s="386">
        <v>1903</v>
      </c>
      <c r="AB16" s="386">
        <v>1680</v>
      </c>
      <c r="AC16" s="174">
        <f t="shared" si="7"/>
        <v>-11.718339464004202</v>
      </c>
      <c r="AD16" s="174">
        <f t="shared" si="8"/>
        <v>-69.54866775421425</v>
      </c>
      <c r="AE16" s="9" t="s">
        <v>33</v>
      </c>
    </row>
    <row r="17" spans="1:31" x14ac:dyDescent="0.2">
      <c r="A17" s="7"/>
      <c r="B17" s="52" t="s">
        <v>34</v>
      </c>
      <c r="C17" s="123">
        <v>16448</v>
      </c>
      <c r="D17" s="167">
        <v>13672</v>
      </c>
      <c r="E17" s="388">
        <v>11215</v>
      </c>
      <c r="F17" s="389">
        <v>10483</v>
      </c>
      <c r="G17" s="389">
        <v>9902</v>
      </c>
      <c r="H17" s="389">
        <v>9865</v>
      </c>
      <c r="I17" s="389">
        <v>9019</v>
      </c>
      <c r="J17" s="389">
        <v>8892</v>
      </c>
      <c r="K17" s="394">
        <v>8540</v>
      </c>
      <c r="L17" s="394">
        <v>8445</v>
      </c>
      <c r="M17" s="394">
        <v>8920</v>
      </c>
      <c r="N17" s="394">
        <v>8486</v>
      </c>
      <c r="O17" s="394">
        <v>8079</v>
      </c>
      <c r="P17" s="394">
        <v>8162</v>
      </c>
      <c r="Q17" s="394">
        <v>7655</v>
      </c>
      <c r="R17" s="394">
        <v>6058</v>
      </c>
      <c r="S17" s="394">
        <v>5530</v>
      </c>
      <c r="T17" s="389">
        <v>5318</v>
      </c>
      <c r="U17" s="395">
        <v>4709</v>
      </c>
      <c r="V17" s="395">
        <v>4620</v>
      </c>
      <c r="W17" s="395">
        <v>4275</v>
      </c>
      <c r="X17" s="395">
        <v>4273</v>
      </c>
      <c r="Y17" s="395">
        <v>3992</v>
      </c>
      <c r="Z17" s="395">
        <v>3963</v>
      </c>
      <c r="AA17" s="395">
        <v>3653</v>
      </c>
      <c r="AB17" s="395">
        <v>3268</v>
      </c>
      <c r="AC17" s="175">
        <f t="shared" si="7"/>
        <v>-10.539282781275659</v>
      </c>
      <c r="AD17" s="175">
        <f t="shared" si="8"/>
        <v>-59.960793923058077</v>
      </c>
      <c r="AE17" s="52" t="s">
        <v>34</v>
      </c>
    </row>
    <row r="18" spans="1:31" x14ac:dyDescent="0.2">
      <c r="A18" s="7"/>
      <c r="B18" s="9" t="s">
        <v>44</v>
      </c>
      <c r="C18" s="125"/>
      <c r="D18" s="169"/>
      <c r="E18" s="396">
        <v>1360</v>
      </c>
      <c r="F18" s="392"/>
      <c r="G18" s="392"/>
      <c r="H18" s="392"/>
      <c r="I18" s="392"/>
      <c r="J18" s="392">
        <v>800</v>
      </c>
      <c r="K18" s="392"/>
      <c r="L18" s="392"/>
      <c r="M18" s="392"/>
      <c r="N18" s="392">
        <v>662</v>
      </c>
      <c r="O18" s="392">
        <v>655</v>
      </c>
      <c r="P18" s="392">
        <v>647</v>
      </c>
      <c r="Q18" s="392">
        <v>627</v>
      </c>
      <c r="R18" s="392">
        <v>701</v>
      </c>
      <c r="S18" s="392">
        <v>608</v>
      </c>
      <c r="T18" s="392">
        <v>597</v>
      </c>
      <c r="U18" s="397">
        <v>614</v>
      </c>
      <c r="V18" s="397">
        <v>619</v>
      </c>
      <c r="W18" s="397">
        <v>664</v>
      </c>
      <c r="X18" s="397">
        <v>548</v>
      </c>
      <c r="Y18" s="397">
        <v>426</v>
      </c>
      <c r="Z18" s="397">
        <v>418</v>
      </c>
      <c r="AA18" s="397">
        <v>390</v>
      </c>
      <c r="AB18" s="397">
        <v>368</v>
      </c>
      <c r="AC18" s="174">
        <f t="shared" si="7"/>
        <v>-5.6410256410256494</v>
      </c>
      <c r="AD18" s="174">
        <f t="shared" si="8"/>
        <v>-43.122102009273569</v>
      </c>
      <c r="AE18" s="9" t="s">
        <v>44</v>
      </c>
    </row>
    <row r="19" spans="1:31" x14ac:dyDescent="0.2">
      <c r="A19" s="7"/>
      <c r="B19" s="296" t="s">
        <v>36</v>
      </c>
      <c r="C19" s="297">
        <v>11004</v>
      </c>
      <c r="D19" s="298">
        <v>9220</v>
      </c>
      <c r="E19" s="398">
        <v>7151</v>
      </c>
      <c r="F19" s="399">
        <v>8109</v>
      </c>
      <c r="G19" s="399">
        <v>8053</v>
      </c>
      <c r="H19" s="399">
        <v>7187</v>
      </c>
      <c r="I19" s="399">
        <v>7091</v>
      </c>
      <c r="J19" s="399">
        <v>7020</v>
      </c>
      <c r="K19" s="400">
        <v>6676</v>
      </c>
      <c r="L19" s="400">
        <v>6714</v>
      </c>
      <c r="M19" s="400">
        <v>6313</v>
      </c>
      <c r="N19" s="400">
        <v>6688</v>
      </c>
      <c r="O19" s="400">
        <v>7061</v>
      </c>
      <c r="P19" s="401">
        <v>7096</v>
      </c>
      <c r="Q19" s="401">
        <v>6980</v>
      </c>
      <c r="R19" s="401">
        <v>6563</v>
      </c>
      <c r="S19" s="401">
        <v>6122</v>
      </c>
      <c r="T19" s="399">
        <v>5818</v>
      </c>
      <c r="U19" s="402">
        <v>5669</v>
      </c>
      <c r="V19" s="402">
        <v>5131</v>
      </c>
      <c r="W19" s="402">
        <v>4725</v>
      </c>
      <c r="X19" s="402">
        <v>4237</v>
      </c>
      <c r="Y19" s="402">
        <v>4114</v>
      </c>
      <c r="Z19" s="402">
        <v>3860</v>
      </c>
      <c r="AA19" s="402">
        <v>3653</v>
      </c>
      <c r="AB19" s="402">
        <v>3385</v>
      </c>
      <c r="AC19" s="300">
        <f t="shared" si="7"/>
        <v>-7.3364358061866852</v>
      </c>
      <c r="AD19" s="300">
        <f t="shared" si="8"/>
        <v>-52.297068771138669</v>
      </c>
      <c r="AE19" s="296" t="s">
        <v>36</v>
      </c>
    </row>
    <row r="20" spans="1:31" x14ac:dyDescent="0.2">
      <c r="A20" s="7"/>
      <c r="B20" s="9" t="s">
        <v>15</v>
      </c>
      <c r="C20" s="124" t="s">
        <v>73</v>
      </c>
      <c r="D20" s="168">
        <v>85</v>
      </c>
      <c r="E20" s="396">
        <v>116</v>
      </c>
      <c r="F20" s="392">
        <v>103</v>
      </c>
      <c r="G20" s="392">
        <v>132</v>
      </c>
      <c r="H20" s="392">
        <v>115</v>
      </c>
      <c r="I20" s="392">
        <v>133</v>
      </c>
      <c r="J20" s="392">
        <v>118</v>
      </c>
      <c r="K20" s="393">
        <v>128</v>
      </c>
      <c r="L20" s="393">
        <v>115</v>
      </c>
      <c r="M20" s="393">
        <v>111</v>
      </c>
      <c r="N20" s="393">
        <v>113</v>
      </c>
      <c r="O20" s="393">
        <v>111</v>
      </c>
      <c r="P20" s="393">
        <v>98</v>
      </c>
      <c r="Q20" s="393">
        <v>94</v>
      </c>
      <c r="R20" s="393">
        <v>97</v>
      </c>
      <c r="S20" s="393">
        <v>117</v>
      </c>
      <c r="T20" s="392">
        <v>102</v>
      </c>
      <c r="U20" s="386">
        <v>86</v>
      </c>
      <c r="V20" s="386">
        <v>89</v>
      </c>
      <c r="W20" s="386">
        <v>82</v>
      </c>
      <c r="X20" s="386">
        <v>71</v>
      </c>
      <c r="Y20" s="386">
        <v>60</v>
      </c>
      <c r="Z20" s="386">
        <v>71</v>
      </c>
      <c r="AA20" s="386">
        <v>51</v>
      </c>
      <c r="AB20" s="386">
        <v>44</v>
      </c>
      <c r="AC20" s="174">
        <f t="shared" si="7"/>
        <v>-13.725490196078425</v>
      </c>
      <c r="AD20" s="174">
        <f t="shared" si="8"/>
        <v>-55.102040816326529</v>
      </c>
      <c r="AE20" s="9" t="s">
        <v>15</v>
      </c>
    </row>
    <row r="21" spans="1:31" x14ac:dyDescent="0.2">
      <c r="A21" s="7"/>
      <c r="B21" s="296" t="s">
        <v>19</v>
      </c>
      <c r="C21" s="297" t="s">
        <v>73</v>
      </c>
      <c r="D21" s="298" t="s">
        <v>73</v>
      </c>
      <c r="E21" s="398">
        <v>947</v>
      </c>
      <c r="F21" s="399">
        <v>997</v>
      </c>
      <c r="G21" s="399">
        <v>787</v>
      </c>
      <c r="H21" s="399">
        <v>724</v>
      </c>
      <c r="I21" s="399">
        <v>774</v>
      </c>
      <c r="J21" s="399">
        <v>660</v>
      </c>
      <c r="K21" s="400">
        <v>594</v>
      </c>
      <c r="L21" s="400">
        <v>567</v>
      </c>
      <c r="M21" s="400">
        <v>677</v>
      </c>
      <c r="N21" s="400">
        <v>652</v>
      </c>
      <c r="O21" s="400">
        <v>635</v>
      </c>
      <c r="P21" s="400">
        <v>558</v>
      </c>
      <c r="Q21" s="400">
        <v>559</v>
      </c>
      <c r="R21" s="400">
        <v>532.44000000000005</v>
      </c>
      <c r="S21" s="400">
        <v>516</v>
      </c>
      <c r="T21" s="399">
        <v>442</v>
      </c>
      <c r="U21" s="403">
        <v>407</v>
      </c>
      <c r="V21" s="403">
        <v>419</v>
      </c>
      <c r="W21" s="403">
        <v>316</v>
      </c>
      <c r="X21" s="403">
        <v>254</v>
      </c>
      <c r="Y21" s="403">
        <v>218</v>
      </c>
      <c r="Z21" s="403">
        <v>179</v>
      </c>
      <c r="AA21" s="403">
        <v>177</v>
      </c>
      <c r="AB21" s="403">
        <v>179</v>
      </c>
      <c r="AC21" s="300">
        <f t="shared" si="7"/>
        <v>1.1299435028248439</v>
      </c>
      <c r="AD21" s="300">
        <f t="shared" si="8"/>
        <v>-67.921146953405014</v>
      </c>
      <c r="AE21" s="296" t="s">
        <v>19</v>
      </c>
    </row>
    <row r="22" spans="1:31" x14ac:dyDescent="0.2">
      <c r="A22" s="7"/>
      <c r="B22" s="9" t="s">
        <v>20</v>
      </c>
      <c r="C22" s="124" t="s">
        <v>73</v>
      </c>
      <c r="D22" s="168" t="s">
        <v>73</v>
      </c>
      <c r="E22" s="396">
        <v>933</v>
      </c>
      <c r="F22" s="392">
        <v>1093</v>
      </c>
      <c r="G22" s="392">
        <v>779</v>
      </c>
      <c r="H22" s="392">
        <v>958</v>
      </c>
      <c r="I22" s="392">
        <v>765</v>
      </c>
      <c r="J22" s="392">
        <v>672</v>
      </c>
      <c r="K22" s="393">
        <v>667</v>
      </c>
      <c r="L22" s="393">
        <v>752</v>
      </c>
      <c r="M22" s="393">
        <v>829</v>
      </c>
      <c r="N22" s="393">
        <v>748</v>
      </c>
      <c r="O22" s="393">
        <v>641</v>
      </c>
      <c r="P22" s="393">
        <v>706</v>
      </c>
      <c r="Q22" s="393">
        <v>697</v>
      </c>
      <c r="R22" s="393">
        <v>709</v>
      </c>
      <c r="S22" s="393">
        <v>752</v>
      </c>
      <c r="T22" s="392">
        <v>773</v>
      </c>
      <c r="U22" s="386">
        <v>760</v>
      </c>
      <c r="V22" s="386">
        <v>740</v>
      </c>
      <c r="W22" s="386">
        <v>499</v>
      </c>
      <c r="X22" s="386">
        <v>370</v>
      </c>
      <c r="Y22" s="386">
        <v>299</v>
      </c>
      <c r="Z22" s="386">
        <v>296</v>
      </c>
      <c r="AA22" s="386">
        <v>302</v>
      </c>
      <c r="AB22" s="386">
        <v>256</v>
      </c>
      <c r="AC22" s="174">
        <f t="shared" si="7"/>
        <v>-15.231788079470192</v>
      </c>
      <c r="AD22" s="174">
        <f t="shared" si="8"/>
        <v>-63.739376770538243</v>
      </c>
      <c r="AE22" s="9" t="s">
        <v>20</v>
      </c>
    </row>
    <row r="23" spans="1:31" x14ac:dyDescent="0.2">
      <c r="A23" s="7"/>
      <c r="B23" s="296" t="s">
        <v>37</v>
      </c>
      <c r="C23" s="297">
        <v>132</v>
      </c>
      <c r="D23" s="298">
        <v>98</v>
      </c>
      <c r="E23" s="398">
        <v>70</v>
      </c>
      <c r="F23" s="399">
        <v>83</v>
      </c>
      <c r="G23" s="399">
        <v>69</v>
      </c>
      <c r="H23" s="399">
        <v>78</v>
      </c>
      <c r="I23" s="399">
        <v>65</v>
      </c>
      <c r="J23" s="399">
        <v>70</v>
      </c>
      <c r="K23" s="400">
        <v>71</v>
      </c>
      <c r="L23" s="400">
        <v>60</v>
      </c>
      <c r="M23" s="400">
        <v>57</v>
      </c>
      <c r="N23" s="400">
        <v>58</v>
      </c>
      <c r="O23" s="400">
        <v>76</v>
      </c>
      <c r="P23" s="400">
        <v>70</v>
      </c>
      <c r="Q23" s="400">
        <v>62</v>
      </c>
      <c r="R23" s="400">
        <v>53</v>
      </c>
      <c r="S23" s="400">
        <v>50</v>
      </c>
      <c r="T23" s="399">
        <v>47</v>
      </c>
      <c r="U23" s="403">
        <v>43</v>
      </c>
      <c r="V23" s="403">
        <v>46</v>
      </c>
      <c r="W23" s="403">
        <v>35</v>
      </c>
      <c r="X23" s="403">
        <v>48</v>
      </c>
      <c r="Y23" s="403">
        <v>32</v>
      </c>
      <c r="Z23" s="403">
        <v>33</v>
      </c>
      <c r="AA23" s="403">
        <v>34</v>
      </c>
      <c r="AB23" s="403">
        <v>45</v>
      </c>
      <c r="AC23" s="300">
        <f t="shared" si="7"/>
        <v>32.35294117647058</v>
      </c>
      <c r="AD23" s="300">
        <f t="shared" si="8"/>
        <v>-35.714285714285708</v>
      </c>
      <c r="AE23" s="296" t="s">
        <v>37</v>
      </c>
    </row>
    <row r="24" spans="1:31" x14ac:dyDescent="0.2">
      <c r="A24" s="7"/>
      <c r="B24" s="9" t="s">
        <v>18</v>
      </c>
      <c r="C24" s="124" t="s">
        <v>73</v>
      </c>
      <c r="D24" s="168" t="s">
        <v>73</v>
      </c>
      <c r="E24" s="396">
        <v>2432</v>
      </c>
      <c r="F24" s="392">
        <v>2120</v>
      </c>
      <c r="G24" s="392">
        <v>2101</v>
      </c>
      <c r="H24" s="392">
        <v>1678</v>
      </c>
      <c r="I24" s="392">
        <v>1562</v>
      </c>
      <c r="J24" s="392">
        <v>1589</v>
      </c>
      <c r="K24" s="393">
        <v>1370</v>
      </c>
      <c r="L24" s="393">
        <v>1391</v>
      </c>
      <c r="M24" s="393">
        <v>1371</v>
      </c>
      <c r="N24" s="393">
        <v>1306</v>
      </c>
      <c r="O24" s="393">
        <v>1200</v>
      </c>
      <c r="P24" s="393">
        <v>1239</v>
      </c>
      <c r="Q24" s="393">
        <v>1429</v>
      </c>
      <c r="R24" s="393">
        <v>1326</v>
      </c>
      <c r="S24" s="393">
        <v>1296</v>
      </c>
      <c r="T24" s="392">
        <v>1278</v>
      </c>
      <c r="U24" s="386">
        <v>1303</v>
      </c>
      <c r="V24" s="386">
        <v>1232</v>
      </c>
      <c r="W24" s="386">
        <v>996</v>
      </c>
      <c r="X24" s="386">
        <v>822</v>
      </c>
      <c r="Y24" s="386">
        <v>740</v>
      </c>
      <c r="Z24" s="386">
        <v>638</v>
      </c>
      <c r="AA24" s="386">
        <v>606</v>
      </c>
      <c r="AB24" s="386">
        <v>591</v>
      </c>
      <c r="AC24" s="174">
        <f t="shared" si="7"/>
        <v>-2.4752475247524757</v>
      </c>
      <c r="AD24" s="174">
        <f t="shared" si="8"/>
        <v>-52.300242130750604</v>
      </c>
      <c r="AE24" s="9" t="s">
        <v>18</v>
      </c>
    </row>
    <row r="25" spans="1:31" x14ac:dyDescent="0.2">
      <c r="A25" s="7"/>
      <c r="B25" s="296" t="s">
        <v>21</v>
      </c>
      <c r="C25" s="297" t="s">
        <v>73</v>
      </c>
      <c r="D25" s="298" t="s">
        <v>73</v>
      </c>
      <c r="E25" s="398">
        <v>4</v>
      </c>
      <c r="F25" s="399">
        <v>16</v>
      </c>
      <c r="G25" s="399">
        <v>11</v>
      </c>
      <c r="H25" s="399">
        <v>14</v>
      </c>
      <c r="I25" s="399">
        <v>6</v>
      </c>
      <c r="J25" s="399">
        <v>14</v>
      </c>
      <c r="K25" s="400">
        <v>19</v>
      </c>
      <c r="L25" s="400">
        <v>18</v>
      </c>
      <c r="M25" s="400">
        <v>17</v>
      </c>
      <c r="N25" s="400">
        <v>4</v>
      </c>
      <c r="O25" s="400">
        <v>15</v>
      </c>
      <c r="P25" s="400">
        <v>16</v>
      </c>
      <c r="Q25" s="400">
        <v>16</v>
      </c>
      <c r="R25" s="400">
        <v>16</v>
      </c>
      <c r="S25" s="400">
        <v>13</v>
      </c>
      <c r="T25" s="399">
        <v>17</v>
      </c>
      <c r="U25" s="403">
        <v>11</v>
      </c>
      <c r="V25" s="403">
        <v>14</v>
      </c>
      <c r="W25" s="403">
        <v>15</v>
      </c>
      <c r="X25" s="403">
        <v>21</v>
      </c>
      <c r="Y25" s="403">
        <v>15</v>
      </c>
      <c r="Z25" s="403">
        <v>21</v>
      </c>
      <c r="AA25" s="403">
        <v>9</v>
      </c>
      <c r="AB25" s="403">
        <v>18</v>
      </c>
      <c r="AC25" s="300">
        <f t="shared" si="7"/>
        <v>100</v>
      </c>
      <c r="AD25" s="300">
        <f t="shared" si="8"/>
        <v>12.5</v>
      </c>
      <c r="AE25" s="296" t="s">
        <v>21</v>
      </c>
    </row>
    <row r="26" spans="1:31" x14ac:dyDescent="0.2">
      <c r="A26" s="7"/>
      <c r="B26" s="295" t="s">
        <v>29</v>
      </c>
      <c r="C26" s="124">
        <v>3181</v>
      </c>
      <c r="D26" s="168">
        <v>1997</v>
      </c>
      <c r="E26" s="396">
        <v>1376</v>
      </c>
      <c r="F26" s="392">
        <v>1281</v>
      </c>
      <c r="G26" s="392">
        <v>1253</v>
      </c>
      <c r="H26" s="392">
        <v>1235</v>
      </c>
      <c r="I26" s="392">
        <v>1298</v>
      </c>
      <c r="J26" s="392">
        <v>1334</v>
      </c>
      <c r="K26" s="393">
        <v>1180</v>
      </c>
      <c r="L26" s="393">
        <v>1163</v>
      </c>
      <c r="M26" s="393">
        <v>1066</v>
      </c>
      <c r="N26" s="393">
        <v>1090</v>
      </c>
      <c r="O26" s="393">
        <v>1082</v>
      </c>
      <c r="P26" s="393">
        <v>993</v>
      </c>
      <c r="Q26" s="393">
        <v>987</v>
      </c>
      <c r="R26" s="393">
        <v>1028</v>
      </c>
      <c r="S26" s="393">
        <v>804</v>
      </c>
      <c r="T26" s="392">
        <v>750</v>
      </c>
      <c r="U26" s="386">
        <v>730</v>
      </c>
      <c r="V26" s="386">
        <v>709</v>
      </c>
      <c r="W26" s="386">
        <v>677</v>
      </c>
      <c r="X26" s="386">
        <v>644</v>
      </c>
      <c r="Y26" s="386">
        <v>537</v>
      </c>
      <c r="Z26" s="386">
        <v>546</v>
      </c>
      <c r="AA26" s="386">
        <v>562</v>
      </c>
      <c r="AB26" s="386">
        <v>476</v>
      </c>
      <c r="AC26" s="174">
        <f t="shared" si="7"/>
        <v>-15.30249110320284</v>
      </c>
      <c r="AD26" s="174">
        <f t="shared" si="8"/>
        <v>-52.064451158106742</v>
      </c>
      <c r="AE26" s="295" t="s">
        <v>29</v>
      </c>
    </row>
    <row r="27" spans="1:31" x14ac:dyDescent="0.2">
      <c r="A27" s="7"/>
      <c r="B27" s="296" t="s">
        <v>38</v>
      </c>
      <c r="C27" s="297">
        <v>2507</v>
      </c>
      <c r="D27" s="298">
        <v>2003</v>
      </c>
      <c r="E27" s="398">
        <v>1391</v>
      </c>
      <c r="F27" s="399">
        <v>1551</v>
      </c>
      <c r="G27" s="399">
        <v>1403</v>
      </c>
      <c r="H27" s="399">
        <v>1283</v>
      </c>
      <c r="I27" s="399">
        <v>1338</v>
      </c>
      <c r="J27" s="399">
        <v>1210</v>
      </c>
      <c r="K27" s="399">
        <v>1027</v>
      </c>
      <c r="L27" s="399">
        <v>1105</v>
      </c>
      <c r="M27" s="399">
        <v>963</v>
      </c>
      <c r="N27" s="399">
        <v>1079</v>
      </c>
      <c r="O27" s="399">
        <v>976</v>
      </c>
      <c r="P27" s="399">
        <v>958</v>
      </c>
      <c r="Q27" s="399">
        <v>956</v>
      </c>
      <c r="R27" s="399">
        <v>931</v>
      </c>
      <c r="S27" s="399">
        <v>878</v>
      </c>
      <c r="T27" s="399">
        <v>768</v>
      </c>
      <c r="U27" s="403">
        <v>730</v>
      </c>
      <c r="V27" s="403">
        <v>691</v>
      </c>
      <c r="W27" s="403">
        <v>679</v>
      </c>
      <c r="X27" s="403">
        <v>633</v>
      </c>
      <c r="Y27" s="403">
        <v>552</v>
      </c>
      <c r="Z27" s="403">
        <v>523</v>
      </c>
      <c r="AA27" s="403">
        <v>531</v>
      </c>
      <c r="AB27" s="403">
        <v>455</v>
      </c>
      <c r="AC27" s="300">
        <f t="shared" si="7"/>
        <v>-14.312617702448222</v>
      </c>
      <c r="AD27" s="300">
        <f t="shared" si="8"/>
        <v>-52.505219206680586</v>
      </c>
      <c r="AE27" s="296" t="s">
        <v>38</v>
      </c>
    </row>
    <row r="28" spans="1:31" x14ac:dyDescent="0.2">
      <c r="A28" s="7"/>
      <c r="B28" s="9" t="s">
        <v>22</v>
      </c>
      <c r="C28" s="124" t="s">
        <v>73</v>
      </c>
      <c r="D28" s="168" t="s">
        <v>73</v>
      </c>
      <c r="E28" s="396">
        <v>7333</v>
      </c>
      <c r="F28" s="392">
        <v>7901</v>
      </c>
      <c r="G28" s="392">
        <v>6946</v>
      </c>
      <c r="H28" s="392">
        <v>6341</v>
      </c>
      <c r="I28" s="392">
        <v>6744</v>
      </c>
      <c r="J28" s="392">
        <v>6900</v>
      </c>
      <c r="K28" s="393">
        <v>6359</v>
      </c>
      <c r="L28" s="393">
        <v>7310</v>
      </c>
      <c r="M28" s="393">
        <v>7080</v>
      </c>
      <c r="N28" s="393">
        <v>6730</v>
      </c>
      <c r="O28" s="393">
        <v>6294</v>
      </c>
      <c r="P28" s="393">
        <v>5534</v>
      </c>
      <c r="Q28" s="393">
        <v>5826</v>
      </c>
      <c r="R28" s="393">
        <v>5642</v>
      </c>
      <c r="S28" s="393">
        <v>5712</v>
      </c>
      <c r="T28" s="392">
        <v>5444</v>
      </c>
      <c r="U28" s="386">
        <v>5243</v>
      </c>
      <c r="V28" s="386">
        <v>5583</v>
      </c>
      <c r="W28" s="386">
        <v>5437</v>
      </c>
      <c r="X28" s="386">
        <v>4572</v>
      </c>
      <c r="Y28" s="386">
        <v>3908</v>
      </c>
      <c r="Z28" s="386">
        <v>4189</v>
      </c>
      <c r="AA28" s="386">
        <v>3571</v>
      </c>
      <c r="AB28" s="386">
        <v>3357</v>
      </c>
      <c r="AC28" s="174">
        <f t="shared" si="7"/>
        <v>-5.9927191262951567</v>
      </c>
      <c r="AD28" s="174">
        <f t="shared" si="8"/>
        <v>-39.338633899530173</v>
      </c>
      <c r="AE28" s="9" t="s">
        <v>22</v>
      </c>
    </row>
    <row r="29" spans="1:31" x14ac:dyDescent="0.2">
      <c r="A29" s="7"/>
      <c r="B29" s="296" t="s">
        <v>39</v>
      </c>
      <c r="C29" s="297">
        <v>1842</v>
      </c>
      <c r="D29" s="298">
        <v>2941</v>
      </c>
      <c r="E29" s="398">
        <v>2646</v>
      </c>
      <c r="F29" s="399">
        <v>3217</v>
      </c>
      <c r="G29" s="399">
        <v>3086</v>
      </c>
      <c r="H29" s="399">
        <v>2701</v>
      </c>
      <c r="I29" s="399">
        <v>2505</v>
      </c>
      <c r="J29" s="399">
        <v>2711</v>
      </c>
      <c r="K29" s="400">
        <v>2730</v>
      </c>
      <c r="L29" s="400">
        <v>2521</v>
      </c>
      <c r="M29" s="400">
        <v>2126</v>
      </c>
      <c r="N29" s="400">
        <v>2028</v>
      </c>
      <c r="O29" s="400">
        <v>1877</v>
      </c>
      <c r="P29" s="400">
        <v>1670</v>
      </c>
      <c r="Q29" s="400">
        <v>1655</v>
      </c>
      <c r="R29" s="400">
        <v>1542</v>
      </c>
      <c r="S29" s="400">
        <v>1294</v>
      </c>
      <c r="T29" s="399">
        <v>1247</v>
      </c>
      <c r="U29" s="403">
        <v>969</v>
      </c>
      <c r="V29" s="403">
        <v>973.56</v>
      </c>
      <c r="W29" s="403">
        <v>884.64</v>
      </c>
      <c r="X29" s="403">
        <v>840</v>
      </c>
      <c r="Y29" s="403">
        <v>937</v>
      </c>
      <c r="Z29" s="403">
        <v>891</v>
      </c>
      <c r="AA29" s="403">
        <v>718</v>
      </c>
      <c r="AB29" s="403">
        <v>637</v>
      </c>
      <c r="AC29" s="300">
        <f t="shared" si="7"/>
        <v>-11.281337047353759</v>
      </c>
      <c r="AD29" s="300">
        <f t="shared" si="8"/>
        <v>-61.856287425149702</v>
      </c>
      <c r="AE29" s="296" t="s">
        <v>39</v>
      </c>
    </row>
    <row r="30" spans="1:31" x14ac:dyDescent="0.2">
      <c r="A30" s="7"/>
      <c r="B30" s="9" t="s">
        <v>23</v>
      </c>
      <c r="C30" s="125"/>
      <c r="D30" s="169"/>
      <c r="E30" s="396">
        <v>3782</v>
      </c>
      <c r="F30" s="392">
        <v>3078</v>
      </c>
      <c r="G30" s="392">
        <v>2816</v>
      </c>
      <c r="H30" s="392">
        <v>2826</v>
      </c>
      <c r="I30" s="392">
        <v>2877</v>
      </c>
      <c r="J30" s="392">
        <v>2845</v>
      </c>
      <c r="K30" s="393">
        <v>2845</v>
      </c>
      <c r="L30" s="393">
        <v>2863</v>
      </c>
      <c r="M30" s="393">
        <v>2778</v>
      </c>
      <c r="N30" s="393">
        <v>2505</v>
      </c>
      <c r="O30" s="393">
        <v>2466</v>
      </c>
      <c r="P30" s="393">
        <v>2450</v>
      </c>
      <c r="Q30" s="393">
        <v>2411</v>
      </c>
      <c r="R30" s="393">
        <v>2229</v>
      </c>
      <c r="S30" s="393">
        <v>2442</v>
      </c>
      <c r="T30" s="392">
        <v>2629</v>
      </c>
      <c r="U30" s="397">
        <v>2587</v>
      </c>
      <c r="V30" s="397">
        <v>2800</v>
      </c>
      <c r="W30" s="397">
        <v>3061</v>
      </c>
      <c r="X30" s="397">
        <v>2796</v>
      </c>
      <c r="Y30" s="397">
        <v>2377</v>
      </c>
      <c r="Z30" s="397">
        <v>2018</v>
      </c>
      <c r="AA30" s="397">
        <v>2042</v>
      </c>
      <c r="AB30" s="397">
        <v>1861</v>
      </c>
      <c r="AC30" s="174">
        <f t="shared" si="7"/>
        <v>-8.8638589618021513</v>
      </c>
      <c r="AD30" s="174">
        <f t="shared" si="8"/>
        <v>-24.040816326530617</v>
      </c>
      <c r="AE30" s="9" t="s">
        <v>23</v>
      </c>
    </row>
    <row r="31" spans="1:31" x14ac:dyDescent="0.2">
      <c r="A31" s="7"/>
      <c r="B31" s="296" t="s">
        <v>25</v>
      </c>
      <c r="C31" s="297" t="s">
        <v>73</v>
      </c>
      <c r="D31" s="298" t="s">
        <v>73</v>
      </c>
      <c r="E31" s="398">
        <v>517</v>
      </c>
      <c r="F31" s="399">
        <v>462</v>
      </c>
      <c r="G31" s="399">
        <v>493</v>
      </c>
      <c r="H31" s="399">
        <v>493</v>
      </c>
      <c r="I31" s="399">
        <v>505</v>
      </c>
      <c r="J31" s="399">
        <v>415</v>
      </c>
      <c r="K31" s="399">
        <v>389</v>
      </c>
      <c r="L31" s="399">
        <v>357</v>
      </c>
      <c r="M31" s="399">
        <v>309</v>
      </c>
      <c r="N31" s="399">
        <v>334</v>
      </c>
      <c r="O31" s="399">
        <v>314</v>
      </c>
      <c r="P31" s="399">
        <v>278</v>
      </c>
      <c r="Q31" s="399">
        <v>269</v>
      </c>
      <c r="R31" s="399">
        <v>242</v>
      </c>
      <c r="S31" s="399">
        <v>274</v>
      </c>
      <c r="T31" s="399">
        <v>258</v>
      </c>
      <c r="U31" s="403">
        <v>262</v>
      </c>
      <c r="V31" s="403">
        <v>293</v>
      </c>
      <c r="W31" s="403">
        <v>214</v>
      </c>
      <c r="X31" s="403">
        <v>171</v>
      </c>
      <c r="Y31" s="403">
        <v>138</v>
      </c>
      <c r="Z31" s="403">
        <v>141</v>
      </c>
      <c r="AA31" s="403">
        <v>130</v>
      </c>
      <c r="AB31" s="403">
        <v>125</v>
      </c>
      <c r="AC31" s="300">
        <f t="shared" si="7"/>
        <v>-3.8461538461538396</v>
      </c>
      <c r="AD31" s="300">
        <f t="shared" si="8"/>
        <v>-55.035971223021583</v>
      </c>
      <c r="AE31" s="296" t="s">
        <v>25</v>
      </c>
    </row>
    <row r="32" spans="1:31" x14ac:dyDescent="0.2">
      <c r="A32" s="7"/>
      <c r="B32" s="9" t="s">
        <v>24</v>
      </c>
      <c r="C32" s="122"/>
      <c r="D32" s="166"/>
      <c r="E32" s="391">
        <v>731</v>
      </c>
      <c r="F32" s="392">
        <v>614</v>
      </c>
      <c r="G32" s="392">
        <v>677</v>
      </c>
      <c r="H32" s="392">
        <v>584</v>
      </c>
      <c r="I32" s="392">
        <v>633</v>
      </c>
      <c r="J32" s="392">
        <v>660</v>
      </c>
      <c r="K32" s="393">
        <v>616</v>
      </c>
      <c r="L32" s="393">
        <v>788</v>
      </c>
      <c r="M32" s="393">
        <v>819</v>
      </c>
      <c r="N32" s="393">
        <v>647</v>
      </c>
      <c r="O32" s="393">
        <v>628</v>
      </c>
      <c r="P32" s="393">
        <v>614</v>
      </c>
      <c r="Q32" s="393">
        <v>610</v>
      </c>
      <c r="R32" s="393">
        <v>645</v>
      </c>
      <c r="S32" s="393">
        <v>603</v>
      </c>
      <c r="T32" s="392">
        <v>606</v>
      </c>
      <c r="U32" s="386">
        <v>614</v>
      </c>
      <c r="V32" s="386">
        <v>667</v>
      </c>
      <c r="W32" s="386">
        <v>622</v>
      </c>
      <c r="X32" s="386">
        <v>380</v>
      </c>
      <c r="Y32" s="386">
        <v>353</v>
      </c>
      <c r="Z32" s="386">
        <v>328</v>
      </c>
      <c r="AA32" s="386">
        <v>352</v>
      </c>
      <c r="AB32" s="386">
        <v>251</v>
      </c>
      <c r="AC32" s="174">
        <f t="shared" si="7"/>
        <v>-28.693181818181827</v>
      </c>
      <c r="AD32" s="174">
        <f t="shared" si="8"/>
        <v>-59.120521172638433</v>
      </c>
      <c r="AE32" s="9" t="s">
        <v>24</v>
      </c>
    </row>
    <row r="33" spans="1:32" x14ac:dyDescent="0.2">
      <c r="A33" s="7"/>
      <c r="B33" s="296" t="s">
        <v>40</v>
      </c>
      <c r="C33" s="297">
        <v>1055</v>
      </c>
      <c r="D33" s="298">
        <v>551</v>
      </c>
      <c r="E33" s="398">
        <v>649</v>
      </c>
      <c r="F33" s="399">
        <v>632</v>
      </c>
      <c r="G33" s="399">
        <v>601</v>
      </c>
      <c r="H33" s="399">
        <v>484</v>
      </c>
      <c r="I33" s="399">
        <v>480</v>
      </c>
      <c r="J33" s="399">
        <v>441</v>
      </c>
      <c r="K33" s="400">
        <v>404</v>
      </c>
      <c r="L33" s="400">
        <v>438</v>
      </c>
      <c r="M33" s="400">
        <v>400</v>
      </c>
      <c r="N33" s="400">
        <v>431</v>
      </c>
      <c r="O33" s="400">
        <v>396</v>
      </c>
      <c r="P33" s="400">
        <v>433</v>
      </c>
      <c r="Q33" s="400">
        <v>415</v>
      </c>
      <c r="R33" s="400">
        <v>379</v>
      </c>
      <c r="S33" s="400">
        <v>375</v>
      </c>
      <c r="T33" s="399">
        <v>379</v>
      </c>
      <c r="U33" s="403">
        <v>336</v>
      </c>
      <c r="V33" s="403">
        <v>380</v>
      </c>
      <c r="W33" s="403">
        <v>344</v>
      </c>
      <c r="X33" s="403">
        <v>279</v>
      </c>
      <c r="Y33" s="403">
        <v>272</v>
      </c>
      <c r="Z33" s="403">
        <v>292</v>
      </c>
      <c r="AA33" s="403">
        <v>255</v>
      </c>
      <c r="AB33" s="403">
        <v>258</v>
      </c>
      <c r="AC33" s="300">
        <f t="shared" si="7"/>
        <v>1.1764705882352899</v>
      </c>
      <c r="AD33" s="300">
        <f t="shared" si="8"/>
        <v>-40.415704387990758</v>
      </c>
      <c r="AE33" s="296" t="s">
        <v>40</v>
      </c>
    </row>
    <row r="34" spans="1:32" x14ac:dyDescent="0.2">
      <c r="A34" s="7"/>
      <c r="B34" s="9" t="s">
        <v>41</v>
      </c>
      <c r="C34" s="124">
        <v>1307</v>
      </c>
      <c r="D34" s="168">
        <v>848</v>
      </c>
      <c r="E34" s="396">
        <v>772</v>
      </c>
      <c r="F34" s="392">
        <v>745</v>
      </c>
      <c r="G34" s="392">
        <v>759</v>
      </c>
      <c r="H34" s="392">
        <v>632</v>
      </c>
      <c r="I34" s="392">
        <v>589</v>
      </c>
      <c r="J34" s="392">
        <v>572</v>
      </c>
      <c r="K34" s="393">
        <v>537</v>
      </c>
      <c r="L34" s="393">
        <v>541</v>
      </c>
      <c r="M34" s="393">
        <v>531</v>
      </c>
      <c r="N34" s="393">
        <v>580</v>
      </c>
      <c r="O34" s="393">
        <v>591</v>
      </c>
      <c r="P34" s="393">
        <v>583</v>
      </c>
      <c r="Q34" s="393">
        <v>560</v>
      </c>
      <c r="R34" s="393">
        <v>529</v>
      </c>
      <c r="S34" s="393">
        <v>480</v>
      </c>
      <c r="T34" s="392">
        <v>440</v>
      </c>
      <c r="U34" s="386">
        <v>445</v>
      </c>
      <c r="V34" s="386">
        <v>471</v>
      </c>
      <c r="W34" s="386">
        <v>397</v>
      </c>
      <c r="X34" s="387">
        <v>358</v>
      </c>
      <c r="Y34" s="387">
        <v>266</v>
      </c>
      <c r="Z34" s="387">
        <v>319</v>
      </c>
      <c r="AA34" s="387">
        <v>285</v>
      </c>
      <c r="AB34" s="387">
        <v>260</v>
      </c>
      <c r="AC34" s="174">
        <f t="shared" si="7"/>
        <v>-8.7719298245614112</v>
      </c>
      <c r="AD34" s="174">
        <f t="shared" si="8"/>
        <v>-55.403087478559179</v>
      </c>
      <c r="AE34" s="9" t="s">
        <v>41</v>
      </c>
    </row>
    <row r="35" spans="1:32" x14ac:dyDescent="0.2">
      <c r="A35" s="7"/>
      <c r="B35" s="296" t="s">
        <v>30</v>
      </c>
      <c r="C35" s="297">
        <v>7770</v>
      </c>
      <c r="D35" s="298">
        <v>6240</v>
      </c>
      <c r="E35" s="398">
        <v>5402</v>
      </c>
      <c r="F35" s="399">
        <v>4753</v>
      </c>
      <c r="G35" s="399">
        <v>4379</v>
      </c>
      <c r="H35" s="399">
        <v>3957</v>
      </c>
      <c r="I35" s="399">
        <v>3807</v>
      </c>
      <c r="J35" s="399">
        <v>3765</v>
      </c>
      <c r="K35" s="400">
        <v>3740</v>
      </c>
      <c r="L35" s="400">
        <v>3743</v>
      </c>
      <c r="M35" s="400">
        <v>3581</v>
      </c>
      <c r="N35" s="400">
        <v>3564</v>
      </c>
      <c r="O35" s="400">
        <v>3580</v>
      </c>
      <c r="P35" s="400">
        <v>3598</v>
      </c>
      <c r="Q35" s="400">
        <v>3581</v>
      </c>
      <c r="R35" s="400">
        <v>3658</v>
      </c>
      <c r="S35" s="400">
        <v>3368</v>
      </c>
      <c r="T35" s="399">
        <v>3336</v>
      </c>
      <c r="U35" s="403">
        <v>3298</v>
      </c>
      <c r="V35" s="403">
        <v>3059</v>
      </c>
      <c r="W35" s="403">
        <v>2645</v>
      </c>
      <c r="X35" s="403">
        <v>2337</v>
      </c>
      <c r="Y35" s="403">
        <v>1905</v>
      </c>
      <c r="Z35" s="403">
        <v>1960</v>
      </c>
      <c r="AA35" s="403">
        <v>1802</v>
      </c>
      <c r="AB35" s="403">
        <v>1770</v>
      </c>
      <c r="AC35" s="300">
        <f t="shared" si="7"/>
        <v>-1.7758046614872285</v>
      </c>
      <c r="AD35" s="300">
        <f t="shared" si="8"/>
        <v>-50.806003335186219</v>
      </c>
      <c r="AE35" s="296" t="s">
        <v>30</v>
      </c>
    </row>
    <row r="36" spans="1:32" x14ac:dyDescent="0.2">
      <c r="A36" s="7"/>
      <c r="B36" s="8" t="s">
        <v>134</v>
      </c>
      <c r="C36" s="120"/>
      <c r="D36" s="164"/>
      <c r="E36" s="383"/>
      <c r="F36" s="384"/>
      <c r="G36" s="384"/>
      <c r="H36" s="384"/>
      <c r="I36" s="384"/>
      <c r="J36" s="384">
        <v>306</v>
      </c>
      <c r="K36" s="384">
        <v>257</v>
      </c>
      <c r="L36" s="384">
        <v>266</v>
      </c>
      <c r="M36" s="384">
        <v>308</v>
      </c>
      <c r="N36" s="384">
        <v>274</v>
      </c>
      <c r="O36" s="384">
        <v>280</v>
      </c>
      <c r="P36" s="384">
        <v>297</v>
      </c>
      <c r="Q36" s="384">
        <v>250</v>
      </c>
      <c r="R36" s="384">
        <v>264</v>
      </c>
      <c r="S36" s="384">
        <v>315</v>
      </c>
      <c r="T36" s="384">
        <v>307</v>
      </c>
      <c r="U36" s="385">
        <v>277</v>
      </c>
      <c r="V36" s="385">
        <v>384</v>
      </c>
      <c r="W36" s="385">
        <v>303</v>
      </c>
      <c r="X36" s="385">
        <v>378</v>
      </c>
      <c r="Y36" s="385">
        <v>352</v>
      </c>
      <c r="Z36" s="385">
        <v>322</v>
      </c>
      <c r="AA36" s="385">
        <v>334</v>
      </c>
      <c r="AB36" s="385">
        <v>295</v>
      </c>
      <c r="AC36" s="371">
        <f t="shared" si="7"/>
        <v>-11.676646706586823</v>
      </c>
      <c r="AD36" s="371">
        <f t="shared" si="8"/>
        <v>-0.67340067340066412</v>
      </c>
      <c r="AE36" s="8" t="s">
        <v>134</v>
      </c>
      <c r="AF36" s="369"/>
    </row>
    <row r="37" spans="1:32" x14ac:dyDescent="0.2">
      <c r="A37" s="7"/>
      <c r="B37" s="296" t="s">
        <v>119</v>
      </c>
      <c r="C37" s="302"/>
      <c r="D37" s="303"/>
      <c r="E37" s="398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404"/>
      <c r="V37" s="404"/>
      <c r="W37" s="404"/>
      <c r="X37" s="404"/>
      <c r="Y37" s="404">
        <v>95</v>
      </c>
      <c r="Z37" s="404">
        <v>58</v>
      </c>
      <c r="AA37" s="404">
        <v>46</v>
      </c>
      <c r="AB37" s="404">
        <v>74</v>
      </c>
      <c r="AC37" s="300">
        <f t="shared" si="7"/>
        <v>60.869565217391312</v>
      </c>
      <c r="AD37" s="372"/>
      <c r="AE37" s="296" t="s">
        <v>119</v>
      </c>
    </row>
    <row r="38" spans="1:32" x14ac:dyDescent="0.2">
      <c r="A38" s="7"/>
      <c r="B38" s="9" t="s">
        <v>48</v>
      </c>
      <c r="C38" s="125"/>
      <c r="D38" s="169"/>
      <c r="E38" s="396"/>
      <c r="F38" s="392"/>
      <c r="G38" s="392"/>
      <c r="H38" s="392"/>
      <c r="I38" s="392"/>
      <c r="J38" s="392"/>
      <c r="K38" s="392"/>
      <c r="L38" s="392"/>
      <c r="M38" s="392"/>
      <c r="N38" s="392"/>
      <c r="O38" s="392">
        <v>162</v>
      </c>
      <c r="P38" s="392">
        <v>107</v>
      </c>
      <c r="Q38" s="392">
        <v>176</v>
      </c>
      <c r="R38" s="392">
        <v>118</v>
      </c>
      <c r="S38" s="392">
        <v>155</v>
      </c>
      <c r="T38" s="392">
        <v>143</v>
      </c>
      <c r="U38" s="397">
        <v>140</v>
      </c>
      <c r="V38" s="397">
        <v>173</v>
      </c>
      <c r="W38" s="397">
        <v>162</v>
      </c>
      <c r="X38" s="397">
        <v>160</v>
      </c>
      <c r="Y38" s="397">
        <v>162</v>
      </c>
      <c r="Z38" s="397">
        <v>172</v>
      </c>
      <c r="AA38" s="397">
        <v>132</v>
      </c>
      <c r="AB38" s="397">
        <v>198</v>
      </c>
      <c r="AC38" s="174">
        <f t="shared" si="7"/>
        <v>50</v>
      </c>
      <c r="AD38" s="174">
        <f t="shared" si="8"/>
        <v>85.046728971962608</v>
      </c>
      <c r="AE38" s="9" t="s">
        <v>48</v>
      </c>
      <c r="AF38" s="294"/>
    </row>
    <row r="39" spans="1:32" x14ac:dyDescent="0.2">
      <c r="A39" s="7"/>
      <c r="B39" s="296" t="s">
        <v>120</v>
      </c>
      <c r="C39" s="302"/>
      <c r="D39" s="303"/>
      <c r="E39" s="398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404"/>
      <c r="V39" s="404"/>
      <c r="W39" s="404"/>
      <c r="X39" s="404"/>
      <c r="Y39" s="404">
        <v>656</v>
      </c>
      <c r="Z39" s="404">
        <v>728</v>
      </c>
      <c r="AA39" s="404">
        <v>668</v>
      </c>
      <c r="AB39" s="404">
        <v>631</v>
      </c>
      <c r="AC39" s="300">
        <f t="shared" si="7"/>
        <v>-5.5389221556886241</v>
      </c>
      <c r="AD39" s="372"/>
      <c r="AE39" s="296" t="s">
        <v>120</v>
      </c>
    </row>
    <row r="40" spans="1:32" x14ac:dyDescent="0.2">
      <c r="A40" s="7"/>
      <c r="B40" s="9" t="s">
        <v>26</v>
      </c>
      <c r="C40" s="124">
        <v>3978</v>
      </c>
      <c r="D40" s="168">
        <v>4100</v>
      </c>
      <c r="E40" s="396">
        <v>6317</v>
      </c>
      <c r="F40" s="397">
        <v>6231</v>
      </c>
      <c r="G40" s="397">
        <v>6214</v>
      </c>
      <c r="H40" s="397">
        <v>6457</v>
      </c>
      <c r="I40" s="397">
        <v>5942</v>
      </c>
      <c r="J40" s="397">
        <v>6004</v>
      </c>
      <c r="K40" s="397">
        <v>5428</v>
      </c>
      <c r="L40" s="397">
        <v>5125</v>
      </c>
      <c r="M40" s="397">
        <v>6083</v>
      </c>
      <c r="N40" s="397">
        <v>5713</v>
      </c>
      <c r="O40" s="397">
        <v>5510</v>
      </c>
      <c r="P40" s="393">
        <v>4386</v>
      </c>
      <c r="Q40" s="393">
        <v>4093</v>
      </c>
      <c r="R40" s="393">
        <v>3946</v>
      </c>
      <c r="S40" s="393">
        <v>4427</v>
      </c>
      <c r="T40" s="392">
        <v>4505</v>
      </c>
      <c r="U40" s="397">
        <v>4633</v>
      </c>
      <c r="V40" s="405">
        <v>5007</v>
      </c>
      <c r="W40" s="405">
        <v>4236</v>
      </c>
      <c r="X40" s="405">
        <v>4324</v>
      </c>
      <c r="Y40" s="405">
        <v>4045</v>
      </c>
      <c r="Z40" s="405">
        <v>3835</v>
      </c>
      <c r="AA40" s="405">
        <v>3750</v>
      </c>
      <c r="AB40" s="405">
        <v>3685</v>
      </c>
      <c r="AC40" s="176">
        <f t="shared" si="7"/>
        <v>-1.7333333333333343</v>
      </c>
      <c r="AD40" s="176">
        <f t="shared" si="8"/>
        <v>-15.982672138622888</v>
      </c>
      <c r="AE40" s="9" t="s">
        <v>26</v>
      </c>
    </row>
    <row r="41" spans="1:32" x14ac:dyDescent="0.2">
      <c r="A41" s="7"/>
      <c r="B41" s="370" t="s">
        <v>12</v>
      </c>
      <c r="C41" s="373"/>
      <c r="D41" s="374"/>
      <c r="E41" s="406">
        <v>24</v>
      </c>
      <c r="F41" s="407">
        <v>27</v>
      </c>
      <c r="G41" s="407">
        <v>21</v>
      </c>
      <c r="H41" s="407">
        <v>17</v>
      </c>
      <c r="I41" s="407">
        <v>12</v>
      </c>
      <c r="J41" s="407">
        <v>24</v>
      </c>
      <c r="K41" s="407">
        <v>10</v>
      </c>
      <c r="L41" s="407">
        <v>15</v>
      </c>
      <c r="M41" s="407">
        <v>27</v>
      </c>
      <c r="N41" s="407">
        <v>21</v>
      </c>
      <c r="O41" s="407">
        <v>32</v>
      </c>
      <c r="P41" s="407">
        <v>24</v>
      </c>
      <c r="Q41" s="407">
        <v>29</v>
      </c>
      <c r="R41" s="407">
        <v>23</v>
      </c>
      <c r="S41" s="407">
        <v>23</v>
      </c>
      <c r="T41" s="407">
        <v>19</v>
      </c>
      <c r="U41" s="407">
        <v>31</v>
      </c>
      <c r="V41" s="407">
        <v>15</v>
      </c>
      <c r="W41" s="407">
        <v>12</v>
      </c>
      <c r="X41" s="404">
        <v>17</v>
      </c>
      <c r="Y41" s="404">
        <v>8</v>
      </c>
      <c r="Z41" s="404">
        <v>12</v>
      </c>
      <c r="AA41" s="404">
        <v>9</v>
      </c>
      <c r="AB41" s="404">
        <v>15</v>
      </c>
      <c r="AC41" s="300">
        <f t="shared" si="7"/>
        <v>66.666666666666686</v>
      </c>
      <c r="AD41" s="300">
        <f t="shared" si="8"/>
        <v>-37.5</v>
      </c>
      <c r="AE41" s="370" t="s">
        <v>12</v>
      </c>
    </row>
    <row r="42" spans="1:32" x14ac:dyDescent="0.2">
      <c r="A42" s="7"/>
      <c r="B42" s="9" t="s">
        <v>42</v>
      </c>
      <c r="C42" s="125"/>
      <c r="D42" s="169"/>
      <c r="E42" s="396">
        <v>332</v>
      </c>
      <c r="F42" s="392"/>
      <c r="G42" s="408"/>
      <c r="H42" s="392"/>
      <c r="I42" s="392"/>
      <c r="J42" s="392">
        <v>305</v>
      </c>
      <c r="K42" s="392">
        <v>255</v>
      </c>
      <c r="L42" s="392">
        <v>303</v>
      </c>
      <c r="M42" s="392">
        <v>352</v>
      </c>
      <c r="N42" s="392">
        <v>304</v>
      </c>
      <c r="O42" s="392">
        <v>341</v>
      </c>
      <c r="P42" s="392">
        <v>275</v>
      </c>
      <c r="Q42" s="392">
        <v>310</v>
      </c>
      <c r="R42" s="392">
        <v>280</v>
      </c>
      <c r="S42" s="392">
        <v>257</v>
      </c>
      <c r="T42" s="392">
        <v>224</v>
      </c>
      <c r="U42" s="397">
        <v>242</v>
      </c>
      <c r="V42" s="397">
        <v>233</v>
      </c>
      <c r="W42" s="397">
        <v>260</v>
      </c>
      <c r="X42" s="397">
        <v>214</v>
      </c>
      <c r="Y42" s="397">
        <v>208</v>
      </c>
      <c r="Z42" s="397">
        <v>168</v>
      </c>
      <c r="AA42" s="397">
        <v>145</v>
      </c>
      <c r="AB42" s="397">
        <v>187</v>
      </c>
      <c r="AC42" s="174">
        <f t="shared" si="7"/>
        <v>28.965517241379303</v>
      </c>
      <c r="AD42" s="174">
        <f t="shared" si="8"/>
        <v>-32</v>
      </c>
      <c r="AE42" s="9" t="s">
        <v>42</v>
      </c>
    </row>
    <row r="43" spans="1:32" x14ac:dyDescent="0.2">
      <c r="A43" s="7"/>
      <c r="B43" s="317" t="s">
        <v>13</v>
      </c>
      <c r="C43" s="375">
        <v>1694</v>
      </c>
      <c r="D43" s="376">
        <v>1246</v>
      </c>
      <c r="E43" s="409">
        <v>954</v>
      </c>
      <c r="F43" s="410">
        <v>860</v>
      </c>
      <c r="G43" s="410">
        <v>834</v>
      </c>
      <c r="H43" s="410">
        <v>723</v>
      </c>
      <c r="I43" s="410">
        <v>679</v>
      </c>
      <c r="J43" s="410">
        <v>692</v>
      </c>
      <c r="K43" s="410">
        <v>616</v>
      </c>
      <c r="L43" s="410">
        <v>587</v>
      </c>
      <c r="M43" s="410">
        <v>597</v>
      </c>
      <c r="N43" s="410">
        <v>583</v>
      </c>
      <c r="O43" s="410">
        <v>592</v>
      </c>
      <c r="P43" s="410">
        <v>544</v>
      </c>
      <c r="Q43" s="410">
        <v>513</v>
      </c>
      <c r="R43" s="410">
        <v>546</v>
      </c>
      <c r="S43" s="410">
        <v>510</v>
      </c>
      <c r="T43" s="410">
        <v>409</v>
      </c>
      <c r="U43" s="411">
        <v>370</v>
      </c>
      <c r="V43" s="411">
        <v>384</v>
      </c>
      <c r="W43" s="411">
        <v>357</v>
      </c>
      <c r="X43" s="411">
        <v>349</v>
      </c>
      <c r="Y43" s="411">
        <v>328</v>
      </c>
      <c r="Z43" s="411">
        <v>320</v>
      </c>
      <c r="AA43" s="411">
        <v>339</v>
      </c>
      <c r="AB43" s="411">
        <v>269</v>
      </c>
      <c r="AC43" s="301">
        <f t="shared" si="7"/>
        <v>-20.64896755162242</v>
      </c>
      <c r="AD43" s="301">
        <f t="shared" si="8"/>
        <v>-50.55147058823529</v>
      </c>
      <c r="AE43" s="317" t="s">
        <v>13</v>
      </c>
    </row>
    <row r="44" spans="1:32" ht="24.95" customHeight="1" x14ac:dyDescent="0.2">
      <c r="B44" s="447" t="s">
        <v>82</v>
      </c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</row>
    <row r="45" spans="1:32" ht="24" customHeight="1" x14ac:dyDescent="0.2">
      <c r="B45" s="447" t="s">
        <v>106</v>
      </c>
      <c r="C45" s="447"/>
      <c r="D45" s="447"/>
      <c r="E45" s="447"/>
      <c r="F45" s="447"/>
      <c r="G45" s="447"/>
      <c r="H45" s="447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</row>
    <row r="46" spans="1:32" ht="23.25" customHeight="1" x14ac:dyDescent="0.2">
      <c r="B46" s="5"/>
    </row>
  </sheetData>
  <mergeCells count="3">
    <mergeCell ref="B2:AE2"/>
    <mergeCell ref="B44:AE44"/>
    <mergeCell ref="B45:AE45"/>
  </mergeCells>
  <phoneticPr fontId="5" type="noConversion"/>
  <printOptions horizontalCentered="1"/>
  <pageMargins left="0.6692913385826772" right="0.6692913385826772" top="0.51181102362204722" bottom="0.2755905511811023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M40"/>
  <sheetViews>
    <sheetView workbookViewId="0">
      <selection activeCell="R34" sqref="Q34:R34"/>
    </sheetView>
  </sheetViews>
  <sheetFormatPr defaultRowHeight="12.75" x14ac:dyDescent="0.2"/>
  <cols>
    <col min="1" max="1" width="3.42578125" customWidth="1"/>
    <col min="2" max="2" width="3.28515625" customWidth="1"/>
    <col min="3" max="4" width="5.7109375" customWidth="1"/>
    <col min="5" max="6" width="3.28515625" customWidth="1"/>
    <col min="7" max="8" width="5.7109375" customWidth="1"/>
    <col min="9" max="9" width="3.28515625" customWidth="1"/>
    <col min="10" max="10" width="3.28515625" style="6" customWidth="1"/>
    <col min="11" max="12" width="5.7109375" customWidth="1"/>
    <col min="13" max="13" width="3.28515625" customWidth="1"/>
  </cols>
  <sheetData>
    <row r="1" spans="1:13" ht="14.25" customHeight="1" x14ac:dyDescent="0.2">
      <c r="C1" s="24"/>
      <c r="D1" s="24"/>
      <c r="E1" s="24"/>
      <c r="F1" s="24"/>
      <c r="G1" s="24"/>
      <c r="H1" s="24"/>
      <c r="I1" s="24"/>
      <c r="J1" s="41"/>
      <c r="K1" s="24"/>
      <c r="L1" s="45"/>
      <c r="M1" s="18" t="s">
        <v>89</v>
      </c>
    </row>
    <row r="2" spans="1:13" ht="30" customHeight="1" x14ac:dyDescent="0.2">
      <c r="C2" s="453" t="s">
        <v>58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5.75" customHeight="1" x14ac:dyDescent="0.2">
      <c r="B3" s="48"/>
      <c r="C3" s="451" t="s">
        <v>8</v>
      </c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13" ht="16.5" customHeight="1" x14ac:dyDescent="0.2">
      <c r="B4" s="47"/>
      <c r="C4" s="449">
        <v>2013</v>
      </c>
      <c r="D4" s="449"/>
      <c r="E4" s="449"/>
      <c r="F4" s="449"/>
      <c r="G4" s="449"/>
      <c r="H4" s="449"/>
      <c r="I4" s="449"/>
      <c r="J4" s="449"/>
      <c r="K4" s="449"/>
      <c r="L4" s="449"/>
      <c r="M4" s="450"/>
    </row>
    <row r="5" spans="1:13" ht="30.75" customHeight="1" x14ac:dyDescent="0.2">
      <c r="B5" s="461" t="s">
        <v>9</v>
      </c>
      <c r="C5" s="462"/>
      <c r="D5" s="462"/>
      <c r="E5" s="463"/>
      <c r="F5" s="464" t="s">
        <v>56</v>
      </c>
      <c r="G5" s="462"/>
      <c r="H5" s="462"/>
      <c r="I5" s="463"/>
      <c r="J5" s="464" t="s">
        <v>46</v>
      </c>
      <c r="K5" s="462"/>
      <c r="L5" s="462"/>
      <c r="M5" s="465"/>
    </row>
    <row r="6" spans="1:13" ht="12.75" customHeight="1" x14ac:dyDescent="0.2">
      <c r="A6" s="7"/>
      <c r="B6" s="179"/>
      <c r="C6" s="177" t="s">
        <v>41</v>
      </c>
      <c r="D6" s="180">
        <v>27.082264148113318</v>
      </c>
      <c r="E6" s="22"/>
      <c r="F6" s="181"/>
      <c r="G6" s="182" t="s">
        <v>41</v>
      </c>
      <c r="H6" s="244">
        <v>24.1635687732342</v>
      </c>
      <c r="I6" s="22"/>
      <c r="J6" s="183"/>
      <c r="K6" s="177" t="s">
        <v>41</v>
      </c>
      <c r="L6" s="184">
        <v>58.148389770445817</v>
      </c>
      <c r="M6" s="185"/>
    </row>
    <row r="7" spans="1:13" ht="12.75" customHeight="1" x14ac:dyDescent="0.2">
      <c r="A7" s="7"/>
      <c r="B7" s="103"/>
      <c r="C7" s="33" t="s">
        <v>30</v>
      </c>
      <c r="D7" s="178">
        <v>27.610184564100464</v>
      </c>
      <c r="E7" s="14"/>
      <c r="F7" s="4"/>
      <c r="G7" s="55" t="s">
        <v>30</v>
      </c>
      <c r="H7" s="245">
        <v>27.757248445411403</v>
      </c>
      <c r="I7" s="14"/>
      <c r="J7" s="97"/>
      <c r="K7" s="33" t="s">
        <v>30</v>
      </c>
      <c r="L7" s="186">
        <v>59.277582097567375</v>
      </c>
      <c r="M7" s="98"/>
    </row>
    <row r="8" spans="1:13" ht="12.75" customHeight="1" x14ac:dyDescent="0.2">
      <c r="A8" s="7"/>
      <c r="B8" s="103"/>
      <c r="C8" s="33" t="s">
        <v>29</v>
      </c>
      <c r="D8" s="178">
        <v>28.325860701510177</v>
      </c>
      <c r="E8" s="14"/>
      <c r="F8" s="4"/>
      <c r="G8" s="55" t="s">
        <v>29</v>
      </c>
      <c r="H8" s="245">
        <v>32.737276478679505</v>
      </c>
      <c r="I8" s="14"/>
      <c r="J8" s="97"/>
      <c r="K8" s="33" t="s">
        <v>29</v>
      </c>
      <c r="L8" s="186">
        <v>60.071039051665068</v>
      </c>
      <c r="M8" s="98"/>
    </row>
    <row r="9" spans="1:13" ht="12.75" customHeight="1" x14ac:dyDescent="0.2">
      <c r="A9" s="7"/>
      <c r="B9" s="103"/>
      <c r="C9" s="33" t="s">
        <v>27</v>
      </c>
      <c r="D9" s="178">
        <v>34.01644044843286</v>
      </c>
      <c r="E9" s="14"/>
      <c r="F9" s="4"/>
      <c r="G9" s="55" t="s">
        <v>27</v>
      </c>
      <c r="H9" s="245">
        <v>35.884043812350875</v>
      </c>
      <c r="I9" s="14"/>
      <c r="J9" s="97"/>
      <c r="K9" s="33" t="s">
        <v>21</v>
      </c>
      <c r="L9" s="186">
        <v>71.187325492181259</v>
      </c>
      <c r="M9" s="98"/>
    </row>
    <row r="10" spans="1:13" ht="28.5" customHeight="1" x14ac:dyDescent="0.2">
      <c r="A10" s="7"/>
      <c r="B10" s="103"/>
      <c r="C10" s="33" t="s">
        <v>33</v>
      </c>
      <c r="D10" s="178">
        <v>36.036001252251047</v>
      </c>
      <c r="E10" s="14"/>
      <c r="F10" s="4"/>
      <c r="G10" s="55" t="s">
        <v>32</v>
      </c>
      <c r="H10" s="245">
        <v>37.12887801623485</v>
      </c>
      <c r="I10" s="14"/>
      <c r="J10" s="97"/>
      <c r="K10" s="33" t="s">
        <v>33</v>
      </c>
      <c r="L10" s="291">
        <v>75.894357403605255</v>
      </c>
      <c r="M10" s="98"/>
    </row>
    <row r="11" spans="1:13" ht="12.75" customHeight="1" x14ac:dyDescent="0.2">
      <c r="A11" s="7"/>
      <c r="B11" s="103"/>
      <c r="C11" s="33" t="s">
        <v>35</v>
      </c>
      <c r="D11" s="178">
        <v>41.319672034889457</v>
      </c>
      <c r="E11" s="14"/>
      <c r="F11" s="4"/>
      <c r="G11" s="55" t="s">
        <v>35</v>
      </c>
      <c r="H11" s="245">
        <v>39.54502409124494</v>
      </c>
      <c r="I11" s="14"/>
      <c r="J11" s="97"/>
      <c r="K11" s="33" t="s">
        <v>32</v>
      </c>
      <c r="L11" s="186">
        <v>76.51041913113356</v>
      </c>
      <c r="M11" s="98"/>
    </row>
    <row r="12" spans="1:13" ht="12.75" customHeight="1" x14ac:dyDescent="0.2">
      <c r="A12" s="7"/>
      <c r="B12" s="103"/>
      <c r="C12" s="33" t="s">
        <v>32</v>
      </c>
      <c r="D12" s="178">
        <v>41.40337219864616</v>
      </c>
      <c r="E12" s="14"/>
      <c r="F12" s="4"/>
      <c r="G12" s="55" t="s">
        <v>40</v>
      </c>
      <c r="H12" s="245">
        <v>39.622206864777702</v>
      </c>
      <c r="I12" s="14"/>
      <c r="J12" s="97"/>
      <c r="K12" s="33" t="s">
        <v>40</v>
      </c>
      <c r="L12" s="186">
        <v>83.429225742831349</v>
      </c>
      <c r="M12" s="98"/>
    </row>
    <row r="13" spans="1:13" ht="12.75" customHeight="1" x14ac:dyDescent="0.2">
      <c r="A13" s="7"/>
      <c r="B13" s="103"/>
      <c r="C13" s="33" t="s">
        <v>21</v>
      </c>
      <c r="D13" s="178">
        <v>42.515600863539099</v>
      </c>
      <c r="E13" s="14"/>
      <c r="F13" s="4"/>
      <c r="G13" s="55" t="s">
        <v>34</v>
      </c>
      <c r="H13" s="245">
        <v>40.571073867163257</v>
      </c>
      <c r="I13" s="14"/>
      <c r="J13" s="97"/>
      <c r="K13" s="33" t="s">
        <v>27</v>
      </c>
      <c r="L13" s="186">
        <v>84.602312655154989</v>
      </c>
      <c r="M13" s="98"/>
    </row>
    <row r="14" spans="1:13" ht="12.75" customHeight="1" x14ac:dyDescent="0.2">
      <c r="A14" s="7"/>
      <c r="B14" s="103"/>
      <c r="C14" s="33" t="s">
        <v>24</v>
      </c>
      <c r="D14" s="178">
        <v>46.366484014739001</v>
      </c>
      <c r="E14" s="14"/>
      <c r="F14" s="4"/>
      <c r="G14" s="55" t="s">
        <v>25</v>
      </c>
      <c r="H14" s="245">
        <v>49.665542647239704</v>
      </c>
      <c r="I14" s="14"/>
      <c r="J14" s="97"/>
      <c r="K14" s="33" t="s">
        <v>36</v>
      </c>
      <c r="L14" s="186">
        <v>91.435907602138016</v>
      </c>
      <c r="M14" s="98"/>
    </row>
    <row r="15" spans="1:13" ht="12.75" customHeight="1" x14ac:dyDescent="0.2">
      <c r="A15" s="7"/>
      <c r="B15" s="103"/>
      <c r="C15" s="33" t="s">
        <v>40</v>
      </c>
      <c r="D15" s="178">
        <v>47.435434490194105</v>
      </c>
      <c r="E15" s="14"/>
      <c r="F15" s="4"/>
      <c r="G15" s="55" t="s">
        <v>33</v>
      </c>
      <c r="H15" s="245">
        <v>53.07402879266062</v>
      </c>
      <c r="I15" s="14"/>
      <c r="J15" s="97"/>
      <c r="K15" s="33" t="s">
        <v>15</v>
      </c>
      <c r="L15" s="186">
        <v>92.629336342383297</v>
      </c>
      <c r="M15" s="98"/>
    </row>
    <row r="16" spans="1:13" ht="12.75" customHeight="1" x14ac:dyDescent="0.2">
      <c r="A16" s="7"/>
      <c r="B16" s="103"/>
      <c r="C16" s="290" t="s">
        <v>15</v>
      </c>
      <c r="D16" s="413">
        <v>51.047695950641518</v>
      </c>
      <c r="E16" s="14"/>
      <c r="F16" s="4"/>
      <c r="G16" s="55" t="s">
        <v>36</v>
      </c>
      <c r="H16" s="245">
        <v>54.56438758930183</v>
      </c>
      <c r="I16" s="14"/>
      <c r="J16" s="97"/>
      <c r="K16" s="33" t="s">
        <v>38</v>
      </c>
      <c r="L16" s="186">
        <v>98.639533207378236</v>
      </c>
      <c r="M16" s="98"/>
    </row>
    <row r="17" spans="1:13" ht="12.75" customHeight="1" x14ac:dyDescent="0.2">
      <c r="A17" s="7"/>
      <c r="B17" s="103"/>
      <c r="C17" s="33" t="s">
        <v>34</v>
      </c>
      <c r="D17" s="178">
        <v>51.230342609500276</v>
      </c>
      <c r="E17" s="14"/>
      <c r="F17" s="4"/>
      <c r="G17" s="59" t="s">
        <v>127</v>
      </c>
      <c r="H17" s="414">
        <v>55.514847212591981</v>
      </c>
      <c r="I17" s="14"/>
      <c r="J17" s="97"/>
      <c r="K17" s="33" t="s">
        <v>35</v>
      </c>
      <c r="L17" s="186">
        <v>98.96196709306254</v>
      </c>
      <c r="M17" s="98"/>
    </row>
    <row r="18" spans="1:13" ht="12.75" customHeight="1" x14ac:dyDescent="0.2">
      <c r="A18" s="7"/>
      <c r="B18" s="103"/>
      <c r="C18" s="99" t="s">
        <v>127</v>
      </c>
      <c r="D18" s="412">
        <v>51.457962612931382</v>
      </c>
      <c r="E18" s="14"/>
      <c r="F18" s="4"/>
      <c r="G18" s="288" t="s">
        <v>38</v>
      </c>
      <c r="H18" s="289">
        <v>60.798802731269284</v>
      </c>
      <c r="I18" s="14"/>
      <c r="J18" s="97"/>
      <c r="K18" s="33" t="s">
        <v>34</v>
      </c>
      <c r="L18" s="243">
        <v>101.52945045320878</v>
      </c>
      <c r="M18" s="98"/>
    </row>
    <row r="19" spans="1:13" ht="12.75" customHeight="1" x14ac:dyDescent="0.2">
      <c r="A19" s="7"/>
      <c r="B19" s="103"/>
      <c r="C19" s="33" t="s">
        <v>38</v>
      </c>
      <c r="D19" s="178">
        <v>53.659615242868732</v>
      </c>
      <c r="E19" s="14"/>
      <c r="F19" s="4"/>
      <c r="G19" s="288" t="s">
        <v>37</v>
      </c>
      <c r="H19" s="289">
        <v>65.684507634742545</v>
      </c>
      <c r="I19" s="14"/>
      <c r="J19" s="97"/>
      <c r="K19" s="99" t="s">
        <v>127</v>
      </c>
      <c r="L19" s="415">
        <v>105.02904266829356</v>
      </c>
      <c r="M19" s="98"/>
    </row>
    <row r="20" spans="1:13" ht="12.75" customHeight="1" x14ac:dyDescent="0.2">
      <c r="A20" s="7"/>
      <c r="B20" s="103"/>
      <c r="C20" s="33" t="s">
        <v>36</v>
      </c>
      <c r="D20" s="178">
        <v>56.197544945916547</v>
      </c>
      <c r="E20" s="14"/>
      <c r="F20" s="4"/>
      <c r="G20" s="55" t="s">
        <v>31</v>
      </c>
      <c r="H20" s="245">
        <v>65.820150412257945</v>
      </c>
      <c r="I20" s="14"/>
      <c r="J20" s="97"/>
      <c r="K20" s="33" t="s">
        <v>25</v>
      </c>
      <c r="L20" s="186">
        <v>117.38064618515247</v>
      </c>
      <c r="M20" s="98"/>
    </row>
    <row r="21" spans="1:13" ht="12.75" customHeight="1" x14ac:dyDescent="0.2">
      <c r="A21" s="7"/>
      <c r="B21" s="103"/>
      <c r="C21" s="33" t="s">
        <v>18</v>
      </c>
      <c r="D21" s="178">
        <v>59.738714386477341</v>
      </c>
      <c r="E21" s="14"/>
      <c r="F21" s="4"/>
      <c r="G21" s="55" t="s">
        <v>17</v>
      </c>
      <c r="H21" s="245">
        <v>72.02475524451259</v>
      </c>
      <c r="I21" s="14"/>
      <c r="J21" s="97"/>
      <c r="K21" s="290" t="s">
        <v>37</v>
      </c>
      <c r="L21" s="186">
        <v>125.15696769698665</v>
      </c>
      <c r="M21" s="98"/>
    </row>
    <row r="22" spans="1:13" ht="12.75" customHeight="1" x14ac:dyDescent="0.2">
      <c r="A22" s="7"/>
      <c r="B22" s="103"/>
      <c r="C22" s="33" t="s">
        <v>25</v>
      </c>
      <c r="D22" s="178">
        <v>60.680996119814381</v>
      </c>
      <c r="E22" s="14"/>
      <c r="F22" s="4"/>
      <c r="G22" s="55" t="s">
        <v>15</v>
      </c>
      <c r="H22" s="245">
        <v>74.309971548886992</v>
      </c>
      <c r="I22" s="14"/>
      <c r="J22" s="97"/>
      <c r="K22" s="33" t="s">
        <v>17</v>
      </c>
      <c r="L22" s="186">
        <v>131.64310092637737</v>
      </c>
      <c r="M22" s="98"/>
    </row>
    <row r="23" spans="1:13" ht="12.75" customHeight="1" x14ac:dyDescent="0.2">
      <c r="A23" s="7"/>
      <c r="B23" s="103"/>
      <c r="C23" s="33" t="s">
        <v>39</v>
      </c>
      <c r="D23" s="178">
        <v>60.91441429164999</v>
      </c>
      <c r="E23" s="14"/>
      <c r="F23" s="4"/>
      <c r="G23" s="55" t="s">
        <v>20</v>
      </c>
      <c r="H23" s="245">
        <v>76.819204801200286</v>
      </c>
      <c r="I23" s="14"/>
      <c r="J23" s="97"/>
      <c r="K23" s="33" t="s">
        <v>31</v>
      </c>
      <c r="L23" s="186">
        <v>132.10832553793716</v>
      </c>
      <c r="M23" s="98"/>
    </row>
    <row r="24" spans="1:13" ht="12.75" customHeight="1" x14ac:dyDescent="0.2">
      <c r="A24" s="7"/>
      <c r="B24" s="103"/>
      <c r="C24" s="33" t="s">
        <v>17</v>
      </c>
      <c r="D24" s="178">
        <v>61.45689254224402</v>
      </c>
      <c r="E24" s="14"/>
      <c r="F24" s="4"/>
      <c r="G24" s="55" t="s">
        <v>39</v>
      </c>
      <c r="H24" s="245">
        <v>77.810139507565211</v>
      </c>
      <c r="I24" s="14"/>
      <c r="J24" s="97"/>
      <c r="K24" s="33" t="s">
        <v>24</v>
      </c>
      <c r="L24" s="186">
        <v>135.53102378029504</v>
      </c>
      <c r="M24" s="98"/>
    </row>
    <row r="25" spans="1:13" ht="12.75" customHeight="1" x14ac:dyDescent="0.2">
      <c r="A25" s="7"/>
      <c r="B25" s="103"/>
      <c r="C25" s="33" t="s">
        <v>16</v>
      </c>
      <c r="D25" s="178">
        <v>62.296276908187274</v>
      </c>
      <c r="E25" s="14"/>
      <c r="F25" s="4"/>
      <c r="G25" s="55" t="s">
        <v>21</v>
      </c>
      <c r="H25" s="245">
        <v>78.560240017897556</v>
      </c>
      <c r="I25" s="14"/>
      <c r="J25" s="97"/>
      <c r="K25" s="33" t="s">
        <v>16</v>
      </c>
      <c r="L25" s="186">
        <v>138.8420046877724</v>
      </c>
      <c r="M25" s="98"/>
    </row>
    <row r="26" spans="1:13" ht="12.75" customHeight="1" x14ac:dyDescent="0.2">
      <c r="A26" s="7"/>
      <c r="B26" s="103"/>
      <c r="C26" s="33" t="s">
        <v>31</v>
      </c>
      <c r="D26" s="178">
        <v>64.652761464307247</v>
      </c>
      <c r="E26" s="14"/>
      <c r="F26" s="4"/>
      <c r="G26" s="55" t="s">
        <v>28</v>
      </c>
      <c r="H26" s="245">
        <v>91.220897471749637</v>
      </c>
      <c r="I26" s="14"/>
      <c r="J26" s="97"/>
      <c r="K26" s="33" t="s">
        <v>39</v>
      </c>
      <c r="L26" s="186">
        <v>141.64998888147653</v>
      </c>
      <c r="M26" s="98"/>
    </row>
    <row r="27" spans="1:13" ht="12.75" customHeight="1" x14ac:dyDescent="0.2">
      <c r="A27" s="7"/>
      <c r="B27" s="103"/>
      <c r="C27" s="33" t="s">
        <v>28</v>
      </c>
      <c r="D27" s="178">
        <v>79.835199686651407</v>
      </c>
      <c r="E27" s="14"/>
      <c r="F27" s="4"/>
      <c r="G27" s="55" t="s">
        <v>24</v>
      </c>
      <c r="H27" s="245">
        <v>92.432332903700981</v>
      </c>
      <c r="I27" s="14"/>
      <c r="J27" s="97"/>
      <c r="K27" s="33" t="s">
        <v>20</v>
      </c>
      <c r="L27" s="186">
        <v>143.72377637590955</v>
      </c>
      <c r="M27" s="98"/>
    </row>
    <row r="28" spans="1:13" ht="12.75" customHeight="1" x14ac:dyDescent="0.2">
      <c r="A28" s="7"/>
      <c r="B28" s="103"/>
      <c r="C28" s="33" t="s">
        <v>14</v>
      </c>
      <c r="D28" s="178">
        <v>82.72408626704464</v>
      </c>
      <c r="E28" s="14"/>
      <c r="F28" s="4"/>
      <c r="G28" s="55" t="s">
        <v>16</v>
      </c>
      <c r="H28" s="245">
        <v>101.31477184841452</v>
      </c>
      <c r="I28" s="14"/>
      <c r="J28" s="97"/>
      <c r="K28" s="33" t="s">
        <v>28</v>
      </c>
      <c r="L28" s="186">
        <v>169.84453104010831</v>
      </c>
      <c r="M28" s="98"/>
    </row>
    <row r="29" spans="1:13" ht="12.75" customHeight="1" x14ac:dyDescent="0.2">
      <c r="A29" s="7"/>
      <c r="B29" s="103"/>
      <c r="C29" s="33" t="s">
        <v>37</v>
      </c>
      <c r="D29" s="178">
        <v>82.81802120141343</v>
      </c>
      <c r="E29" s="14"/>
      <c r="F29" s="4"/>
      <c r="G29" s="55" t="s">
        <v>18</v>
      </c>
      <c r="H29" s="245">
        <v>114.03982710713184</v>
      </c>
      <c r="I29" s="14"/>
      <c r="J29" s="97"/>
      <c r="K29" s="33" t="s">
        <v>22</v>
      </c>
      <c r="L29" s="186">
        <v>176.0659133716895</v>
      </c>
      <c r="M29" s="98"/>
    </row>
    <row r="30" spans="1:13" ht="12.75" customHeight="1" x14ac:dyDescent="0.2">
      <c r="A30" s="7"/>
      <c r="B30" s="103"/>
      <c r="C30" s="33" t="s">
        <v>44</v>
      </c>
      <c r="D30" s="178">
        <v>86.497158873891607</v>
      </c>
      <c r="E30" s="14"/>
      <c r="F30" s="4"/>
      <c r="G30" s="55" t="s">
        <v>14</v>
      </c>
      <c r="H30" s="245">
        <v>117.00776146242224</v>
      </c>
      <c r="I30" s="14"/>
      <c r="J30" s="97"/>
      <c r="K30" s="33" t="s">
        <v>18</v>
      </c>
      <c r="L30" s="186">
        <v>196.12528124564443</v>
      </c>
      <c r="M30" s="98"/>
    </row>
    <row r="31" spans="1:13" ht="12.75" customHeight="1" x14ac:dyDescent="0.2">
      <c r="A31" s="7"/>
      <c r="B31" s="103"/>
      <c r="C31" s="33" t="s">
        <v>20</v>
      </c>
      <c r="D31" s="178">
        <v>86.554062986338323</v>
      </c>
      <c r="E31" s="14"/>
      <c r="F31" s="4"/>
      <c r="G31" s="55" t="s">
        <v>44</v>
      </c>
      <c r="H31" s="245">
        <v>140.75349015108051</v>
      </c>
      <c r="I31" s="14"/>
      <c r="J31" s="97"/>
      <c r="K31" s="33" t="s">
        <v>14</v>
      </c>
      <c r="L31" s="186">
        <v>210.24277618414609</v>
      </c>
      <c r="M31" s="98"/>
    </row>
    <row r="32" spans="1:13" ht="12.75" customHeight="1" x14ac:dyDescent="0.2">
      <c r="A32" s="7"/>
      <c r="B32" s="103"/>
      <c r="C32" s="33" t="s">
        <v>22</v>
      </c>
      <c r="D32" s="178">
        <v>88.248756657300078</v>
      </c>
      <c r="E32" s="14"/>
      <c r="F32" s="4"/>
      <c r="G32" s="55" t="s">
        <v>19</v>
      </c>
      <c r="H32" s="245">
        <v>152.55595138663983</v>
      </c>
      <c r="I32" s="14"/>
      <c r="J32" s="97"/>
      <c r="K32" s="33" t="s">
        <v>44</v>
      </c>
      <c r="L32" s="186">
        <v>254.36155767423682</v>
      </c>
      <c r="M32" s="98"/>
    </row>
    <row r="33" spans="1:13" ht="12.75" customHeight="1" x14ac:dyDescent="0.2">
      <c r="A33" s="7"/>
      <c r="B33" s="103"/>
      <c r="C33" s="33" t="s">
        <v>19</v>
      </c>
      <c r="D33" s="178">
        <v>88.937603067005796</v>
      </c>
      <c r="E33" s="14"/>
      <c r="F33" s="4"/>
      <c r="G33" s="55" t="s">
        <v>22</v>
      </c>
      <c r="H33" s="245">
        <v>157.53167526982639</v>
      </c>
      <c r="I33" s="14"/>
      <c r="J33" s="97"/>
      <c r="K33" s="33" t="s">
        <v>19</v>
      </c>
      <c r="L33" s="186">
        <v>285.74233544074963</v>
      </c>
      <c r="M33" s="98"/>
    </row>
    <row r="34" spans="1:13" ht="24.95" customHeight="1" x14ac:dyDescent="0.2">
      <c r="B34" s="284"/>
      <c r="C34" s="100" t="s">
        <v>23</v>
      </c>
      <c r="D34" s="187">
        <v>93.125930227210759</v>
      </c>
      <c r="E34" s="285"/>
      <c r="F34" s="285"/>
      <c r="G34" s="287" t="s">
        <v>23</v>
      </c>
      <c r="H34" s="246">
        <v>231.57302647946366</v>
      </c>
      <c r="I34" s="285"/>
      <c r="J34" s="101"/>
      <c r="K34" s="100" t="s">
        <v>23</v>
      </c>
      <c r="L34" s="292">
        <v>405.3180957541677</v>
      </c>
      <c r="M34" s="286"/>
    </row>
    <row r="35" spans="1:13" ht="24.75" customHeight="1" x14ac:dyDescent="0.2">
      <c r="B35" s="457" t="s">
        <v>96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</row>
    <row r="36" spans="1:13" ht="14.25" customHeight="1" x14ac:dyDescent="0.2">
      <c r="B36" s="456" t="s">
        <v>53</v>
      </c>
      <c r="C36" s="456"/>
      <c r="D36" s="11"/>
      <c r="E36" s="11"/>
      <c r="F36" s="11"/>
      <c r="G36" s="11"/>
      <c r="H36" s="11"/>
      <c r="I36" s="11"/>
      <c r="J36" s="42"/>
      <c r="K36" s="11"/>
      <c r="L36" s="11"/>
    </row>
    <row r="37" spans="1:13" ht="36.75" customHeight="1" x14ac:dyDescent="0.2">
      <c r="B37" s="454" t="s">
        <v>135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</row>
    <row r="38" spans="1:13" ht="37.5" customHeight="1" x14ac:dyDescent="0.2">
      <c r="B38" s="466" t="s">
        <v>136</v>
      </c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</row>
    <row r="39" spans="1:13" ht="14.25" customHeight="1" x14ac:dyDescent="0.2">
      <c r="B39" s="458" t="s">
        <v>138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</row>
    <row r="40" spans="1:13" ht="23.25" customHeight="1" x14ac:dyDescent="0.2">
      <c r="B40" s="458" t="s">
        <v>137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</row>
  </sheetData>
  <mergeCells count="12">
    <mergeCell ref="B39:M39"/>
    <mergeCell ref="B40:M40"/>
    <mergeCell ref="B5:E5"/>
    <mergeCell ref="F5:I5"/>
    <mergeCell ref="J5:M5"/>
    <mergeCell ref="B38:M38"/>
    <mergeCell ref="C4:M4"/>
    <mergeCell ref="C3:M3"/>
    <mergeCell ref="C2:M2"/>
    <mergeCell ref="B37:M37"/>
    <mergeCell ref="B36:C36"/>
    <mergeCell ref="B35:M35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K35"/>
  <sheetViews>
    <sheetView workbookViewId="0">
      <selection activeCell="O32" sqref="A32:O32"/>
    </sheetView>
  </sheetViews>
  <sheetFormatPr defaultRowHeight="11.25" x14ac:dyDescent="0.2"/>
  <cols>
    <col min="1" max="1" width="2.7109375" style="3" customWidth="1"/>
    <col min="2" max="2" width="4" style="3" customWidth="1"/>
    <col min="3" max="3" width="5.28515625" style="3" customWidth="1"/>
    <col min="4" max="4" width="8" style="3" customWidth="1"/>
    <col min="5" max="8" width="9.28515625" style="3" customWidth="1"/>
    <col min="9" max="9" width="4" style="3" customWidth="1"/>
    <col min="10" max="10" width="9.140625" style="3"/>
    <col min="11" max="12" width="9.140625" style="3" customWidth="1"/>
    <col min="13" max="16384" width="9.140625" style="3"/>
  </cols>
  <sheetData>
    <row r="1" spans="1:10" ht="14.25" customHeight="1" x14ac:dyDescent="0.2">
      <c r="B1" s="29"/>
      <c r="C1" s="29"/>
      <c r="D1" s="29"/>
      <c r="E1" s="29"/>
      <c r="F1" s="29"/>
      <c r="G1" s="29"/>
      <c r="I1" s="12" t="s">
        <v>90</v>
      </c>
    </row>
    <row r="2" spans="1:10" ht="30" customHeight="1" x14ac:dyDescent="0.2">
      <c r="B2" s="469" t="s">
        <v>47</v>
      </c>
      <c r="C2" s="469"/>
      <c r="D2" s="469"/>
      <c r="E2" s="469"/>
      <c r="F2" s="469"/>
      <c r="G2" s="469"/>
      <c r="H2" s="469"/>
      <c r="I2" s="469"/>
    </row>
    <row r="3" spans="1:10" ht="78.75" customHeight="1" x14ac:dyDescent="0.2">
      <c r="C3" s="247" t="s">
        <v>57</v>
      </c>
      <c r="D3" s="248" t="s">
        <v>60</v>
      </c>
      <c r="E3" s="249" t="s">
        <v>69</v>
      </c>
      <c r="F3" s="250" t="s">
        <v>70</v>
      </c>
      <c r="G3" s="250" t="s">
        <v>68</v>
      </c>
      <c r="H3" s="251" t="s">
        <v>71</v>
      </c>
    </row>
    <row r="4" spans="1:10" ht="12.75" customHeight="1" x14ac:dyDescent="0.2">
      <c r="A4" s="7"/>
      <c r="B4" s="60" t="s">
        <v>31</v>
      </c>
      <c r="C4" s="60">
        <v>2013</v>
      </c>
      <c r="D4" s="252">
        <f>SUM(E4:G4)+1</f>
        <v>723</v>
      </c>
      <c r="E4" s="253">
        <v>516</v>
      </c>
      <c r="F4" s="253">
        <v>107</v>
      </c>
      <c r="G4" s="253">
        <v>99</v>
      </c>
      <c r="H4" s="104">
        <f>G4/D4</f>
        <v>0.13692946058091288</v>
      </c>
      <c r="I4" s="8" t="s">
        <v>31</v>
      </c>
    </row>
    <row r="5" spans="1:10" ht="12.75" customHeight="1" x14ac:dyDescent="0.2">
      <c r="A5" s="7"/>
      <c r="B5" s="61" t="s">
        <v>14</v>
      </c>
      <c r="C5" s="61">
        <v>2011</v>
      </c>
      <c r="D5" s="254">
        <f t="shared" ref="D5" si="0">SUM(E5:G5)</f>
        <v>658</v>
      </c>
      <c r="E5" s="86">
        <v>310</v>
      </c>
      <c r="F5" s="86">
        <v>199</v>
      </c>
      <c r="G5" s="86">
        <v>149</v>
      </c>
      <c r="H5" s="105">
        <f t="shared" ref="H5:H31" si="1">G5/D5</f>
        <v>0.22644376899696048</v>
      </c>
      <c r="I5" s="52" t="s">
        <v>14</v>
      </c>
    </row>
    <row r="6" spans="1:10" ht="12.75" customHeight="1" x14ac:dyDescent="0.2">
      <c r="A6" s="7"/>
      <c r="B6" s="62" t="s">
        <v>16</v>
      </c>
      <c r="C6" s="62">
        <v>2013</v>
      </c>
      <c r="D6" s="255">
        <f>SUM(E6:G6)</f>
        <v>654</v>
      </c>
      <c r="E6" s="79">
        <v>389</v>
      </c>
      <c r="F6" s="79">
        <v>103</v>
      </c>
      <c r="G6" s="79">
        <v>162</v>
      </c>
      <c r="H6" s="188">
        <f t="shared" si="1"/>
        <v>0.24770642201834864</v>
      </c>
      <c r="I6" s="9" t="s">
        <v>16</v>
      </c>
    </row>
    <row r="7" spans="1:10" ht="12.75" customHeight="1" x14ac:dyDescent="0.2">
      <c r="A7" s="7"/>
      <c r="B7" s="61" t="s">
        <v>27</v>
      </c>
      <c r="C7" s="61">
        <v>2013</v>
      </c>
      <c r="D7" s="254">
        <f t="shared" ref="D7:D31" si="2">SUM(E7:G7)</f>
        <v>191</v>
      </c>
      <c r="E7" s="86">
        <v>121</v>
      </c>
      <c r="F7" s="86">
        <v>37</v>
      </c>
      <c r="G7" s="86">
        <v>33</v>
      </c>
      <c r="H7" s="105">
        <f t="shared" si="1"/>
        <v>0.17277486910994763</v>
      </c>
      <c r="I7" s="52" t="s">
        <v>27</v>
      </c>
    </row>
    <row r="8" spans="1:10" ht="12.75" customHeight="1" x14ac:dyDescent="0.2">
      <c r="A8" s="7"/>
      <c r="B8" s="62" t="s">
        <v>32</v>
      </c>
      <c r="C8" s="62">
        <v>2013</v>
      </c>
      <c r="D8" s="255">
        <f t="shared" si="2"/>
        <v>3339</v>
      </c>
      <c r="E8" s="79">
        <v>2309</v>
      </c>
      <c r="F8" s="218">
        <v>469</v>
      </c>
      <c r="G8" s="79">
        <v>561</v>
      </c>
      <c r="H8" s="188">
        <f t="shared" si="1"/>
        <v>0.16801437556154536</v>
      </c>
      <c r="I8" s="9" t="s">
        <v>32</v>
      </c>
    </row>
    <row r="9" spans="1:10" ht="12.75" customHeight="1" x14ac:dyDescent="0.2">
      <c r="A9" s="7"/>
      <c r="B9" s="61" t="s">
        <v>17</v>
      </c>
      <c r="C9" s="276">
        <v>2009</v>
      </c>
      <c r="D9" s="273">
        <f t="shared" si="2"/>
        <v>98</v>
      </c>
      <c r="E9" s="107">
        <v>49</v>
      </c>
      <c r="F9" s="107">
        <v>26</v>
      </c>
      <c r="G9" s="107">
        <v>23</v>
      </c>
      <c r="H9" s="105">
        <f t="shared" si="1"/>
        <v>0.23469387755102042</v>
      </c>
      <c r="I9" s="52" t="s">
        <v>17</v>
      </c>
    </row>
    <row r="10" spans="1:10" ht="12.75" customHeight="1" x14ac:dyDescent="0.2">
      <c r="A10" s="7"/>
      <c r="B10" s="62" t="s">
        <v>35</v>
      </c>
      <c r="C10" s="274">
        <v>2012</v>
      </c>
      <c r="D10" s="275">
        <f t="shared" si="2"/>
        <v>162</v>
      </c>
      <c r="E10" s="106">
        <v>101</v>
      </c>
      <c r="F10" s="106">
        <v>32</v>
      </c>
      <c r="G10" s="106">
        <v>29</v>
      </c>
      <c r="H10" s="188">
        <f t="shared" si="1"/>
        <v>0.17901234567901234</v>
      </c>
      <c r="I10" s="9" t="s">
        <v>35</v>
      </c>
      <c r="J10" s="225"/>
    </row>
    <row r="11" spans="1:10" ht="12.75" customHeight="1" x14ac:dyDescent="0.2">
      <c r="A11" s="7"/>
      <c r="B11" s="61" t="s">
        <v>28</v>
      </c>
      <c r="C11" s="61">
        <v>2013</v>
      </c>
      <c r="D11" s="273">
        <f t="shared" si="2"/>
        <v>879</v>
      </c>
      <c r="E11" s="107">
        <v>582</v>
      </c>
      <c r="F11" s="107">
        <v>146</v>
      </c>
      <c r="G11" s="107">
        <v>151</v>
      </c>
      <c r="H11" s="105">
        <f t="shared" si="1"/>
        <v>0.17178612059158135</v>
      </c>
      <c r="I11" s="52" t="s">
        <v>28</v>
      </c>
    </row>
    <row r="12" spans="1:10" ht="12.75" customHeight="1" x14ac:dyDescent="0.2">
      <c r="A12" s="7"/>
      <c r="B12" s="62" t="s">
        <v>33</v>
      </c>
      <c r="C12" s="62">
        <v>2013</v>
      </c>
      <c r="D12" s="255">
        <f t="shared" si="2"/>
        <v>1680</v>
      </c>
      <c r="E12" s="79">
        <v>1018</v>
      </c>
      <c r="F12" s="79">
        <v>291</v>
      </c>
      <c r="G12" s="79">
        <v>371</v>
      </c>
      <c r="H12" s="188">
        <f t="shared" si="1"/>
        <v>0.22083333333333333</v>
      </c>
      <c r="I12" s="9" t="s">
        <v>33</v>
      </c>
    </row>
    <row r="13" spans="1:10" ht="12.75" customHeight="1" x14ac:dyDescent="0.2">
      <c r="A13" s="7"/>
      <c r="B13" s="61" t="s">
        <v>34</v>
      </c>
      <c r="C13" s="61">
        <v>2013</v>
      </c>
      <c r="D13" s="254">
        <f t="shared" si="2"/>
        <v>3268</v>
      </c>
      <c r="E13" s="86">
        <v>2279</v>
      </c>
      <c r="F13" s="86">
        <v>524</v>
      </c>
      <c r="G13" s="86">
        <v>465</v>
      </c>
      <c r="H13" s="105">
        <f t="shared" si="1"/>
        <v>0.14228886168910648</v>
      </c>
      <c r="I13" s="52" t="s">
        <v>34</v>
      </c>
    </row>
    <row r="14" spans="1:10" ht="12.75" customHeight="1" x14ac:dyDescent="0.2">
      <c r="A14" s="7"/>
      <c r="B14" s="274" t="s">
        <v>44</v>
      </c>
      <c r="C14" s="62">
        <v>2013</v>
      </c>
      <c r="D14" s="255">
        <f t="shared" si="2"/>
        <v>368</v>
      </c>
      <c r="E14" s="79">
        <v>215</v>
      </c>
      <c r="F14" s="79">
        <v>84</v>
      </c>
      <c r="G14" s="79">
        <v>69</v>
      </c>
      <c r="H14" s="188">
        <f>G14/D14</f>
        <v>0.1875</v>
      </c>
      <c r="I14" s="9" t="s">
        <v>44</v>
      </c>
    </row>
    <row r="15" spans="1:10" ht="12.75" customHeight="1" x14ac:dyDescent="0.2">
      <c r="A15" s="7"/>
      <c r="B15" s="323" t="s">
        <v>36</v>
      </c>
      <c r="C15" s="323">
        <v>2013</v>
      </c>
      <c r="D15" s="324">
        <f t="shared" si="2"/>
        <v>3385</v>
      </c>
      <c r="E15" s="299">
        <v>2297</v>
      </c>
      <c r="F15" s="299">
        <v>539</v>
      </c>
      <c r="G15" s="299">
        <v>549</v>
      </c>
      <c r="H15" s="325">
        <f t="shared" si="1"/>
        <v>0.16218611521418019</v>
      </c>
      <c r="I15" s="296" t="s">
        <v>36</v>
      </c>
    </row>
    <row r="16" spans="1:10" ht="12.75" customHeight="1" x14ac:dyDescent="0.2">
      <c r="A16" s="7"/>
      <c r="B16" s="62" t="s">
        <v>15</v>
      </c>
      <c r="C16" s="62">
        <v>2013</v>
      </c>
      <c r="D16" s="255">
        <f t="shared" si="2"/>
        <v>44</v>
      </c>
      <c r="E16" s="79">
        <v>29</v>
      </c>
      <c r="F16" s="79">
        <v>7</v>
      </c>
      <c r="G16" s="79">
        <v>8</v>
      </c>
      <c r="H16" s="188">
        <f t="shared" si="1"/>
        <v>0.18181818181818182</v>
      </c>
      <c r="I16" s="9" t="s">
        <v>15</v>
      </c>
    </row>
    <row r="17" spans="1:11" ht="12.75" customHeight="1" x14ac:dyDescent="0.2">
      <c r="A17" s="7"/>
      <c r="B17" s="323" t="s">
        <v>19</v>
      </c>
      <c r="C17" s="323">
        <v>2013</v>
      </c>
      <c r="D17" s="324">
        <f t="shared" si="2"/>
        <v>179</v>
      </c>
      <c r="E17" s="299">
        <v>83</v>
      </c>
      <c r="F17" s="299">
        <v>26</v>
      </c>
      <c r="G17" s="299">
        <v>70</v>
      </c>
      <c r="H17" s="325">
        <f t="shared" si="1"/>
        <v>0.39106145251396646</v>
      </c>
      <c r="I17" s="296" t="s">
        <v>19</v>
      </c>
    </row>
    <row r="18" spans="1:11" ht="12.75" customHeight="1" x14ac:dyDescent="0.2">
      <c r="A18" s="7"/>
      <c r="B18" s="62" t="s">
        <v>20</v>
      </c>
      <c r="C18" s="62">
        <v>2013</v>
      </c>
      <c r="D18" s="255">
        <f>SUM(E18:G18)+1</f>
        <v>256</v>
      </c>
      <c r="E18" s="79">
        <f>88+18</f>
        <v>106</v>
      </c>
      <c r="F18" s="79">
        <v>53</v>
      </c>
      <c r="G18" s="79">
        <v>96</v>
      </c>
      <c r="H18" s="188">
        <f t="shared" si="1"/>
        <v>0.375</v>
      </c>
      <c r="I18" s="9" t="s">
        <v>20</v>
      </c>
    </row>
    <row r="19" spans="1:11" ht="12.75" customHeight="1" x14ac:dyDescent="0.2">
      <c r="A19" s="7"/>
      <c r="B19" s="323" t="s">
        <v>37</v>
      </c>
      <c r="C19" s="323">
        <v>2013</v>
      </c>
      <c r="D19" s="324">
        <f t="shared" si="2"/>
        <v>45</v>
      </c>
      <c r="E19" s="299">
        <v>35</v>
      </c>
      <c r="F19" s="299">
        <v>5</v>
      </c>
      <c r="G19" s="299">
        <v>5</v>
      </c>
      <c r="H19" s="325">
        <f t="shared" si="1"/>
        <v>0.1111111111111111</v>
      </c>
      <c r="I19" s="296" t="s">
        <v>37</v>
      </c>
    </row>
    <row r="20" spans="1:11" ht="12.75" customHeight="1" x14ac:dyDescent="0.2">
      <c r="A20" s="7"/>
      <c r="B20" s="62" t="s">
        <v>18</v>
      </c>
      <c r="C20" s="62">
        <v>2013</v>
      </c>
      <c r="D20" s="255">
        <f t="shared" si="2"/>
        <v>591</v>
      </c>
      <c r="E20" s="79">
        <v>325</v>
      </c>
      <c r="F20" s="79">
        <v>119</v>
      </c>
      <c r="G20" s="79">
        <v>147</v>
      </c>
      <c r="H20" s="188">
        <f t="shared" si="1"/>
        <v>0.24873096446700507</v>
      </c>
      <c r="I20" s="9" t="s">
        <v>18</v>
      </c>
    </row>
    <row r="21" spans="1:11" ht="12.75" customHeight="1" x14ac:dyDescent="0.2">
      <c r="A21" s="7"/>
      <c r="B21" s="323" t="s">
        <v>21</v>
      </c>
      <c r="C21" s="323">
        <v>2011</v>
      </c>
      <c r="D21" s="324">
        <f t="shared" si="2"/>
        <v>21</v>
      </c>
      <c r="E21" s="299">
        <v>12</v>
      </c>
      <c r="F21" s="299">
        <v>0</v>
      </c>
      <c r="G21" s="299">
        <v>9</v>
      </c>
      <c r="H21" s="325">
        <f t="shared" si="1"/>
        <v>0.42857142857142855</v>
      </c>
      <c r="I21" s="296" t="s">
        <v>21</v>
      </c>
    </row>
    <row r="22" spans="1:11" ht="12.75" customHeight="1" x14ac:dyDescent="0.2">
      <c r="A22" s="7"/>
      <c r="B22" s="62" t="s">
        <v>29</v>
      </c>
      <c r="C22" s="62">
        <v>2013</v>
      </c>
      <c r="D22" s="255">
        <f t="shared" si="2"/>
        <v>476</v>
      </c>
      <c r="E22" s="79">
        <v>382</v>
      </c>
      <c r="F22" s="79">
        <v>43</v>
      </c>
      <c r="G22" s="79">
        <v>51</v>
      </c>
      <c r="H22" s="188">
        <f t="shared" si="1"/>
        <v>0.10714285714285714</v>
      </c>
      <c r="I22" s="295" t="s">
        <v>29</v>
      </c>
    </row>
    <row r="23" spans="1:11" ht="12.75" customHeight="1" x14ac:dyDescent="0.2">
      <c r="A23" s="7"/>
      <c r="B23" s="323" t="s">
        <v>38</v>
      </c>
      <c r="C23" s="323">
        <v>2012</v>
      </c>
      <c r="D23" s="324">
        <f t="shared" si="2"/>
        <v>531</v>
      </c>
      <c r="E23" s="299">
        <v>374</v>
      </c>
      <c r="F23" s="299">
        <v>76</v>
      </c>
      <c r="G23" s="299">
        <v>81</v>
      </c>
      <c r="H23" s="325">
        <f t="shared" si="1"/>
        <v>0.15254237288135594</v>
      </c>
      <c r="I23" s="296" t="s">
        <v>38</v>
      </c>
    </row>
    <row r="24" spans="1:11" ht="12.75" customHeight="1" x14ac:dyDescent="0.2">
      <c r="A24" s="7"/>
      <c r="B24" s="62" t="s">
        <v>22</v>
      </c>
      <c r="C24" s="62">
        <v>2012</v>
      </c>
      <c r="D24" s="255">
        <f t="shared" si="2"/>
        <v>3571</v>
      </c>
      <c r="E24" s="79">
        <v>1756</v>
      </c>
      <c r="F24" s="79">
        <v>658</v>
      </c>
      <c r="G24" s="79">
        <v>1157</v>
      </c>
      <c r="H24" s="188">
        <f t="shared" si="1"/>
        <v>0.32399887986558384</v>
      </c>
      <c r="I24" s="9" t="s">
        <v>22</v>
      </c>
    </row>
    <row r="25" spans="1:11" ht="12.75" customHeight="1" x14ac:dyDescent="0.2">
      <c r="A25" s="7"/>
      <c r="B25" s="323" t="s">
        <v>39</v>
      </c>
      <c r="C25" s="323">
        <v>2013</v>
      </c>
      <c r="D25" s="324">
        <f t="shared" si="2"/>
        <v>637</v>
      </c>
      <c r="E25" s="299">
        <v>387</v>
      </c>
      <c r="F25" s="299">
        <v>106</v>
      </c>
      <c r="G25" s="299">
        <v>144</v>
      </c>
      <c r="H25" s="325">
        <f t="shared" si="1"/>
        <v>0.22605965463108321</v>
      </c>
      <c r="I25" s="296" t="s">
        <v>39</v>
      </c>
    </row>
    <row r="26" spans="1:11" ht="12.75" customHeight="1" x14ac:dyDescent="0.2">
      <c r="A26" s="7"/>
      <c r="B26" s="62" t="s">
        <v>23</v>
      </c>
      <c r="C26" s="62">
        <v>2013</v>
      </c>
      <c r="D26" s="255">
        <f t="shared" si="2"/>
        <v>1861</v>
      </c>
      <c r="E26" s="79">
        <v>720</v>
      </c>
      <c r="F26" s="79">
        <v>415</v>
      </c>
      <c r="G26" s="79">
        <v>726</v>
      </c>
      <c r="H26" s="188">
        <f t="shared" si="1"/>
        <v>0.39011284255776463</v>
      </c>
      <c r="I26" s="9" t="s">
        <v>23</v>
      </c>
    </row>
    <row r="27" spans="1:11" ht="12.75" customHeight="1" x14ac:dyDescent="0.2">
      <c r="A27" s="7"/>
      <c r="B27" s="323" t="s">
        <v>25</v>
      </c>
      <c r="C27" s="323">
        <v>2012</v>
      </c>
      <c r="D27" s="324">
        <f t="shared" si="2"/>
        <v>130</v>
      </c>
      <c r="E27" s="299">
        <v>92</v>
      </c>
      <c r="F27" s="299">
        <v>19</v>
      </c>
      <c r="G27" s="299">
        <v>19</v>
      </c>
      <c r="H27" s="325">
        <f t="shared" si="1"/>
        <v>0.14615384615384616</v>
      </c>
      <c r="I27" s="296" t="s">
        <v>25</v>
      </c>
    </row>
    <row r="28" spans="1:11" ht="12.75" customHeight="1" x14ac:dyDescent="0.2">
      <c r="A28" s="7"/>
      <c r="B28" s="62" t="s">
        <v>24</v>
      </c>
      <c r="C28" s="62">
        <v>2010</v>
      </c>
      <c r="D28" s="255">
        <f t="shared" si="2"/>
        <v>371</v>
      </c>
      <c r="E28" s="79">
        <v>170</v>
      </c>
      <c r="F28" s="79">
        <v>75</v>
      </c>
      <c r="G28" s="79">
        <v>126</v>
      </c>
      <c r="H28" s="188">
        <f t="shared" si="1"/>
        <v>0.33962264150943394</v>
      </c>
      <c r="I28" s="9" t="s">
        <v>24</v>
      </c>
    </row>
    <row r="29" spans="1:11" ht="12.75" customHeight="1" x14ac:dyDescent="0.2">
      <c r="A29" s="7"/>
      <c r="B29" s="323" t="s">
        <v>40</v>
      </c>
      <c r="C29" s="323">
        <v>2013</v>
      </c>
      <c r="D29" s="324">
        <f t="shared" si="2"/>
        <v>258</v>
      </c>
      <c r="E29" s="299">
        <v>181</v>
      </c>
      <c r="F29" s="299">
        <v>43</v>
      </c>
      <c r="G29" s="299">
        <v>34</v>
      </c>
      <c r="H29" s="325">
        <f t="shared" si="1"/>
        <v>0.13178294573643412</v>
      </c>
      <c r="I29" s="296" t="s">
        <v>40</v>
      </c>
    </row>
    <row r="30" spans="1:11" ht="12.75" customHeight="1" x14ac:dyDescent="0.2">
      <c r="A30" s="7"/>
      <c r="B30" s="62" t="s">
        <v>41</v>
      </c>
      <c r="C30" s="274">
        <v>2013</v>
      </c>
      <c r="D30" s="275">
        <f>SUM(E30:G30)+5</f>
        <v>260</v>
      </c>
      <c r="E30" s="106">
        <v>171</v>
      </c>
      <c r="F30" s="106">
        <v>42</v>
      </c>
      <c r="G30" s="106">
        <v>42</v>
      </c>
      <c r="H30" s="188">
        <f t="shared" si="1"/>
        <v>0.16153846153846155</v>
      </c>
      <c r="I30" s="9" t="s">
        <v>41</v>
      </c>
      <c r="K30" s="225"/>
    </row>
    <row r="31" spans="1:11" ht="12" customHeight="1" x14ac:dyDescent="0.2">
      <c r="A31" s="7"/>
      <c r="B31" s="326" t="s">
        <v>30</v>
      </c>
      <c r="C31" s="326">
        <v>2013</v>
      </c>
      <c r="D31" s="327">
        <f t="shared" si="2"/>
        <v>1770</v>
      </c>
      <c r="E31" s="328">
        <v>1078</v>
      </c>
      <c r="F31" s="328">
        <v>287</v>
      </c>
      <c r="G31" s="328">
        <v>405</v>
      </c>
      <c r="H31" s="329">
        <f t="shared" si="1"/>
        <v>0.2288135593220339</v>
      </c>
      <c r="I31" s="317" t="s">
        <v>30</v>
      </c>
    </row>
    <row r="32" spans="1:11" ht="24.75" customHeight="1" x14ac:dyDescent="0.2">
      <c r="B32" s="468" t="s">
        <v>122</v>
      </c>
      <c r="C32" s="447"/>
      <c r="D32" s="447"/>
      <c r="E32" s="447"/>
      <c r="F32" s="447"/>
      <c r="G32" s="447"/>
      <c r="H32" s="43"/>
    </row>
    <row r="33" spans="2:8" ht="12.75" customHeight="1" x14ac:dyDescent="0.2">
      <c r="B33" s="51" t="s">
        <v>62</v>
      </c>
      <c r="C33" s="51"/>
      <c r="D33" s="2"/>
      <c r="E33" s="2"/>
      <c r="F33" s="2"/>
      <c r="G33" s="2"/>
      <c r="H33" s="2"/>
    </row>
    <row r="34" spans="2:8" ht="12.75" customHeight="1" x14ac:dyDescent="0.2">
      <c r="B34" s="330" t="s">
        <v>123</v>
      </c>
      <c r="C34" s="51"/>
      <c r="D34" s="2"/>
      <c r="E34" s="2"/>
      <c r="F34" s="2"/>
      <c r="G34" s="2"/>
      <c r="H34" s="2"/>
    </row>
    <row r="35" spans="2:8" ht="12.75" customHeight="1" x14ac:dyDescent="0.2">
      <c r="B35" s="91" t="s">
        <v>72</v>
      </c>
    </row>
  </sheetData>
  <mergeCells count="2">
    <mergeCell ref="B32:G32"/>
    <mergeCell ref="B2:I2"/>
  </mergeCells>
  <phoneticPr fontId="5" type="noConversion"/>
  <printOptions horizontalCentered="1"/>
  <pageMargins left="0.6692913385826772" right="0.6692913385826772" top="0.47244094488188981" bottom="0.27559055118110237" header="0" footer="0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B1:AH43"/>
  <sheetViews>
    <sheetView workbookViewId="0">
      <selection activeCell="AO26" sqref="AO26"/>
    </sheetView>
  </sheetViews>
  <sheetFormatPr defaultRowHeight="12.75" x14ac:dyDescent="0.2"/>
  <cols>
    <col min="1" max="1" width="2.7109375" customWidth="1"/>
    <col min="2" max="2" width="4" style="3" customWidth="1"/>
    <col min="3" max="3" width="5.7109375" style="3" customWidth="1"/>
    <col min="4" max="4" width="5" style="3" customWidth="1"/>
    <col min="5" max="10" width="7" style="3" customWidth="1"/>
    <col min="11" max="11" width="7" style="15" customWidth="1"/>
    <col min="12" max="12" width="7" style="3" customWidth="1"/>
    <col min="13" max="13" width="9.140625" style="3"/>
    <col min="14" max="14" width="4" style="3" customWidth="1"/>
    <col min="15" max="15" width="0" hidden="1" customWidth="1"/>
    <col min="16" max="16" width="4.28515625" hidden="1" customWidth="1"/>
    <col min="17" max="35" width="0" hidden="1" customWidth="1"/>
  </cols>
  <sheetData>
    <row r="1" spans="2:34" ht="14.25" customHeight="1" x14ac:dyDescent="0.2">
      <c r="B1" s="29"/>
      <c r="C1" s="29"/>
      <c r="D1" s="29"/>
      <c r="E1" s="29"/>
      <c r="F1" s="29"/>
      <c r="I1" s="29"/>
      <c r="J1" s="29"/>
      <c r="N1" s="12" t="s">
        <v>91</v>
      </c>
    </row>
    <row r="2" spans="2:34" ht="30" customHeight="1" x14ac:dyDescent="0.2">
      <c r="B2" s="469" t="s">
        <v>67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</row>
    <row r="3" spans="2:34" ht="50.25" customHeight="1" x14ac:dyDescent="0.2">
      <c r="C3" s="247" t="s">
        <v>57</v>
      </c>
      <c r="D3" s="248" t="s">
        <v>60</v>
      </c>
      <c r="E3" s="257" t="s">
        <v>52</v>
      </c>
      <c r="F3" s="257" t="s">
        <v>3</v>
      </c>
      <c r="G3" s="257" t="s">
        <v>5</v>
      </c>
      <c r="H3" s="257" t="s">
        <v>61</v>
      </c>
      <c r="I3" s="257" t="s">
        <v>50</v>
      </c>
      <c r="J3" s="257" t="s">
        <v>51</v>
      </c>
      <c r="K3" s="257" t="s">
        <v>4</v>
      </c>
      <c r="L3" s="257" t="s">
        <v>59</v>
      </c>
      <c r="M3" s="257" t="s">
        <v>107</v>
      </c>
    </row>
    <row r="4" spans="2:34" ht="12.75" customHeight="1" x14ac:dyDescent="0.2">
      <c r="B4" s="8" t="s">
        <v>31</v>
      </c>
      <c r="C4" s="219">
        <v>2013</v>
      </c>
      <c r="D4" s="84">
        <f>SUM(E4:M4)</f>
        <v>624</v>
      </c>
      <c r="E4" s="252">
        <v>340</v>
      </c>
      <c r="F4" s="252">
        <v>5</v>
      </c>
      <c r="G4" s="252">
        <v>13</v>
      </c>
      <c r="H4" s="252">
        <v>34</v>
      </c>
      <c r="I4" s="252">
        <v>102</v>
      </c>
      <c r="J4" s="252">
        <v>13</v>
      </c>
      <c r="K4" s="252">
        <v>73</v>
      </c>
      <c r="L4" s="252">
        <v>2</v>
      </c>
      <c r="M4" s="252">
        <v>42</v>
      </c>
      <c r="N4" s="220" t="s">
        <v>31</v>
      </c>
      <c r="O4" s="277"/>
      <c r="T4" t="s">
        <v>124</v>
      </c>
    </row>
    <row r="5" spans="2:34" ht="12.75" customHeight="1" x14ac:dyDescent="0.2">
      <c r="B5" s="52" t="s">
        <v>14</v>
      </c>
      <c r="C5" s="221">
        <v>2009</v>
      </c>
      <c r="D5" s="85">
        <f t="shared" ref="D5:D30" si="0">SUM(E5:M5)</f>
        <v>703</v>
      </c>
      <c r="E5" s="254">
        <v>570</v>
      </c>
      <c r="F5" s="254">
        <v>5</v>
      </c>
      <c r="G5" s="254">
        <v>33</v>
      </c>
      <c r="H5" s="254"/>
      <c r="I5" s="254">
        <v>48</v>
      </c>
      <c r="J5" s="254">
        <v>5</v>
      </c>
      <c r="K5" s="254">
        <v>29</v>
      </c>
      <c r="L5" s="254">
        <v>1</v>
      </c>
      <c r="M5" s="254">
        <v>12</v>
      </c>
      <c r="N5" s="222" t="s">
        <v>14</v>
      </c>
      <c r="W5" t="s">
        <v>111</v>
      </c>
      <c r="X5" t="s">
        <v>3</v>
      </c>
      <c r="Y5" t="s">
        <v>5</v>
      </c>
      <c r="Z5" t="s">
        <v>112</v>
      </c>
      <c r="AA5" t="s">
        <v>50</v>
      </c>
      <c r="AB5" t="s">
        <v>51</v>
      </c>
      <c r="AC5" t="s">
        <v>4</v>
      </c>
      <c r="AD5" t="s">
        <v>116</v>
      </c>
      <c r="AE5" t="s">
        <v>110</v>
      </c>
      <c r="AF5" t="s">
        <v>113</v>
      </c>
      <c r="AG5" t="s">
        <v>114</v>
      </c>
    </row>
    <row r="6" spans="2:34" ht="12.75" customHeight="1" x14ac:dyDescent="0.2">
      <c r="B6" s="9" t="s">
        <v>16</v>
      </c>
      <c r="C6" s="223">
        <v>2013</v>
      </c>
      <c r="D6" s="87">
        <f t="shared" si="0"/>
        <v>492</v>
      </c>
      <c r="E6" s="331">
        <v>308</v>
      </c>
      <c r="F6" s="331">
        <v>2</v>
      </c>
      <c r="G6" s="331">
        <v>19</v>
      </c>
      <c r="H6" s="331">
        <v>15</v>
      </c>
      <c r="I6" s="331">
        <v>66</v>
      </c>
      <c r="J6" s="331">
        <v>6</v>
      </c>
      <c r="K6" s="331">
        <v>74</v>
      </c>
      <c r="L6" s="331">
        <v>1</v>
      </c>
      <c r="M6" s="331">
        <v>1</v>
      </c>
      <c r="N6" s="224" t="s">
        <v>16</v>
      </c>
      <c r="T6">
        <v>1</v>
      </c>
      <c r="U6" t="s">
        <v>31</v>
      </c>
      <c r="V6">
        <v>2011</v>
      </c>
      <c r="W6">
        <v>455</v>
      </c>
      <c r="X6">
        <v>2</v>
      </c>
      <c r="Y6">
        <v>15</v>
      </c>
      <c r="Z6">
        <v>29</v>
      </c>
      <c r="AA6">
        <v>127</v>
      </c>
      <c r="AB6">
        <v>20</v>
      </c>
      <c r="AC6">
        <v>68</v>
      </c>
      <c r="AD6">
        <v>1</v>
      </c>
      <c r="AE6">
        <v>2</v>
      </c>
      <c r="AF6">
        <v>111</v>
      </c>
      <c r="AG6">
        <v>28</v>
      </c>
    </row>
    <row r="7" spans="2:34" ht="12.75" customHeight="1" x14ac:dyDescent="0.2">
      <c r="B7" s="52" t="s">
        <v>27</v>
      </c>
      <c r="C7" s="221">
        <v>2013</v>
      </c>
      <c r="D7" s="85">
        <f t="shared" si="0"/>
        <v>157</v>
      </c>
      <c r="E7" s="254">
        <v>79</v>
      </c>
      <c r="F7" s="254">
        <v>0</v>
      </c>
      <c r="G7" s="254">
        <v>1</v>
      </c>
      <c r="H7" s="254">
        <v>17</v>
      </c>
      <c r="I7" s="254">
        <v>15</v>
      </c>
      <c r="J7" s="254">
        <v>11</v>
      </c>
      <c r="K7" s="254">
        <v>33</v>
      </c>
      <c r="L7" s="254">
        <v>0</v>
      </c>
      <c r="M7" s="254">
        <v>1</v>
      </c>
      <c r="N7" s="222" t="s">
        <v>27</v>
      </c>
      <c r="T7">
        <v>2</v>
      </c>
      <c r="U7" t="s">
        <v>14</v>
      </c>
      <c r="V7">
        <v>2009</v>
      </c>
      <c r="AF7">
        <v>200</v>
      </c>
      <c r="AG7">
        <v>701</v>
      </c>
    </row>
    <row r="8" spans="2:34" ht="12.75" customHeight="1" x14ac:dyDescent="0.2">
      <c r="B8" s="9" t="s">
        <v>32</v>
      </c>
      <c r="C8" s="223">
        <v>2013</v>
      </c>
      <c r="D8" s="217">
        <f t="shared" si="0"/>
        <v>2778</v>
      </c>
      <c r="E8" s="332">
        <v>1588</v>
      </c>
      <c r="F8" s="333">
        <v>11</v>
      </c>
      <c r="G8" s="332">
        <v>148</v>
      </c>
      <c r="H8" s="333"/>
      <c r="I8" s="331">
        <v>568</v>
      </c>
      <c r="J8" s="331">
        <v>73</v>
      </c>
      <c r="K8" s="331">
        <v>354</v>
      </c>
      <c r="L8" s="331">
        <v>12</v>
      </c>
      <c r="M8" s="331">
        <v>24</v>
      </c>
      <c r="N8" s="224" t="s">
        <v>32</v>
      </c>
      <c r="T8">
        <v>3</v>
      </c>
      <c r="U8" t="s">
        <v>16</v>
      </c>
      <c r="V8">
        <v>2012</v>
      </c>
      <c r="W8">
        <v>368</v>
      </c>
      <c r="X8">
        <v>2</v>
      </c>
      <c r="Y8">
        <v>25</v>
      </c>
      <c r="Z8">
        <v>7</v>
      </c>
      <c r="AA8">
        <v>86</v>
      </c>
      <c r="AB8">
        <v>7</v>
      </c>
      <c r="AC8">
        <v>78</v>
      </c>
      <c r="AD8">
        <v>4</v>
      </c>
      <c r="AE8">
        <v>2</v>
      </c>
      <c r="AF8">
        <v>163</v>
      </c>
      <c r="AH8">
        <f>SUM(W8:AG8)-AF8</f>
        <v>579</v>
      </c>
    </row>
    <row r="9" spans="2:34" ht="12.75" customHeight="1" x14ac:dyDescent="0.2">
      <c r="B9" s="52" t="s">
        <v>17</v>
      </c>
      <c r="C9" s="221">
        <v>2009</v>
      </c>
      <c r="D9" s="85">
        <f t="shared" si="0"/>
        <v>75</v>
      </c>
      <c r="E9" s="254">
        <v>54</v>
      </c>
      <c r="F9" s="254">
        <v>2</v>
      </c>
      <c r="G9" s="254">
        <v>6</v>
      </c>
      <c r="H9" s="254">
        <v>0</v>
      </c>
      <c r="I9" s="254">
        <v>2</v>
      </c>
      <c r="J9" s="254">
        <v>3</v>
      </c>
      <c r="K9" s="254">
        <v>7</v>
      </c>
      <c r="L9" s="254">
        <v>0</v>
      </c>
      <c r="M9" s="254">
        <v>1</v>
      </c>
      <c r="N9" s="222" t="s">
        <v>17</v>
      </c>
      <c r="T9">
        <v>4</v>
      </c>
      <c r="U9" t="s">
        <v>27</v>
      </c>
      <c r="V9">
        <v>2012</v>
      </c>
      <c r="W9">
        <v>81</v>
      </c>
      <c r="X9">
        <v>1</v>
      </c>
      <c r="Y9">
        <v>0</v>
      </c>
      <c r="Z9">
        <v>6</v>
      </c>
      <c r="AA9">
        <v>10</v>
      </c>
      <c r="AB9">
        <v>14</v>
      </c>
      <c r="AC9">
        <v>22</v>
      </c>
      <c r="AD9">
        <v>1</v>
      </c>
      <c r="AE9">
        <v>1</v>
      </c>
      <c r="AF9">
        <v>31</v>
      </c>
      <c r="AG9">
        <v>0</v>
      </c>
      <c r="AH9">
        <f>SUM(W9:AG9)-AF9</f>
        <v>136</v>
      </c>
    </row>
    <row r="10" spans="2:34" ht="12.75" customHeight="1" x14ac:dyDescent="0.2">
      <c r="B10" s="9" t="s">
        <v>35</v>
      </c>
      <c r="C10" s="223">
        <v>2012</v>
      </c>
      <c r="D10" s="87">
        <f t="shared" si="0"/>
        <v>133</v>
      </c>
      <c r="E10" s="331">
        <v>89</v>
      </c>
      <c r="F10" s="331">
        <v>1</v>
      </c>
      <c r="G10" s="331">
        <v>2</v>
      </c>
      <c r="H10" s="331">
        <v>10</v>
      </c>
      <c r="I10" s="331">
        <v>19</v>
      </c>
      <c r="J10" s="331"/>
      <c r="K10" s="331">
        <v>8</v>
      </c>
      <c r="L10" s="331"/>
      <c r="M10" s="331">
        <v>4</v>
      </c>
      <c r="N10" s="224" t="s">
        <v>35</v>
      </c>
      <c r="T10">
        <v>5</v>
      </c>
      <c r="U10" t="s">
        <v>32</v>
      </c>
      <c r="V10">
        <v>2012</v>
      </c>
      <c r="W10">
        <v>1791</v>
      </c>
      <c r="X10">
        <v>3</v>
      </c>
      <c r="Y10">
        <v>154</v>
      </c>
      <c r="AA10">
        <v>586</v>
      </c>
      <c r="AB10">
        <v>93</v>
      </c>
      <c r="AC10">
        <v>406</v>
      </c>
      <c r="AD10">
        <v>15</v>
      </c>
      <c r="AE10">
        <v>19</v>
      </c>
      <c r="AF10">
        <v>527</v>
      </c>
      <c r="AG10">
        <v>6</v>
      </c>
      <c r="AH10">
        <f>SUM(W10:AG10)-AF10</f>
        <v>3073</v>
      </c>
    </row>
    <row r="11" spans="2:34" ht="12.75" customHeight="1" x14ac:dyDescent="0.2">
      <c r="B11" s="52" t="s">
        <v>28</v>
      </c>
      <c r="C11" s="221">
        <v>2013</v>
      </c>
      <c r="D11" s="85">
        <f t="shared" si="0"/>
        <v>728</v>
      </c>
      <c r="E11" s="254">
        <v>347</v>
      </c>
      <c r="F11" s="254">
        <v>2</v>
      </c>
      <c r="G11" s="254">
        <v>7</v>
      </c>
      <c r="H11" s="254">
        <v>38</v>
      </c>
      <c r="I11" s="254">
        <v>271</v>
      </c>
      <c r="J11" s="254">
        <v>25</v>
      </c>
      <c r="K11" s="254">
        <v>15</v>
      </c>
      <c r="L11" s="254">
        <v>17</v>
      </c>
      <c r="M11" s="254">
        <v>6</v>
      </c>
      <c r="N11" s="222" t="s">
        <v>28</v>
      </c>
      <c r="T11">
        <v>6</v>
      </c>
      <c r="U11" t="s">
        <v>17</v>
      </c>
      <c r="V11">
        <v>2009</v>
      </c>
      <c r="W11">
        <v>54</v>
      </c>
      <c r="X11">
        <v>2</v>
      </c>
      <c r="Y11">
        <v>6</v>
      </c>
      <c r="Z11">
        <v>0</v>
      </c>
      <c r="AA11">
        <v>2</v>
      </c>
      <c r="AB11">
        <v>3</v>
      </c>
      <c r="AC11">
        <v>7</v>
      </c>
      <c r="AD11">
        <v>0</v>
      </c>
      <c r="AE11">
        <v>0</v>
      </c>
      <c r="AF11">
        <v>23</v>
      </c>
      <c r="AG11">
        <v>1</v>
      </c>
    </row>
    <row r="12" spans="2:34" ht="12.75" customHeight="1" x14ac:dyDescent="0.2">
      <c r="B12" s="9" t="s">
        <v>33</v>
      </c>
      <c r="C12" s="223">
        <v>2013</v>
      </c>
      <c r="D12" s="217">
        <f t="shared" si="0"/>
        <v>1308</v>
      </c>
      <c r="E12" s="331">
        <v>716</v>
      </c>
      <c r="F12" s="331">
        <v>11</v>
      </c>
      <c r="G12" s="331">
        <v>43</v>
      </c>
      <c r="H12" s="331">
        <v>69</v>
      </c>
      <c r="I12" s="331">
        <v>302</v>
      </c>
      <c r="J12" s="331">
        <v>56</v>
      </c>
      <c r="K12" s="331">
        <v>70</v>
      </c>
      <c r="L12" s="331">
        <v>17</v>
      </c>
      <c r="M12" s="331">
        <v>24</v>
      </c>
      <c r="N12" s="224" t="s">
        <v>33</v>
      </c>
      <c r="T12">
        <v>7</v>
      </c>
      <c r="U12" t="s">
        <v>35</v>
      </c>
      <c r="V12">
        <v>2010</v>
      </c>
      <c r="W12">
        <v>129</v>
      </c>
      <c r="X12">
        <v>1</v>
      </c>
      <c r="Y12">
        <v>2</v>
      </c>
      <c r="Z12">
        <v>8</v>
      </c>
      <c r="AA12">
        <v>17</v>
      </c>
      <c r="AC12">
        <v>5</v>
      </c>
      <c r="AF12">
        <v>44</v>
      </c>
      <c r="AG12">
        <v>6</v>
      </c>
    </row>
    <row r="13" spans="2:34" ht="12.75" customHeight="1" x14ac:dyDescent="0.2">
      <c r="B13" s="52" t="s">
        <v>34</v>
      </c>
      <c r="C13" s="221">
        <v>2013</v>
      </c>
      <c r="D13" s="85">
        <f t="shared" si="0"/>
        <v>2803</v>
      </c>
      <c r="E13" s="254">
        <v>1615</v>
      </c>
      <c r="F13" s="254">
        <v>7</v>
      </c>
      <c r="G13" s="254">
        <v>57</v>
      </c>
      <c r="H13" s="254">
        <v>132</v>
      </c>
      <c r="I13" s="254">
        <v>658</v>
      </c>
      <c r="J13" s="254">
        <v>159</v>
      </c>
      <c r="K13" s="254">
        <v>147</v>
      </c>
      <c r="L13" s="254">
        <v>7</v>
      </c>
      <c r="M13" s="254">
        <v>21</v>
      </c>
      <c r="N13" s="222" t="s">
        <v>34</v>
      </c>
      <c r="T13">
        <v>8</v>
      </c>
      <c r="U13" t="s">
        <v>115</v>
      </c>
      <c r="V13">
        <v>2011</v>
      </c>
      <c r="W13">
        <v>474</v>
      </c>
      <c r="X13">
        <v>4</v>
      </c>
      <c r="Y13">
        <v>10</v>
      </c>
      <c r="Z13">
        <v>51</v>
      </c>
      <c r="AA13">
        <v>305</v>
      </c>
      <c r="AB13">
        <v>34</v>
      </c>
      <c r="AC13">
        <v>13</v>
      </c>
      <c r="AD13">
        <v>25</v>
      </c>
      <c r="AE13">
        <v>1</v>
      </c>
      <c r="AF13">
        <v>223</v>
      </c>
      <c r="AG13">
        <v>1</v>
      </c>
    </row>
    <row r="14" spans="2:34" ht="12.75" customHeight="1" x14ac:dyDescent="0.2">
      <c r="B14" s="9" t="s">
        <v>117</v>
      </c>
      <c r="C14" s="223">
        <v>2013</v>
      </c>
      <c r="D14" s="217">
        <f t="shared" ref="D14" si="1">SUM(E14:M14)</f>
        <v>299</v>
      </c>
      <c r="E14" s="255">
        <v>195</v>
      </c>
      <c r="F14" s="255">
        <v>1</v>
      </c>
      <c r="G14" s="255">
        <v>2</v>
      </c>
      <c r="H14" s="255">
        <v>2</v>
      </c>
      <c r="I14" s="255">
        <v>49</v>
      </c>
      <c r="J14" s="255">
        <v>14</v>
      </c>
      <c r="K14" s="255">
        <v>23</v>
      </c>
      <c r="L14" s="255">
        <v>12</v>
      </c>
      <c r="M14" s="255">
        <v>1</v>
      </c>
      <c r="N14" s="224" t="s">
        <v>44</v>
      </c>
      <c r="T14">
        <v>9</v>
      </c>
      <c r="U14" t="s">
        <v>33</v>
      </c>
      <c r="V14">
        <v>2012</v>
      </c>
      <c r="W14">
        <v>871</v>
      </c>
      <c r="X14">
        <v>3</v>
      </c>
      <c r="Y14">
        <v>50</v>
      </c>
      <c r="Z14">
        <v>98</v>
      </c>
      <c r="AA14">
        <v>304</v>
      </c>
      <c r="AB14">
        <v>67</v>
      </c>
      <c r="AC14">
        <v>74</v>
      </c>
      <c r="AD14">
        <v>18</v>
      </c>
      <c r="AE14">
        <v>3</v>
      </c>
      <c r="AF14">
        <v>370</v>
      </c>
      <c r="AG14">
        <v>44</v>
      </c>
      <c r="AH14">
        <f t="shared" ref="AH14:AH19" si="2">SUM(W14:AG14)-AF14</f>
        <v>1532</v>
      </c>
    </row>
    <row r="15" spans="2:34" ht="12.75" customHeight="1" x14ac:dyDescent="0.2">
      <c r="B15" s="296" t="s">
        <v>36</v>
      </c>
      <c r="C15" s="335">
        <v>2013</v>
      </c>
      <c r="D15" s="336">
        <f>SUM(E15:M15)</f>
        <v>2836</v>
      </c>
      <c r="E15" s="324">
        <v>1483</v>
      </c>
      <c r="F15" s="324">
        <v>48</v>
      </c>
      <c r="G15" s="324">
        <v>43</v>
      </c>
      <c r="H15" s="324">
        <v>101</v>
      </c>
      <c r="I15" s="324">
        <v>724</v>
      </c>
      <c r="J15" s="324">
        <v>125</v>
      </c>
      <c r="K15" s="324">
        <v>251</v>
      </c>
      <c r="L15" s="324">
        <v>24</v>
      </c>
      <c r="M15" s="324">
        <v>37</v>
      </c>
      <c r="N15" s="337" t="s">
        <v>36</v>
      </c>
      <c r="T15">
        <v>10</v>
      </c>
      <c r="U15" t="s">
        <v>34</v>
      </c>
      <c r="V15">
        <v>2012</v>
      </c>
      <c r="W15">
        <v>1881</v>
      </c>
      <c r="X15">
        <v>7</v>
      </c>
      <c r="Y15">
        <v>56</v>
      </c>
      <c r="Z15">
        <v>145</v>
      </c>
      <c r="AA15">
        <v>692</v>
      </c>
      <c r="AB15">
        <v>179</v>
      </c>
      <c r="AC15">
        <v>164</v>
      </c>
      <c r="AD15">
        <v>7</v>
      </c>
      <c r="AE15">
        <v>0</v>
      </c>
      <c r="AF15">
        <v>489</v>
      </c>
      <c r="AG15">
        <v>33</v>
      </c>
      <c r="AH15">
        <f t="shared" si="2"/>
        <v>3164</v>
      </c>
    </row>
    <row r="16" spans="2:34" ht="12.75" customHeight="1" x14ac:dyDescent="0.2">
      <c r="B16" s="9" t="s">
        <v>15</v>
      </c>
      <c r="C16" s="223">
        <v>2013</v>
      </c>
      <c r="D16" s="217">
        <f t="shared" si="0"/>
        <v>36</v>
      </c>
      <c r="E16" s="255">
        <v>16</v>
      </c>
      <c r="F16" s="255">
        <v>0</v>
      </c>
      <c r="G16" s="255">
        <v>2</v>
      </c>
      <c r="H16" s="255">
        <v>1</v>
      </c>
      <c r="I16" s="255">
        <v>15</v>
      </c>
      <c r="J16" s="255">
        <v>0</v>
      </c>
      <c r="K16" s="255">
        <v>2</v>
      </c>
      <c r="L16" s="255">
        <v>0</v>
      </c>
      <c r="M16" s="255">
        <v>0</v>
      </c>
      <c r="N16" s="224" t="s">
        <v>15</v>
      </c>
      <c r="T16">
        <v>11</v>
      </c>
      <c r="U16" t="s">
        <v>44</v>
      </c>
      <c r="V16">
        <v>2012</v>
      </c>
      <c r="W16">
        <v>186</v>
      </c>
      <c r="X16">
        <v>8</v>
      </c>
      <c r="Y16">
        <v>2</v>
      </c>
      <c r="Z16">
        <v>15</v>
      </c>
      <c r="AA16">
        <v>62</v>
      </c>
      <c r="AB16">
        <v>16</v>
      </c>
      <c r="AC16">
        <v>21</v>
      </c>
      <c r="AD16">
        <v>11</v>
      </c>
      <c r="AE16">
        <v>0</v>
      </c>
      <c r="AF16">
        <v>72</v>
      </c>
      <c r="AG16">
        <v>0</v>
      </c>
      <c r="AH16">
        <f t="shared" si="2"/>
        <v>321</v>
      </c>
    </row>
    <row r="17" spans="2:34" ht="12.75" customHeight="1" x14ac:dyDescent="0.2">
      <c r="B17" s="296" t="s">
        <v>19</v>
      </c>
      <c r="C17" s="335">
        <v>2013</v>
      </c>
      <c r="D17" s="336">
        <f t="shared" si="0"/>
        <v>109</v>
      </c>
      <c r="E17" s="324">
        <v>71</v>
      </c>
      <c r="F17" s="324">
        <v>1</v>
      </c>
      <c r="G17" s="324">
        <v>3</v>
      </c>
      <c r="H17" s="324">
        <v>5</v>
      </c>
      <c r="I17" s="324">
        <v>10</v>
      </c>
      <c r="J17" s="324">
        <v>3</v>
      </c>
      <c r="K17" s="324">
        <v>13</v>
      </c>
      <c r="L17" s="324">
        <v>2</v>
      </c>
      <c r="M17" s="324">
        <v>1</v>
      </c>
      <c r="N17" s="337" t="s">
        <v>19</v>
      </c>
      <c r="T17">
        <v>12</v>
      </c>
      <c r="U17" t="s">
        <v>36</v>
      </c>
      <c r="V17">
        <v>2012</v>
      </c>
      <c r="W17">
        <v>1644</v>
      </c>
      <c r="X17">
        <v>7</v>
      </c>
      <c r="Y17">
        <v>46</v>
      </c>
      <c r="Z17">
        <v>117</v>
      </c>
      <c r="AA17">
        <v>822</v>
      </c>
      <c r="AB17">
        <v>122</v>
      </c>
      <c r="AC17">
        <v>289</v>
      </c>
      <c r="AD17">
        <v>7</v>
      </c>
      <c r="AE17">
        <v>13</v>
      </c>
      <c r="AF17">
        <v>564</v>
      </c>
      <c r="AG17">
        <v>22</v>
      </c>
      <c r="AH17">
        <f t="shared" si="2"/>
        <v>3089</v>
      </c>
    </row>
    <row r="18" spans="2:34" ht="12.75" customHeight="1" x14ac:dyDescent="0.2">
      <c r="B18" s="9" t="s">
        <v>20</v>
      </c>
      <c r="C18" s="223">
        <v>2009</v>
      </c>
      <c r="D18" s="217">
        <f t="shared" si="0"/>
        <v>259</v>
      </c>
      <c r="E18" s="255">
        <v>183</v>
      </c>
      <c r="F18" s="255">
        <v>0</v>
      </c>
      <c r="G18" s="255">
        <v>2</v>
      </c>
      <c r="H18" s="255">
        <v>0</v>
      </c>
      <c r="I18" s="255">
        <v>30</v>
      </c>
      <c r="J18" s="255">
        <v>5</v>
      </c>
      <c r="K18" s="255">
        <v>30</v>
      </c>
      <c r="L18" s="255">
        <v>0</v>
      </c>
      <c r="M18" s="255">
        <v>9</v>
      </c>
      <c r="N18" s="224" t="s">
        <v>20</v>
      </c>
      <c r="T18">
        <v>13</v>
      </c>
      <c r="U18" t="s">
        <v>15</v>
      </c>
      <c r="V18">
        <v>2012</v>
      </c>
      <c r="W18">
        <v>18</v>
      </c>
      <c r="X18">
        <v>0</v>
      </c>
      <c r="Y18">
        <v>1</v>
      </c>
      <c r="Z18">
        <v>4</v>
      </c>
      <c r="AA18">
        <v>11</v>
      </c>
      <c r="AB18">
        <v>3</v>
      </c>
      <c r="AC18">
        <v>1</v>
      </c>
      <c r="AD18">
        <v>0</v>
      </c>
      <c r="AE18">
        <v>0</v>
      </c>
      <c r="AF18">
        <v>10</v>
      </c>
      <c r="AG18">
        <v>3</v>
      </c>
      <c r="AH18">
        <f t="shared" si="2"/>
        <v>41</v>
      </c>
    </row>
    <row r="19" spans="2:34" ht="12.75" customHeight="1" x14ac:dyDescent="0.2">
      <c r="B19" s="296" t="s">
        <v>37</v>
      </c>
      <c r="C19" s="335">
        <v>2013</v>
      </c>
      <c r="D19" s="336">
        <f t="shared" si="0"/>
        <v>40</v>
      </c>
      <c r="E19" s="324">
        <v>30</v>
      </c>
      <c r="F19" s="324">
        <v>0</v>
      </c>
      <c r="G19" s="324">
        <v>2</v>
      </c>
      <c r="H19" s="324">
        <v>0</v>
      </c>
      <c r="I19" s="324">
        <v>8</v>
      </c>
      <c r="J19" s="324">
        <v>0</v>
      </c>
      <c r="K19" s="324">
        <v>0</v>
      </c>
      <c r="L19" s="324">
        <v>0</v>
      </c>
      <c r="M19" s="324"/>
      <c r="N19" s="337" t="s">
        <v>37</v>
      </c>
      <c r="T19">
        <v>14</v>
      </c>
      <c r="U19" t="s">
        <v>19</v>
      </c>
      <c r="V19">
        <v>2012</v>
      </c>
      <c r="W19">
        <v>72</v>
      </c>
      <c r="X19">
        <v>3</v>
      </c>
      <c r="Y19">
        <v>4</v>
      </c>
      <c r="Z19">
        <v>4</v>
      </c>
      <c r="AA19">
        <v>7</v>
      </c>
      <c r="AB19">
        <v>3</v>
      </c>
      <c r="AC19">
        <v>18</v>
      </c>
      <c r="AD19">
        <v>3</v>
      </c>
      <c r="AE19">
        <v>1</v>
      </c>
      <c r="AF19">
        <v>62</v>
      </c>
      <c r="AG19">
        <v>0</v>
      </c>
      <c r="AH19">
        <f t="shared" si="2"/>
        <v>115</v>
      </c>
    </row>
    <row r="20" spans="2:34" ht="12.75" customHeight="1" x14ac:dyDescent="0.2">
      <c r="B20" s="9" t="s">
        <v>18</v>
      </c>
      <c r="C20" s="223">
        <v>2013</v>
      </c>
      <c r="D20" s="217">
        <f t="shared" si="0"/>
        <v>444</v>
      </c>
      <c r="E20" s="255">
        <v>254</v>
      </c>
      <c r="F20" s="255">
        <v>6</v>
      </c>
      <c r="G20" s="255">
        <v>13</v>
      </c>
      <c r="H20" s="255">
        <v>17</v>
      </c>
      <c r="I20" s="255">
        <v>58</v>
      </c>
      <c r="J20" s="255">
        <v>24</v>
      </c>
      <c r="K20" s="255">
        <v>68</v>
      </c>
      <c r="L20" s="255"/>
      <c r="M20" s="255">
        <v>4</v>
      </c>
      <c r="N20" s="224" t="s">
        <v>18</v>
      </c>
      <c r="U20" t="s">
        <v>20</v>
      </c>
      <c r="V20" t="s">
        <v>121</v>
      </c>
    </row>
    <row r="21" spans="2:34" ht="12.75" customHeight="1" x14ac:dyDescent="0.2">
      <c r="B21" s="296" t="s">
        <v>21</v>
      </c>
      <c r="C21" s="335">
        <v>2010</v>
      </c>
      <c r="D21" s="336">
        <f t="shared" si="0"/>
        <v>13</v>
      </c>
      <c r="E21" s="324">
        <v>9</v>
      </c>
      <c r="F21" s="324">
        <v>0</v>
      </c>
      <c r="G21" s="324">
        <v>0</v>
      </c>
      <c r="H21" s="324">
        <v>0</v>
      </c>
      <c r="I21" s="324">
        <v>3</v>
      </c>
      <c r="J21" s="324"/>
      <c r="K21" s="324">
        <v>0</v>
      </c>
      <c r="L21" s="324">
        <v>0</v>
      </c>
      <c r="M21" s="324">
        <v>1</v>
      </c>
      <c r="N21" s="337" t="s">
        <v>21</v>
      </c>
      <c r="T21">
        <v>16</v>
      </c>
      <c r="U21" t="s">
        <v>37</v>
      </c>
      <c r="V21">
        <v>2012</v>
      </c>
      <c r="W21">
        <v>22</v>
      </c>
      <c r="X21">
        <v>0</v>
      </c>
      <c r="Y21">
        <v>0</v>
      </c>
      <c r="Z21">
        <v>1</v>
      </c>
      <c r="AA21">
        <v>5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f>SUM(W21:AG21)-AF21</f>
        <v>28</v>
      </c>
    </row>
    <row r="22" spans="2:34" ht="12.75" customHeight="1" x14ac:dyDescent="0.2">
      <c r="B22" s="295" t="s">
        <v>29</v>
      </c>
      <c r="C22" s="223">
        <v>2013</v>
      </c>
      <c r="D22" s="217">
        <f t="shared" si="0"/>
        <v>425</v>
      </c>
      <c r="E22" s="255">
        <v>180</v>
      </c>
      <c r="F22" s="255">
        <v>0</v>
      </c>
      <c r="G22" s="255">
        <v>7</v>
      </c>
      <c r="H22" s="255">
        <v>15</v>
      </c>
      <c r="I22" s="255">
        <v>29</v>
      </c>
      <c r="J22" s="255">
        <v>41</v>
      </c>
      <c r="K22" s="255">
        <v>112</v>
      </c>
      <c r="L22" s="255">
        <v>0</v>
      </c>
      <c r="M22" s="255">
        <v>41</v>
      </c>
      <c r="N22" s="334" t="s">
        <v>29</v>
      </c>
      <c r="T22">
        <v>17</v>
      </c>
      <c r="U22" t="s">
        <v>18</v>
      </c>
      <c r="V22">
        <v>2012</v>
      </c>
      <c r="W22">
        <v>253</v>
      </c>
      <c r="X22">
        <v>3</v>
      </c>
      <c r="Y22">
        <v>15</v>
      </c>
      <c r="Z22">
        <v>20</v>
      </c>
      <c r="AA22">
        <v>39</v>
      </c>
      <c r="AB22">
        <v>25</v>
      </c>
      <c r="AC22">
        <v>84</v>
      </c>
      <c r="AE22">
        <v>10</v>
      </c>
      <c r="AF22">
        <v>156</v>
      </c>
      <c r="AG22">
        <v>0</v>
      </c>
      <c r="AH22">
        <f>SUM(W22:AG22)-AF22</f>
        <v>449</v>
      </c>
    </row>
    <row r="23" spans="2:34" ht="12.75" customHeight="1" x14ac:dyDescent="0.2">
      <c r="B23" s="296" t="s">
        <v>38</v>
      </c>
      <c r="C23" s="335">
        <v>2013</v>
      </c>
      <c r="D23" s="336">
        <f t="shared" si="0"/>
        <v>373</v>
      </c>
      <c r="E23" s="324">
        <v>194</v>
      </c>
      <c r="F23" s="324">
        <v>0</v>
      </c>
      <c r="G23" s="324">
        <v>6</v>
      </c>
      <c r="H23" s="324">
        <v>15</v>
      </c>
      <c r="I23" s="324">
        <v>87</v>
      </c>
      <c r="J23" s="324">
        <v>15</v>
      </c>
      <c r="K23" s="324">
        <v>52</v>
      </c>
      <c r="L23" s="324">
        <v>4</v>
      </c>
      <c r="M23" s="324">
        <v>0</v>
      </c>
      <c r="N23" s="337" t="s">
        <v>38</v>
      </c>
      <c r="T23">
        <v>18</v>
      </c>
      <c r="U23" t="s">
        <v>21</v>
      </c>
      <c r="V23">
        <v>2010</v>
      </c>
      <c r="W23">
        <v>9</v>
      </c>
      <c r="X23">
        <v>0</v>
      </c>
      <c r="Y23">
        <v>0</v>
      </c>
      <c r="Z23">
        <v>0</v>
      </c>
      <c r="AA23">
        <v>3</v>
      </c>
      <c r="AC23">
        <v>0</v>
      </c>
      <c r="AD23">
        <v>0</v>
      </c>
      <c r="AG23">
        <v>1</v>
      </c>
    </row>
    <row r="24" spans="2:34" ht="12.75" customHeight="1" x14ac:dyDescent="0.2">
      <c r="B24" s="9" t="s">
        <v>22</v>
      </c>
      <c r="C24" s="223">
        <v>2013</v>
      </c>
      <c r="D24" s="217">
        <f t="shared" si="0"/>
        <v>2217</v>
      </c>
      <c r="E24" s="255">
        <v>1448</v>
      </c>
      <c r="F24" s="255">
        <v>18</v>
      </c>
      <c r="G24" s="255">
        <v>90</v>
      </c>
      <c r="H24" s="255" t="s">
        <v>43</v>
      </c>
      <c r="I24" s="255">
        <v>253</v>
      </c>
      <c r="J24" s="255">
        <v>62</v>
      </c>
      <c r="K24" s="255">
        <v>306</v>
      </c>
      <c r="L24" s="255">
        <v>23</v>
      </c>
      <c r="M24" s="255">
        <v>17</v>
      </c>
      <c r="N24" s="224" t="s">
        <v>22</v>
      </c>
      <c r="T24">
        <v>19</v>
      </c>
      <c r="U24" t="s">
        <v>29</v>
      </c>
      <c r="V24">
        <v>2012</v>
      </c>
      <c r="W24">
        <v>218</v>
      </c>
      <c r="X24">
        <v>1</v>
      </c>
      <c r="Y24">
        <v>7</v>
      </c>
      <c r="Z24">
        <v>16</v>
      </c>
      <c r="AA24">
        <v>53</v>
      </c>
      <c r="AB24">
        <v>40</v>
      </c>
      <c r="AC24">
        <v>145</v>
      </c>
      <c r="AD24">
        <v>1</v>
      </c>
      <c r="AE24">
        <v>4</v>
      </c>
      <c r="AF24">
        <v>64</v>
      </c>
      <c r="AG24">
        <v>13</v>
      </c>
      <c r="AH24">
        <f>SUM(W24:AG24)-AF24</f>
        <v>498</v>
      </c>
    </row>
    <row r="25" spans="2:34" ht="12.75" customHeight="1" x14ac:dyDescent="0.2">
      <c r="B25" s="296" t="s">
        <v>39</v>
      </c>
      <c r="C25" s="335">
        <v>2013</v>
      </c>
      <c r="D25" s="336">
        <f t="shared" si="0"/>
        <v>493</v>
      </c>
      <c r="E25" s="324">
        <v>214</v>
      </c>
      <c r="F25" s="324">
        <v>11</v>
      </c>
      <c r="G25" s="324">
        <v>18</v>
      </c>
      <c r="H25" s="324">
        <v>61</v>
      </c>
      <c r="I25" s="324">
        <v>78</v>
      </c>
      <c r="J25" s="324">
        <v>51</v>
      </c>
      <c r="K25" s="324">
        <v>29</v>
      </c>
      <c r="L25" s="324">
        <v>21</v>
      </c>
      <c r="M25" s="324">
        <v>10</v>
      </c>
      <c r="N25" s="337" t="s">
        <v>39</v>
      </c>
      <c r="T25">
        <v>20</v>
      </c>
      <c r="U25" t="s">
        <v>38</v>
      </c>
      <c r="V25">
        <v>2012</v>
      </c>
      <c r="W25">
        <v>282</v>
      </c>
      <c r="X25">
        <v>2</v>
      </c>
      <c r="Y25">
        <v>4</v>
      </c>
      <c r="Z25">
        <v>15</v>
      </c>
      <c r="AA25">
        <v>68</v>
      </c>
      <c r="AB25">
        <v>19</v>
      </c>
      <c r="AC25">
        <v>52</v>
      </c>
      <c r="AD25">
        <v>3</v>
      </c>
      <c r="AE25">
        <v>4</v>
      </c>
      <c r="AF25">
        <v>81</v>
      </c>
      <c r="AG25">
        <v>1</v>
      </c>
      <c r="AH25">
        <f t="shared" ref="AH25:AH33" si="3">SUM(W25:AG25)-AF25</f>
        <v>450</v>
      </c>
    </row>
    <row r="26" spans="2:34" ht="12.75" customHeight="1" x14ac:dyDescent="0.2">
      <c r="B26" s="9" t="s">
        <v>23</v>
      </c>
      <c r="C26" s="223">
        <v>2013</v>
      </c>
      <c r="D26" s="217">
        <f t="shared" si="0"/>
        <v>1135</v>
      </c>
      <c r="E26" s="255">
        <v>721</v>
      </c>
      <c r="F26" s="255">
        <v>8</v>
      </c>
      <c r="G26" s="255">
        <v>18</v>
      </c>
      <c r="H26" s="255">
        <v>61</v>
      </c>
      <c r="I26" s="255">
        <v>52</v>
      </c>
      <c r="J26" s="255">
        <v>39</v>
      </c>
      <c r="K26" s="255">
        <v>161</v>
      </c>
      <c r="L26" s="255">
        <v>6</v>
      </c>
      <c r="M26" s="255">
        <v>69</v>
      </c>
      <c r="N26" s="224" t="s">
        <v>23</v>
      </c>
      <c r="T26">
        <v>21</v>
      </c>
      <c r="U26" t="s">
        <v>22</v>
      </c>
      <c r="V26">
        <v>2012</v>
      </c>
      <c r="W26">
        <v>1615</v>
      </c>
      <c r="X26">
        <v>18</v>
      </c>
      <c r="Y26">
        <v>104</v>
      </c>
      <c r="AA26">
        <v>261</v>
      </c>
      <c r="AB26">
        <v>82</v>
      </c>
      <c r="AC26">
        <v>300</v>
      </c>
      <c r="AD26">
        <v>23</v>
      </c>
      <c r="AE26">
        <v>1</v>
      </c>
      <c r="AF26">
        <v>1157</v>
      </c>
      <c r="AG26">
        <v>10</v>
      </c>
      <c r="AH26">
        <f t="shared" si="3"/>
        <v>2414</v>
      </c>
    </row>
    <row r="27" spans="2:34" ht="12.75" customHeight="1" x14ac:dyDescent="0.2">
      <c r="B27" s="296" t="s">
        <v>25</v>
      </c>
      <c r="C27" s="335">
        <v>2013</v>
      </c>
      <c r="D27" s="336">
        <f t="shared" si="0"/>
        <v>105</v>
      </c>
      <c r="E27" s="324">
        <v>40</v>
      </c>
      <c r="F27" s="324">
        <v>0</v>
      </c>
      <c r="G27" s="324">
        <v>1</v>
      </c>
      <c r="H27" s="324">
        <v>5</v>
      </c>
      <c r="I27" s="324">
        <v>17</v>
      </c>
      <c r="J27" s="324">
        <v>4</v>
      </c>
      <c r="K27" s="324">
        <v>16</v>
      </c>
      <c r="L27" s="324">
        <v>3</v>
      </c>
      <c r="M27" s="324">
        <v>19</v>
      </c>
      <c r="N27" s="337" t="s">
        <v>25</v>
      </c>
      <c r="T27">
        <v>22</v>
      </c>
      <c r="U27" t="s">
        <v>39</v>
      </c>
      <c r="V27">
        <v>2012</v>
      </c>
      <c r="W27">
        <v>255</v>
      </c>
      <c r="X27">
        <v>2</v>
      </c>
      <c r="Y27">
        <v>16</v>
      </c>
      <c r="Z27">
        <v>48</v>
      </c>
      <c r="AA27">
        <v>104</v>
      </c>
      <c r="AB27">
        <v>57</v>
      </c>
      <c r="AC27">
        <v>32</v>
      </c>
      <c r="AD27">
        <v>26</v>
      </c>
      <c r="AE27">
        <v>17</v>
      </c>
      <c r="AF27">
        <v>159</v>
      </c>
      <c r="AG27">
        <v>2</v>
      </c>
      <c r="AH27">
        <f t="shared" si="3"/>
        <v>559</v>
      </c>
    </row>
    <row r="28" spans="2:34" ht="12.75" customHeight="1" x14ac:dyDescent="0.2">
      <c r="B28" s="9" t="s">
        <v>24</v>
      </c>
      <c r="C28" s="223">
        <v>2010</v>
      </c>
      <c r="D28" s="217">
        <f t="shared" si="0"/>
        <v>245</v>
      </c>
      <c r="E28" s="255">
        <v>171</v>
      </c>
      <c r="F28" s="255">
        <v>0</v>
      </c>
      <c r="G28" s="255">
        <v>19</v>
      </c>
      <c r="H28" s="255">
        <v>1</v>
      </c>
      <c r="I28" s="255">
        <v>27</v>
      </c>
      <c r="J28" s="255"/>
      <c r="K28" s="255">
        <v>27</v>
      </c>
      <c r="L28" s="255"/>
      <c r="M28" s="255">
        <v>0</v>
      </c>
      <c r="N28" s="224" t="s">
        <v>24</v>
      </c>
      <c r="T28">
        <v>23</v>
      </c>
      <c r="U28" t="s">
        <v>23</v>
      </c>
      <c r="V28">
        <v>2012</v>
      </c>
      <c r="W28">
        <v>798</v>
      </c>
      <c r="X28">
        <v>10</v>
      </c>
      <c r="Y28">
        <v>21</v>
      </c>
      <c r="Z28">
        <v>72</v>
      </c>
      <c r="AA28">
        <v>62</v>
      </c>
      <c r="AB28">
        <v>99</v>
      </c>
      <c r="AC28">
        <v>154</v>
      </c>
      <c r="AD28">
        <v>4</v>
      </c>
      <c r="AE28">
        <v>82</v>
      </c>
      <c r="AF28">
        <v>728</v>
      </c>
      <c r="AG28">
        <v>12</v>
      </c>
      <c r="AH28">
        <f t="shared" si="3"/>
        <v>1314</v>
      </c>
    </row>
    <row r="29" spans="2:34" ht="12.75" customHeight="1" x14ac:dyDescent="0.2">
      <c r="B29" s="296" t="s">
        <v>40</v>
      </c>
      <c r="C29" s="335">
        <v>2013</v>
      </c>
      <c r="D29" s="336">
        <f t="shared" si="0"/>
        <v>224</v>
      </c>
      <c r="E29" s="324">
        <v>152</v>
      </c>
      <c r="F29" s="324">
        <v>1</v>
      </c>
      <c r="G29" s="324">
        <v>6</v>
      </c>
      <c r="H29" s="324">
        <v>9</v>
      </c>
      <c r="I29" s="324">
        <v>24</v>
      </c>
      <c r="J29" s="324">
        <v>5</v>
      </c>
      <c r="K29" s="324">
        <v>20</v>
      </c>
      <c r="L29" s="324">
        <v>4</v>
      </c>
      <c r="M29" s="324">
        <v>3</v>
      </c>
      <c r="N29" s="337" t="s">
        <v>40</v>
      </c>
      <c r="T29">
        <v>24</v>
      </c>
      <c r="U29" t="s">
        <v>25</v>
      </c>
      <c r="V29">
        <v>2011</v>
      </c>
      <c r="W29">
        <v>46</v>
      </c>
      <c r="X29">
        <v>0</v>
      </c>
      <c r="Y29">
        <v>1</v>
      </c>
      <c r="Z29">
        <v>1</v>
      </c>
      <c r="AA29">
        <v>25</v>
      </c>
      <c r="AB29">
        <v>2</v>
      </c>
      <c r="AC29">
        <v>16</v>
      </c>
      <c r="AD29">
        <v>1</v>
      </c>
      <c r="AE29">
        <v>0</v>
      </c>
      <c r="AF29">
        <v>21</v>
      </c>
      <c r="AG29">
        <v>28</v>
      </c>
      <c r="AH29">
        <f t="shared" si="3"/>
        <v>120</v>
      </c>
    </row>
    <row r="30" spans="2:34" ht="12.75" customHeight="1" x14ac:dyDescent="0.2">
      <c r="B30" s="9" t="s">
        <v>41</v>
      </c>
      <c r="C30" s="223">
        <v>2013</v>
      </c>
      <c r="D30" s="217">
        <f t="shared" si="0"/>
        <v>218</v>
      </c>
      <c r="E30" s="255">
        <v>144</v>
      </c>
      <c r="F30" s="255">
        <v>1</v>
      </c>
      <c r="G30" s="255">
        <v>5</v>
      </c>
      <c r="H30" s="255">
        <v>5</v>
      </c>
      <c r="I30" s="255">
        <v>40</v>
      </c>
      <c r="J30" s="255">
        <v>3</v>
      </c>
      <c r="K30" s="255">
        <v>14</v>
      </c>
      <c r="L30" s="255">
        <v>1</v>
      </c>
      <c r="M30" s="255">
        <v>5</v>
      </c>
      <c r="N30" s="224" t="s">
        <v>41</v>
      </c>
      <c r="T30">
        <v>25</v>
      </c>
      <c r="U30" t="s">
        <v>24</v>
      </c>
      <c r="V30">
        <v>2010</v>
      </c>
      <c r="W30">
        <v>171</v>
      </c>
      <c r="X30">
        <v>0</v>
      </c>
      <c r="Y30">
        <v>19</v>
      </c>
      <c r="Z30">
        <v>1</v>
      </c>
      <c r="AA30">
        <v>27</v>
      </c>
      <c r="AC30">
        <v>27</v>
      </c>
      <c r="AE30">
        <v>0</v>
      </c>
      <c r="AF30">
        <v>126</v>
      </c>
      <c r="AG30">
        <v>0</v>
      </c>
    </row>
    <row r="31" spans="2:34" ht="12.75" customHeight="1" x14ac:dyDescent="0.2">
      <c r="B31" s="317" t="s">
        <v>30</v>
      </c>
      <c r="C31" s="338">
        <v>2013</v>
      </c>
      <c r="D31" s="339">
        <f t="shared" ref="D31" si="4">SUM(E31:M31)</f>
        <v>1365</v>
      </c>
      <c r="E31" s="327">
        <v>815</v>
      </c>
      <c r="F31" s="327">
        <v>12</v>
      </c>
      <c r="G31" s="327">
        <v>22</v>
      </c>
      <c r="H31" s="327">
        <v>39</v>
      </c>
      <c r="I31" s="327">
        <v>337</v>
      </c>
      <c r="J31" s="327">
        <v>4</v>
      </c>
      <c r="K31" s="327">
        <v>113</v>
      </c>
      <c r="L31" s="327">
        <v>5</v>
      </c>
      <c r="M31" s="327">
        <v>18</v>
      </c>
      <c r="N31" s="340" t="s">
        <v>30</v>
      </c>
      <c r="T31">
        <v>26</v>
      </c>
      <c r="U31" t="s">
        <v>40</v>
      </c>
      <c r="V31">
        <v>2012</v>
      </c>
      <c r="W31">
        <v>147</v>
      </c>
      <c r="X31">
        <v>1</v>
      </c>
      <c r="Y31">
        <v>10</v>
      </c>
      <c r="Z31">
        <v>11</v>
      </c>
      <c r="AA31">
        <v>21</v>
      </c>
      <c r="AB31">
        <v>7</v>
      </c>
      <c r="AC31">
        <v>19</v>
      </c>
      <c r="AD31">
        <v>1</v>
      </c>
      <c r="AE31">
        <v>9</v>
      </c>
      <c r="AF31">
        <v>29</v>
      </c>
      <c r="AH31">
        <f t="shared" si="3"/>
        <v>226</v>
      </c>
    </row>
    <row r="32" spans="2:34" ht="15" customHeight="1" x14ac:dyDescent="0.2">
      <c r="B32" s="470" t="s">
        <v>125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T32">
        <v>27</v>
      </c>
      <c r="U32" t="s">
        <v>41</v>
      </c>
      <c r="V32">
        <v>2010</v>
      </c>
      <c r="W32">
        <v>151</v>
      </c>
      <c r="X32">
        <v>2</v>
      </c>
      <c r="Y32">
        <v>5</v>
      </c>
      <c r="Z32">
        <v>7</v>
      </c>
      <c r="AA32">
        <v>37</v>
      </c>
      <c r="AB32">
        <v>8</v>
      </c>
      <c r="AC32">
        <v>21</v>
      </c>
      <c r="AD32">
        <v>0</v>
      </c>
      <c r="AE32">
        <v>4</v>
      </c>
      <c r="AF32">
        <v>31</v>
      </c>
      <c r="AG32">
        <v>0</v>
      </c>
      <c r="AH32">
        <f t="shared" si="3"/>
        <v>235</v>
      </c>
    </row>
    <row r="33" spans="2:34" ht="12.75" customHeight="1" x14ac:dyDescent="0.2">
      <c r="B33" s="51" t="s">
        <v>62</v>
      </c>
      <c r="C33" s="51"/>
      <c r="D33" s="2"/>
      <c r="E33" s="2"/>
      <c r="I33" s="2"/>
      <c r="J33" s="2"/>
      <c r="T33">
        <v>28</v>
      </c>
      <c r="U33" t="s">
        <v>30</v>
      </c>
      <c r="V33">
        <v>2012</v>
      </c>
      <c r="W33">
        <v>829</v>
      </c>
      <c r="X33">
        <v>12</v>
      </c>
      <c r="Y33">
        <v>30</v>
      </c>
      <c r="Z33">
        <v>34</v>
      </c>
      <c r="AA33">
        <v>320</v>
      </c>
      <c r="AB33">
        <v>12</v>
      </c>
      <c r="AC33">
        <v>120</v>
      </c>
      <c r="AD33">
        <v>2</v>
      </c>
      <c r="AE33">
        <v>7</v>
      </c>
      <c r="AF33">
        <v>429</v>
      </c>
      <c r="AG33">
        <v>7</v>
      </c>
      <c r="AH33">
        <f t="shared" si="3"/>
        <v>1373</v>
      </c>
    </row>
    <row r="34" spans="2:34" ht="12.75" customHeight="1" x14ac:dyDescent="0.2">
      <c r="B34" s="88" t="s">
        <v>97</v>
      </c>
      <c r="C34" s="51"/>
      <c r="D34" s="2"/>
      <c r="E34" s="2"/>
      <c r="I34" s="2"/>
      <c r="J34" s="2"/>
      <c r="T34">
        <v>99</v>
      </c>
      <c r="U34" t="s">
        <v>13</v>
      </c>
      <c r="V34">
        <v>2012</v>
      </c>
      <c r="W34">
        <v>104</v>
      </c>
      <c r="X34">
        <v>32</v>
      </c>
      <c r="Y34">
        <v>1</v>
      </c>
      <c r="Z34">
        <v>6</v>
      </c>
      <c r="AA34">
        <v>74</v>
      </c>
      <c r="AB34">
        <v>3</v>
      </c>
      <c r="AC34">
        <v>36</v>
      </c>
      <c r="AD34">
        <v>5</v>
      </c>
      <c r="AE34">
        <v>0</v>
      </c>
      <c r="AF34">
        <v>75</v>
      </c>
      <c r="AG34">
        <v>3</v>
      </c>
    </row>
    <row r="35" spans="2:34" ht="12.75" customHeight="1" x14ac:dyDescent="0.2">
      <c r="B35" s="89"/>
      <c r="J35" s="225"/>
      <c r="T35">
        <v>99</v>
      </c>
      <c r="U35" t="s">
        <v>12</v>
      </c>
      <c r="V35">
        <v>2012</v>
      </c>
      <c r="W35">
        <v>6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</row>
    <row r="36" spans="2:34" x14ac:dyDescent="0.2">
      <c r="K36" s="3"/>
      <c r="T36">
        <v>99</v>
      </c>
      <c r="U36" t="s">
        <v>42</v>
      </c>
      <c r="V36">
        <v>2012</v>
      </c>
      <c r="W36">
        <v>73</v>
      </c>
      <c r="X36">
        <v>2</v>
      </c>
      <c r="Y36">
        <v>2</v>
      </c>
      <c r="Z36">
        <v>9</v>
      </c>
      <c r="AA36">
        <v>17</v>
      </c>
      <c r="AB36">
        <v>4</v>
      </c>
      <c r="AC36">
        <v>12</v>
      </c>
      <c r="AD36">
        <v>1</v>
      </c>
      <c r="AE36">
        <v>3</v>
      </c>
      <c r="AF36">
        <v>22</v>
      </c>
      <c r="AG36">
        <v>0</v>
      </c>
    </row>
    <row r="37" spans="2:34" x14ac:dyDescent="0.2">
      <c r="F37" s="225"/>
      <c r="G37" s="225"/>
      <c r="H37" s="225"/>
      <c r="K37" s="3"/>
    </row>
    <row r="38" spans="2:34" x14ac:dyDescent="0.2">
      <c r="B38" s="89"/>
      <c r="N38" s="16"/>
    </row>
    <row r="39" spans="2:34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34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3" spans="2:34" ht="11.25" customHeight="1" x14ac:dyDescent="0.2"/>
  </sheetData>
  <mergeCells count="2">
    <mergeCell ref="B2:N2"/>
    <mergeCell ref="B32:N32"/>
  </mergeCells>
  <phoneticPr fontId="5" type="noConversion"/>
  <printOptions horizontalCentered="1"/>
  <pageMargins left="0.6692913385826772" right="0.6692913385826772" top="0.47244094488188981" bottom="0.27559055118110237" header="0" footer="0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pageSetUpPr fitToPage="1"/>
  </sheetPr>
  <dimension ref="A1:AF67"/>
  <sheetViews>
    <sheetView workbookViewId="0">
      <selection activeCell="AG38" sqref="AG36:AH38"/>
    </sheetView>
  </sheetViews>
  <sheetFormatPr defaultRowHeight="11.25" x14ac:dyDescent="0.2"/>
  <cols>
    <col min="1" max="1" width="2.7109375" style="3" customWidth="1"/>
    <col min="2" max="2" width="4.7109375" style="3" customWidth="1"/>
    <col min="3" max="4" width="6.7109375" style="3" customWidth="1"/>
    <col min="5" max="10" width="8.28515625" style="3" customWidth="1"/>
    <col min="11" max="11" width="8.28515625" style="67" customWidth="1"/>
    <col min="12" max="28" width="8.28515625" style="3" customWidth="1"/>
    <col min="29" max="29" width="6" style="3" customWidth="1"/>
    <col min="30" max="30" width="4.7109375" style="3" customWidth="1"/>
    <col min="31" max="16384" width="9.140625" style="3"/>
  </cols>
  <sheetData>
    <row r="1" spans="1:30" ht="14.25" customHeight="1" x14ac:dyDescent="0.2">
      <c r="B1" s="31"/>
      <c r="C1" s="21"/>
      <c r="D1" s="21"/>
      <c r="E1" s="21"/>
      <c r="F1" s="21"/>
      <c r="AD1" s="63" t="s">
        <v>92</v>
      </c>
    </row>
    <row r="2" spans="1:30" ht="30" customHeight="1" x14ac:dyDescent="0.2">
      <c r="B2" s="472" t="s">
        <v>6</v>
      </c>
      <c r="C2" s="472"/>
      <c r="D2" s="472"/>
      <c r="E2" s="472"/>
      <c r="F2" s="472"/>
      <c r="G2" s="472"/>
      <c r="H2" s="472"/>
      <c r="I2" s="472"/>
      <c r="J2" s="472"/>
      <c r="K2" s="472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</row>
    <row r="3" spans="1:30" ht="15" customHeight="1" x14ac:dyDescent="0.2">
      <c r="B3" s="474" t="s">
        <v>7</v>
      </c>
      <c r="C3" s="474"/>
      <c r="D3" s="474"/>
      <c r="E3" s="474"/>
      <c r="F3" s="474"/>
      <c r="G3" s="474"/>
      <c r="H3" s="474"/>
      <c r="I3" s="474"/>
      <c r="J3" s="474"/>
      <c r="K3" s="474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</row>
    <row r="4" spans="1:30" ht="12.75" customHeight="1" x14ac:dyDescent="0.2">
      <c r="B4" s="4"/>
      <c r="C4" s="17"/>
      <c r="D4" s="20"/>
      <c r="E4" s="20"/>
      <c r="K4" s="3"/>
      <c r="W4" s="26"/>
      <c r="X4" s="26"/>
      <c r="Y4" s="26"/>
      <c r="Z4" s="26"/>
      <c r="AA4" s="26">
        <v>1000</v>
      </c>
      <c r="AB4" s="431"/>
    </row>
    <row r="5" spans="1:30" ht="20.100000000000001" customHeight="1" x14ac:dyDescent="0.2">
      <c r="B5" s="98"/>
      <c r="C5" s="93">
        <v>1970</v>
      </c>
      <c r="D5" s="115">
        <v>1980</v>
      </c>
      <c r="E5" s="93">
        <v>1990</v>
      </c>
      <c r="F5" s="94">
        <v>1991</v>
      </c>
      <c r="G5" s="94">
        <v>1992</v>
      </c>
      <c r="H5" s="94">
        <v>1993</v>
      </c>
      <c r="I5" s="94">
        <v>1994</v>
      </c>
      <c r="J5" s="94">
        <v>1995</v>
      </c>
      <c r="K5" s="94">
        <v>1996</v>
      </c>
      <c r="L5" s="94">
        <v>1997</v>
      </c>
      <c r="M5" s="94">
        <v>1998</v>
      </c>
      <c r="N5" s="94">
        <v>1999</v>
      </c>
      <c r="O5" s="94">
        <v>2000</v>
      </c>
      <c r="P5" s="94">
        <v>2001</v>
      </c>
      <c r="Q5" s="94">
        <v>2002</v>
      </c>
      <c r="R5" s="94">
        <v>2003</v>
      </c>
      <c r="S5" s="94">
        <v>2004</v>
      </c>
      <c r="T5" s="94">
        <v>2005</v>
      </c>
      <c r="U5" s="94">
        <v>2006</v>
      </c>
      <c r="V5" s="94">
        <v>2007</v>
      </c>
      <c r="W5" s="94">
        <v>2008</v>
      </c>
      <c r="X5" s="94">
        <v>2009</v>
      </c>
      <c r="Y5" s="94">
        <v>2010</v>
      </c>
      <c r="Z5" s="94">
        <v>2011</v>
      </c>
      <c r="AA5" s="94">
        <v>2012</v>
      </c>
      <c r="AB5" s="94">
        <v>2013</v>
      </c>
      <c r="AC5" s="171" t="s">
        <v>132</v>
      </c>
      <c r="AD5" s="64"/>
    </row>
    <row r="6" spans="1:30" ht="9.9499999999999993" customHeight="1" x14ac:dyDescent="0.2">
      <c r="B6" s="102"/>
      <c r="C6" s="95"/>
      <c r="D6" s="170"/>
      <c r="E6" s="2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127"/>
      <c r="Q6" s="127"/>
      <c r="R6" s="127"/>
      <c r="S6" s="127"/>
      <c r="T6" s="127"/>
      <c r="U6" s="127"/>
      <c r="V6" s="127"/>
      <c r="W6" s="127"/>
      <c r="X6" s="227"/>
      <c r="Y6" s="227"/>
      <c r="Z6" s="227"/>
      <c r="AA6" s="227"/>
      <c r="AB6" s="227"/>
      <c r="AC6" s="265" t="s">
        <v>66</v>
      </c>
      <c r="AD6" s="64"/>
    </row>
    <row r="7" spans="1:30" ht="12.75" customHeight="1" x14ac:dyDescent="0.2">
      <c r="B7" s="54" t="s">
        <v>127</v>
      </c>
      <c r="C7" s="189"/>
      <c r="D7" s="190"/>
      <c r="E7" s="228">
        <f>SUM(E10:E37)</f>
        <v>1502.0765000000001</v>
      </c>
      <c r="F7" s="191">
        <v>1444.623</v>
      </c>
      <c r="G7" s="191">
        <v>1434.7950000000001</v>
      </c>
      <c r="H7" s="191">
        <v>1374.434</v>
      </c>
      <c r="I7" s="191">
        <v>1405.067</v>
      </c>
      <c r="J7" s="192">
        <f>SUM(J10:J37)</f>
        <v>1433.0199999999998</v>
      </c>
      <c r="K7" s="191">
        <v>1408.9159999999999</v>
      </c>
      <c r="L7" s="191">
        <f>SUM(L10:L37)</f>
        <v>1435.0229999999999</v>
      </c>
      <c r="M7" s="191">
        <f t="shared" ref="M7:U7" si="0">SUM(M10:M37)</f>
        <v>1464.6479999999999</v>
      </c>
      <c r="N7" s="191">
        <f t="shared" si="0"/>
        <v>1495.5859999999998</v>
      </c>
      <c r="O7" s="191">
        <f t="shared" si="0"/>
        <v>1505.6529999999993</v>
      </c>
      <c r="P7" s="192">
        <f t="shared" si="0"/>
        <v>1479.0990000000002</v>
      </c>
      <c r="Q7" s="192">
        <f t="shared" si="0"/>
        <v>1426.95</v>
      </c>
      <c r="R7" s="192">
        <f t="shared" si="0"/>
        <v>1406.7839999999997</v>
      </c>
      <c r="S7" s="192">
        <f t="shared" si="0"/>
        <v>1360.5130000000004</v>
      </c>
      <c r="T7" s="192">
        <f t="shared" si="0"/>
        <v>1341.9809999999998</v>
      </c>
      <c r="U7" s="192">
        <f t="shared" si="0"/>
        <v>1320.6359999999997</v>
      </c>
      <c r="V7" s="192">
        <f t="shared" ref="V7:AA7" si="1">SUM(V10:V37)</f>
        <v>1320.52</v>
      </c>
      <c r="W7" s="192">
        <f t="shared" si="1"/>
        <v>1255.403</v>
      </c>
      <c r="X7" s="192">
        <f t="shared" si="1"/>
        <v>1204.7199999999998</v>
      </c>
      <c r="Y7" s="192">
        <f t="shared" si="1"/>
        <v>1130.4839999999999</v>
      </c>
      <c r="Z7" s="192">
        <f t="shared" si="1"/>
        <v>1128.8500000000001</v>
      </c>
      <c r="AA7" s="416">
        <f t="shared" si="1"/>
        <v>1079.8249999999998</v>
      </c>
      <c r="AB7" s="417">
        <f t="shared" ref="AB7" si="2">SUM(AB10:AB37)</f>
        <v>1054.7439999999997</v>
      </c>
      <c r="AC7" s="173">
        <f>AB7/AA7*100-100</f>
        <v>-2.3226911768110625</v>
      </c>
      <c r="AD7" s="54" t="s">
        <v>127</v>
      </c>
    </row>
    <row r="8" spans="1:30" ht="12.75" customHeight="1" x14ac:dyDescent="0.2">
      <c r="B8" s="52" t="s">
        <v>130</v>
      </c>
      <c r="C8" s="193">
        <f>SUM(C10,C13:C14,C16:C19,C25,C28:C29,C31,C35:C37,C21)</f>
        <v>1388.5189999999998</v>
      </c>
      <c r="D8" s="194">
        <f t="shared" ref="D8:Z8" si="3">SUM(D10,D13:D14,D16:D19,D25,D28:D29,D31,D35:D37,D21)</f>
        <v>1400.0849999999998</v>
      </c>
      <c r="E8" s="205">
        <f t="shared" si="3"/>
        <v>1342.7949999999998</v>
      </c>
      <c r="F8" s="195">
        <f t="shared" si="3"/>
        <v>1300.049</v>
      </c>
      <c r="G8" s="195">
        <f t="shared" si="3"/>
        <v>1290.992</v>
      </c>
      <c r="H8" s="195">
        <f t="shared" si="3"/>
        <v>1236.6109999999999</v>
      </c>
      <c r="I8" s="195">
        <f t="shared" si="3"/>
        <v>1258.3010000000002</v>
      </c>
      <c r="J8" s="195">
        <f t="shared" si="3"/>
        <v>1269.1859999999997</v>
      </c>
      <c r="K8" s="195">
        <f t="shared" si="3"/>
        <v>1258.925</v>
      </c>
      <c r="L8" s="195">
        <f t="shared" si="3"/>
        <v>1274.3779999999999</v>
      </c>
      <c r="M8" s="195">
        <f t="shared" si="3"/>
        <v>1295.375</v>
      </c>
      <c r="N8" s="195">
        <f t="shared" si="3"/>
        <v>1334.557</v>
      </c>
      <c r="O8" s="195">
        <f t="shared" si="3"/>
        <v>1343.8869999999999</v>
      </c>
      <c r="P8" s="195">
        <f t="shared" si="3"/>
        <v>1316.85</v>
      </c>
      <c r="Q8" s="195">
        <f t="shared" si="3"/>
        <v>1260.4010000000001</v>
      </c>
      <c r="R8" s="195">
        <f t="shared" si="3"/>
        <v>1238.5989999999999</v>
      </c>
      <c r="S8" s="195">
        <f t="shared" si="3"/>
        <v>1186.3030000000001</v>
      </c>
      <c r="T8" s="195">
        <f t="shared" si="3"/>
        <v>1165.078</v>
      </c>
      <c r="U8" s="195">
        <f t="shared" si="3"/>
        <v>1143.6159999999998</v>
      </c>
      <c r="V8" s="195">
        <f t="shared" si="3"/>
        <v>1135.2910000000002</v>
      </c>
      <c r="W8" s="195">
        <f t="shared" si="3"/>
        <v>1075.7569999999998</v>
      </c>
      <c r="X8" s="195">
        <f t="shared" si="3"/>
        <v>1042.087</v>
      </c>
      <c r="Y8" s="195">
        <f t="shared" si="3"/>
        <v>984.16700000000003</v>
      </c>
      <c r="Z8" s="195">
        <f t="shared" si="3"/>
        <v>983.76900000000012</v>
      </c>
      <c r="AA8" s="417">
        <f t="shared" ref="AA8" si="4">SUM(AA10,AA13:AA14,AA16:AA19,AA25,AA28:AA29,AA31,AA35:AA37,AA21)</f>
        <v>940.4190000000001</v>
      </c>
      <c r="AB8" s="417">
        <f t="shared" ref="AB8" si="5">SUM(AB10,AB13:AB14,AB16:AB19,AB25,AB28:AB29,AB31,AB35:AB37,AB21)</f>
        <v>919.28500000000008</v>
      </c>
      <c r="AC8" s="173">
        <f t="shared" ref="AC8:AC45" si="6">AB8/AA8*100-100</f>
        <v>-2.2472961520343659</v>
      </c>
      <c r="AD8" s="52" t="s">
        <v>130</v>
      </c>
    </row>
    <row r="9" spans="1:30" ht="12.75" customHeight="1" x14ac:dyDescent="0.2">
      <c r="B9" s="58" t="s">
        <v>131</v>
      </c>
      <c r="C9" s="196"/>
      <c r="D9" s="197"/>
      <c r="E9" s="229">
        <f>E7-E8</f>
        <v>159.28150000000028</v>
      </c>
      <c r="F9" s="198"/>
      <c r="G9" s="198"/>
      <c r="H9" s="198"/>
      <c r="I9" s="198"/>
      <c r="J9" s="198">
        <f>J7-J8</f>
        <v>163.83400000000006</v>
      </c>
      <c r="K9" s="198"/>
      <c r="L9" s="199">
        <f t="shared" ref="L9:AA9" si="7">L7-L8</f>
        <v>160.64499999999998</v>
      </c>
      <c r="M9" s="199">
        <f t="shared" si="7"/>
        <v>169.27299999999991</v>
      </c>
      <c r="N9" s="199">
        <f t="shared" si="7"/>
        <v>161.02899999999977</v>
      </c>
      <c r="O9" s="199">
        <f t="shared" si="7"/>
        <v>161.76599999999939</v>
      </c>
      <c r="P9" s="198">
        <f t="shared" si="7"/>
        <v>162.24900000000025</v>
      </c>
      <c r="Q9" s="198">
        <f t="shared" si="7"/>
        <v>166.54899999999998</v>
      </c>
      <c r="R9" s="198">
        <f t="shared" si="7"/>
        <v>168.18499999999972</v>
      </c>
      <c r="S9" s="198">
        <f t="shared" si="7"/>
        <v>174.21000000000026</v>
      </c>
      <c r="T9" s="198">
        <f t="shared" si="7"/>
        <v>176.90299999999979</v>
      </c>
      <c r="U9" s="198">
        <f t="shared" si="7"/>
        <v>177.01999999999998</v>
      </c>
      <c r="V9" s="198">
        <f t="shared" si="7"/>
        <v>185.22899999999981</v>
      </c>
      <c r="W9" s="198">
        <f t="shared" si="7"/>
        <v>179.64600000000019</v>
      </c>
      <c r="X9" s="198">
        <f t="shared" si="7"/>
        <v>162.63299999999981</v>
      </c>
      <c r="Y9" s="198">
        <f t="shared" si="7"/>
        <v>146.31699999999989</v>
      </c>
      <c r="Z9" s="198">
        <f t="shared" si="7"/>
        <v>145.08100000000002</v>
      </c>
      <c r="AA9" s="418">
        <f t="shared" si="7"/>
        <v>139.40599999999972</v>
      </c>
      <c r="AB9" s="418">
        <f t="shared" ref="AB9" si="8">AB7-AB8</f>
        <v>135.45899999999961</v>
      </c>
      <c r="AC9" s="108">
        <f t="shared" si="6"/>
        <v>-2.8312985093899243</v>
      </c>
      <c r="AD9" s="58" t="s">
        <v>131</v>
      </c>
    </row>
    <row r="10" spans="1:30" ht="12.75" customHeight="1" x14ac:dyDescent="0.2">
      <c r="A10" s="7"/>
      <c r="B10" s="9" t="s">
        <v>31</v>
      </c>
      <c r="C10" s="200">
        <v>76.968000000000004</v>
      </c>
      <c r="D10" s="201">
        <v>60.758000000000003</v>
      </c>
      <c r="E10" s="200">
        <v>62.445999999999998</v>
      </c>
      <c r="F10" s="203">
        <v>58.222999999999999</v>
      </c>
      <c r="G10" s="203">
        <v>55.438000000000002</v>
      </c>
      <c r="H10" s="203">
        <v>54.933</v>
      </c>
      <c r="I10" s="203">
        <v>53.018000000000001</v>
      </c>
      <c r="J10" s="203">
        <v>50.744</v>
      </c>
      <c r="K10" s="203">
        <v>48.75</v>
      </c>
      <c r="L10" s="203">
        <v>50.078000000000003</v>
      </c>
      <c r="M10" s="203">
        <v>51.167000000000002</v>
      </c>
      <c r="N10" s="203">
        <v>51.600999999999999</v>
      </c>
      <c r="O10" s="203">
        <v>49.064999999999998</v>
      </c>
      <c r="P10" s="203">
        <v>47.444000000000003</v>
      </c>
      <c r="Q10" s="203">
        <v>47.444000000000003</v>
      </c>
      <c r="R10" s="203">
        <v>50.478999999999999</v>
      </c>
      <c r="S10" s="204">
        <v>48.67</v>
      </c>
      <c r="T10" s="204">
        <v>49.307000000000002</v>
      </c>
      <c r="U10" s="204">
        <v>49.170999999999999</v>
      </c>
      <c r="V10" s="344">
        <v>43.238999999999997</v>
      </c>
      <c r="W10" s="344">
        <v>42.115000000000002</v>
      </c>
      <c r="X10" s="344">
        <v>41.944000000000003</v>
      </c>
      <c r="Y10" s="344">
        <v>40.569000000000003</v>
      </c>
      <c r="Z10" s="344">
        <v>42.05</v>
      </c>
      <c r="AA10" s="344">
        <v>37.478000000000002</v>
      </c>
      <c r="AB10" s="344">
        <v>35.631999999999998</v>
      </c>
      <c r="AC10" s="266">
        <f t="shared" si="6"/>
        <v>-4.9255563263781568</v>
      </c>
      <c r="AD10" s="66" t="s">
        <v>31</v>
      </c>
    </row>
    <row r="11" spans="1:30" ht="12.75" customHeight="1" x14ac:dyDescent="0.2">
      <c r="A11" s="7"/>
      <c r="B11" s="52" t="s">
        <v>14</v>
      </c>
      <c r="C11" s="205"/>
      <c r="D11" s="194"/>
      <c r="E11" s="211">
        <v>6.4779999999999998</v>
      </c>
      <c r="F11" s="206">
        <v>4.875</v>
      </c>
      <c r="G11" s="206">
        <v>7.2060000000000004</v>
      </c>
      <c r="H11" s="206">
        <v>7.3550000000000004</v>
      </c>
      <c r="I11" s="206">
        <v>7.2880000000000003</v>
      </c>
      <c r="J11" s="206">
        <v>7.4349999999999996</v>
      </c>
      <c r="K11" s="206">
        <v>6.351</v>
      </c>
      <c r="L11" s="206">
        <v>6.0179999999999998</v>
      </c>
      <c r="M11" s="206">
        <v>6.9050000000000002</v>
      </c>
      <c r="N11" s="206">
        <v>7.5860000000000003</v>
      </c>
      <c r="O11" s="206">
        <v>6.8860000000000001</v>
      </c>
      <c r="P11" s="206">
        <v>6.7089999999999996</v>
      </c>
      <c r="Q11" s="206">
        <v>6.7690000000000001</v>
      </c>
      <c r="R11" s="206">
        <v>6.9969999999999999</v>
      </c>
      <c r="S11" s="207">
        <v>7.6120000000000001</v>
      </c>
      <c r="T11" s="207">
        <v>8.2240000000000002</v>
      </c>
      <c r="U11" s="207">
        <v>8.2219999999999995</v>
      </c>
      <c r="V11" s="207">
        <v>8.01</v>
      </c>
      <c r="W11" s="207">
        <v>8.0449999999999999</v>
      </c>
      <c r="X11" s="207">
        <v>7.0679999999999996</v>
      </c>
      <c r="Y11" s="213">
        <v>6.61</v>
      </c>
      <c r="Z11" s="213">
        <v>6.6379999999999999</v>
      </c>
      <c r="AA11" s="213">
        <v>6.7169999999999996</v>
      </c>
      <c r="AB11" s="213">
        <v>6.859</v>
      </c>
      <c r="AC11" s="267">
        <f t="shared" si="6"/>
        <v>2.1140390055084168</v>
      </c>
      <c r="AD11" s="65" t="s">
        <v>14</v>
      </c>
    </row>
    <row r="12" spans="1:30" ht="12.75" customHeight="1" x14ac:dyDescent="0.2">
      <c r="A12" s="7"/>
      <c r="B12" s="9" t="s">
        <v>16</v>
      </c>
      <c r="C12" s="208"/>
      <c r="D12" s="209"/>
      <c r="E12" s="208">
        <v>21.91</v>
      </c>
      <c r="F12" s="210">
        <v>21.46</v>
      </c>
      <c r="G12" s="210">
        <v>24.936</v>
      </c>
      <c r="H12" s="210">
        <v>25.146999999999998</v>
      </c>
      <c r="I12" s="210">
        <v>27.59</v>
      </c>
      <c r="J12" s="203">
        <v>28.745999999999999</v>
      </c>
      <c r="K12" s="203">
        <v>29.34</v>
      </c>
      <c r="L12" s="203">
        <v>28.376000000000001</v>
      </c>
      <c r="M12" s="203">
        <v>27.207000000000001</v>
      </c>
      <c r="N12" s="203">
        <v>26.917999999999999</v>
      </c>
      <c r="O12" s="203">
        <v>25.445</v>
      </c>
      <c r="P12" s="203">
        <v>26.027000000000001</v>
      </c>
      <c r="Q12" s="203">
        <v>26.585999999999999</v>
      </c>
      <c r="R12" s="203">
        <v>27.32</v>
      </c>
      <c r="S12" s="204">
        <v>26.515999999999998</v>
      </c>
      <c r="T12" s="204">
        <v>25.239000000000001</v>
      </c>
      <c r="U12" s="204">
        <v>22.114999999999998</v>
      </c>
      <c r="V12" s="204">
        <v>23.06</v>
      </c>
      <c r="W12" s="204">
        <v>22.481000000000002</v>
      </c>
      <c r="X12" s="204">
        <v>21.706</v>
      </c>
      <c r="Y12" s="204">
        <v>19.675000000000001</v>
      </c>
      <c r="Z12" s="204">
        <v>20.486000000000001</v>
      </c>
      <c r="AA12" s="204">
        <v>20.503</v>
      </c>
      <c r="AB12" s="204">
        <v>20.341999999999999</v>
      </c>
      <c r="AC12" s="266">
        <f t="shared" si="6"/>
        <v>-0.78525093888698905</v>
      </c>
      <c r="AD12" s="66" t="s">
        <v>16</v>
      </c>
    </row>
    <row r="13" spans="1:30" ht="12.75" customHeight="1" x14ac:dyDescent="0.2">
      <c r="A13" s="7"/>
      <c r="B13" s="52" t="s">
        <v>27</v>
      </c>
      <c r="C13" s="211">
        <v>19.782</v>
      </c>
      <c r="D13" s="212">
        <v>12.334</v>
      </c>
      <c r="E13" s="211">
        <v>9.1549999999999994</v>
      </c>
      <c r="F13" s="206">
        <v>8.7569999999999997</v>
      </c>
      <c r="G13" s="206">
        <v>8.9649999999999999</v>
      </c>
      <c r="H13" s="206">
        <v>8.5129999999999999</v>
      </c>
      <c r="I13" s="206">
        <v>8.2789999999999999</v>
      </c>
      <c r="J13" s="206">
        <v>8.3729999999999993</v>
      </c>
      <c r="K13" s="206">
        <v>8.08</v>
      </c>
      <c r="L13" s="206">
        <v>8.0039999999999996</v>
      </c>
      <c r="M13" s="206">
        <v>7.556</v>
      </c>
      <c r="N13" s="206">
        <v>7.6050000000000004</v>
      </c>
      <c r="O13" s="206">
        <v>7.3460000000000001</v>
      </c>
      <c r="P13" s="206">
        <v>6.8559999999999999</v>
      </c>
      <c r="Q13" s="206">
        <v>7.1210000000000004</v>
      </c>
      <c r="R13" s="206">
        <v>6.7489999999999997</v>
      </c>
      <c r="S13" s="213">
        <v>6.2089999999999996</v>
      </c>
      <c r="T13" s="213">
        <v>5.4130000000000003</v>
      </c>
      <c r="U13" s="213">
        <v>5.4029999999999996</v>
      </c>
      <c r="V13" s="213">
        <v>5.5490000000000004</v>
      </c>
      <c r="W13" s="213">
        <v>5.0199999999999996</v>
      </c>
      <c r="X13" s="213">
        <v>4.1740000000000004</v>
      </c>
      <c r="Y13" s="213">
        <v>3.4980000000000002</v>
      </c>
      <c r="Z13" s="213">
        <v>3.5249999999999999</v>
      </c>
      <c r="AA13" s="213">
        <v>3.1240000000000001</v>
      </c>
      <c r="AB13" s="213">
        <v>2.9849999999999999</v>
      </c>
      <c r="AC13" s="268">
        <f t="shared" si="6"/>
        <v>-4.4494238156210031</v>
      </c>
      <c r="AD13" s="65" t="s">
        <v>27</v>
      </c>
    </row>
    <row r="14" spans="1:30" ht="12.75" customHeight="1" x14ac:dyDescent="0.2">
      <c r="A14" s="7"/>
      <c r="B14" s="9" t="s">
        <v>32</v>
      </c>
      <c r="C14" s="200">
        <v>377.61</v>
      </c>
      <c r="D14" s="201">
        <v>412.67200000000003</v>
      </c>
      <c r="E14" s="200">
        <v>389.35</v>
      </c>
      <c r="F14" s="203">
        <v>385.14699999999999</v>
      </c>
      <c r="G14" s="203">
        <v>395.46199999999999</v>
      </c>
      <c r="H14" s="203">
        <v>385.38400000000001</v>
      </c>
      <c r="I14" s="203">
        <v>392.75400000000002</v>
      </c>
      <c r="J14" s="203">
        <v>388.00299999999999</v>
      </c>
      <c r="K14" s="203">
        <v>373.08199999999999</v>
      </c>
      <c r="L14" s="203">
        <v>380.83499999999998</v>
      </c>
      <c r="M14" s="203">
        <v>377.25700000000001</v>
      </c>
      <c r="N14" s="203">
        <v>395.68900000000002</v>
      </c>
      <c r="O14" s="203">
        <v>382.94900000000001</v>
      </c>
      <c r="P14" s="203">
        <v>375.34500000000003</v>
      </c>
      <c r="Q14" s="203">
        <v>362.05399999999997</v>
      </c>
      <c r="R14" s="203">
        <v>354.53399999999999</v>
      </c>
      <c r="S14" s="204">
        <v>339.30799999999999</v>
      </c>
      <c r="T14" s="204">
        <v>336.61799999999999</v>
      </c>
      <c r="U14" s="204">
        <v>327.98399999999998</v>
      </c>
      <c r="V14" s="204">
        <v>335.84500000000003</v>
      </c>
      <c r="W14" s="204">
        <v>320.61399999999998</v>
      </c>
      <c r="X14" s="204">
        <v>310.66699999999997</v>
      </c>
      <c r="Y14" s="204">
        <v>288.29700000000003</v>
      </c>
      <c r="Z14" s="204">
        <v>306.26600000000002</v>
      </c>
      <c r="AA14" s="204">
        <v>299.637</v>
      </c>
      <c r="AB14" s="204">
        <v>291.10500000000002</v>
      </c>
      <c r="AC14" s="266">
        <f t="shared" si="6"/>
        <v>-2.8474454089448216</v>
      </c>
      <c r="AD14" s="66" t="s">
        <v>32</v>
      </c>
    </row>
    <row r="15" spans="1:30" ht="12.75" customHeight="1" x14ac:dyDescent="0.2">
      <c r="A15" s="7"/>
      <c r="B15" s="52" t="s">
        <v>17</v>
      </c>
      <c r="C15" s="211" t="s">
        <v>73</v>
      </c>
      <c r="D15" s="212" t="s">
        <v>73</v>
      </c>
      <c r="E15" s="211">
        <v>2.0990000000000002</v>
      </c>
      <c r="F15" s="206">
        <v>1.923</v>
      </c>
      <c r="G15" s="206">
        <v>1.167</v>
      </c>
      <c r="H15" s="206">
        <v>1.3169999999999999</v>
      </c>
      <c r="I15" s="206">
        <v>1.5840000000000001</v>
      </c>
      <c r="J15" s="206">
        <v>1.6439999999999999</v>
      </c>
      <c r="K15" s="206">
        <v>1.3180000000000001</v>
      </c>
      <c r="L15" s="206">
        <v>1.4910000000000001</v>
      </c>
      <c r="M15" s="206">
        <v>1.6120000000000001</v>
      </c>
      <c r="N15" s="206">
        <v>1.472</v>
      </c>
      <c r="O15" s="206">
        <v>1.504</v>
      </c>
      <c r="P15" s="206">
        <v>1.8879999999999999</v>
      </c>
      <c r="Q15" s="206">
        <v>2.1640000000000001</v>
      </c>
      <c r="R15" s="206">
        <v>1.931</v>
      </c>
      <c r="S15" s="213">
        <v>2.2440000000000002</v>
      </c>
      <c r="T15" s="213">
        <v>2.3410000000000002</v>
      </c>
      <c r="U15" s="213">
        <v>2.585</v>
      </c>
      <c r="V15" s="213">
        <v>2.4489999999999998</v>
      </c>
      <c r="W15" s="213">
        <v>1.8680000000000001</v>
      </c>
      <c r="X15" s="213">
        <v>1.506</v>
      </c>
      <c r="Y15" s="213">
        <v>1.347</v>
      </c>
      <c r="Z15" s="213">
        <v>1.492</v>
      </c>
      <c r="AA15" s="213">
        <v>1.383</v>
      </c>
      <c r="AB15" s="213">
        <v>1.3819999999999999</v>
      </c>
      <c r="AC15" s="268">
        <f t="shared" si="6"/>
        <v>-7.2306579898778978E-2</v>
      </c>
      <c r="AD15" s="65" t="s">
        <v>17</v>
      </c>
    </row>
    <row r="16" spans="1:30" ht="12.75" customHeight="1" x14ac:dyDescent="0.2">
      <c r="A16" s="7"/>
      <c r="B16" s="9" t="s">
        <v>35</v>
      </c>
      <c r="C16" s="200">
        <v>6.4050000000000002</v>
      </c>
      <c r="D16" s="201">
        <v>5.6829999999999998</v>
      </c>
      <c r="E16" s="200">
        <v>6.0670000000000002</v>
      </c>
      <c r="F16" s="203">
        <v>6.4930000000000003</v>
      </c>
      <c r="G16" s="203">
        <v>6.6769999999999996</v>
      </c>
      <c r="H16" s="203">
        <v>6.3760000000000003</v>
      </c>
      <c r="I16" s="203">
        <v>6.61</v>
      </c>
      <c r="J16" s="203">
        <v>8.1170000000000009</v>
      </c>
      <c r="K16" s="203">
        <v>8.6859999999999999</v>
      </c>
      <c r="L16" s="203">
        <v>8.4960000000000004</v>
      </c>
      <c r="M16" s="203">
        <v>8.2390000000000008</v>
      </c>
      <c r="N16" s="203">
        <v>7.806</v>
      </c>
      <c r="O16" s="203">
        <v>7.7489999999999997</v>
      </c>
      <c r="P16" s="203">
        <v>6.9089999999999998</v>
      </c>
      <c r="Q16" s="203">
        <v>6.625</v>
      </c>
      <c r="R16" s="203">
        <v>5.984</v>
      </c>
      <c r="S16" s="204">
        <v>5.78</v>
      </c>
      <c r="T16" s="204">
        <v>6.5330000000000004</v>
      </c>
      <c r="U16" s="204">
        <v>6.0179999999999998</v>
      </c>
      <c r="V16" s="204">
        <v>6.0179999999999998</v>
      </c>
      <c r="W16" s="204">
        <v>6.7359999999999998</v>
      </c>
      <c r="X16" s="204">
        <v>6.6150000000000002</v>
      </c>
      <c r="Y16" s="204">
        <v>5.7789999999999999</v>
      </c>
      <c r="Z16" s="204">
        <v>5.23</v>
      </c>
      <c r="AA16" s="204">
        <v>5.61</v>
      </c>
      <c r="AB16" s="204">
        <v>5.8650000000000002</v>
      </c>
      <c r="AC16" s="266">
        <f t="shared" si="6"/>
        <v>4.5454545454545467</v>
      </c>
      <c r="AD16" s="66" t="s">
        <v>35</v>
      </c>
    </row>
    <row r="17" spans="1:30" ht="12.75" customHeight="1" x14ac:dyDescent="0.2">
      <c r="A17" s="7"/>
      <c r="B17" s="52" t="s">
        <v>28</v>
      </c>
      <c r="C17" s="211">
        <v>18.289000000000001</v>
      </c>
      <c r="D17" s="212">
        <v>18.233000000000001</v>
      </c>
      <c r="E17" s="211">
        <v>19.609000000000002</v>
      </c>
      <c r="F17" s="206">
        <v>20.763999999999999</v>
      </c>
      <c r="G17" s="206">
        <v>22.006</v>
      </c>
      <c r="H17" s="206">
        <v>22.164999999999999</v>
      </c>
      <c r="I17" s="206">
        <v>22.222000000000001</v>
      </c>
      <c r="J17" s="206">
        <v>22.797999999999998</v>
      </c>
      <c r="K17" s="206">
        <v>23.774999999999999</v>
      </c>
      <c r="L17" s="206">
        <v>24.295000000000002</v>
      </c>
      <c r="M17" s="206">
        <v>24.818999999999999</v>
      </c>
      <c r="N17" s="206">
        <v>24.231000000000002</v>
      </c>
      <c r="O17" s="206">
        <v>23.001000000000001</v>
      </c>
      <c r="P17" s="206">
        <v>19.670999999999999</v>
      </c>
      <c r="Q17" s="206">
        <v>16.809000000000001</v>
      </c>
      <c r="R17" s="206">
        <v>15.750999999999999</v>
      </c>
      <c r="S17" s="213">
        <v>15.547000000000001</v>
      </c>
      <c r="T17" s="213">
        <v>16.914000000000001</v>
      </c>
      <c r="U17" s="213">
        <v>16.190000000000001</v>
      </c>
      <c r="V17" s="213">
        <v>15.499000000000001</v>
      </c>
      <c r="W17" s="213">
        <v>15.083</v>
      </c>
      <c r="X17" s="213">
        <v>14.789</v>
      </c>
      <c r="Y17" s="213">
        <v>15.032</v>
      </c>
      <c r="Z17" s="213">
        <v>13.849</v>
      </c>
      <c r="AA17" s="213">
        <v>12.398</v>
      </c>
      <c r="AB17" s="213">
        <v>12.071999999999999</v>
      </c>
      <c r="AC17" s="268">
        <f t="shared" si="6"/>
        <v>-2.6294563639296769</v>
      </c>
      <c r="AD17" s="65" t="s">
        <v>28</v>
      </c>
    </row>
    <row r="18" spans="1:30" ht="12.75" customHeight="1" x14ac:dyDescent="0.2">
      <c r="A18" s="7"/>
      <c r="B18" s="9" t="s">
        <v>33</v>
      </c>
      <c r="C18" s="200">
        <v>57.968000000000004</v>
      </c>
      <c r="D18" s="201">
        <v>67.802999999999997</v>
      </c>
      <c r="E18" s="200">
        <v>101.50700000000001</v>
      </c>
      <c r="F18" s="203">
        <v>98.128</v>
      </c>
      <c r="G18" s="203">
        <v>87.293000000000006</v>
      </c>
      <c r="H18" s="203">
        <v>79.924999999999997</v>
      </c>
      <c r="I18" s="203">
        <v>78.474000000000004</v>
      </c>
      <c r="J18" s="203">
        <v>83.585999999999999</v>
      </c>
      <c r="K18" s="203">
        <v>85.587999999999994</v>
      </c>
      <c r="L18" s="203">
        <v>86.061999999999998</v>
      </c>
      <c r="M18" s="203">
        <v>97.57</v>
      </c>
      <c r="N18" s="203">
        <v>97.811000000000007</v>
      </c>
      <c r="O18" s="203">
        <v>101.729</v>
      </c>
      <c r="P18" s="203">
        <v>100.393</v>
      </c>
      <c r="Q18" s="203">
        <v>98.433000000000007</v>
      </c>
      <c r="R18" s="203">
        <v>99.986999999999995</v>
      </c>
      <c r="S18" s="204">
        <v>94.009</v>
      </c>
      <c r="T18" s="204">
        <v>91.186999999999998</v>
      </c>
      <c r="U18" s="204">
        <v>99.778999999999996</v>
      </c>
      <c r="V18" s="204">
        <v>100.508</v>
      </c>
      <c r="W18" s="204">
        <v>93.161000000000001</v>
      </c>
      <c r="X18" s="204">
        <v>88.251000000000005</v>
      </c>
      <c r="Y18" s="204">
        <v>85.503</v>
      </c>
      <c r="Z18" s="204">
        <v>83.027000000000001</v>
      </c>
      <c r="AA18" s="204">
        <v>83.114999999999995</v>
      </c>
      <c r="AB18" s="204">
        <v>89.519000000000005</v>
      </c>
      <c r="AC18" s="266">
        <f t="shared" si="6"/>
        <v>7.7049870661132189</v>
      </c>
      <c r="AD18" s="66" t="s">
        <v>33</v>
      </c>
    </row>
    <row r="19" spans="1:30" ht="12.75" customHeight="1" x14ac:dyDescent="0.2">
      <c r="A19" s="7"/>
      <c r="B19" s="52" t="s">
        <v>34</v>
      </c>
      <c r="C19" s="211">
        <v>228.05</v>
      </c>
      <c r="D19" s="212">
        <v>248.46899999999999</v>
      </c>
      <c r="E19" s="211">
        <v>162.57300000000001</v>
      </c>
      <c r="F19" s="206">
        <v>148.886</v>
      </c>
      <c r="G19" s="206">
        <v>143.36099999999999</v>
      </c>
      <c r="H19" s="206">
        <v>137.5</v>
      </c>
      <c r="I19" s="206">
        <v>132.726</v>
      </c>
      <c r="J19" s="206">
        <v>132.94900000000001</v>
      </c>
      <c r="K19" s="206">
        <v>125.40600000000001</v>
      </c>
      <c r="L19" s="206">
        <v>125.202</v>
      </c>
      <c r="M19" s="206">
        <v>124.387</v>
      </c>
      <c r="N19" s="206">
        <v>124.524</v>
      </c>
      <c r="O19" s="206">
        <v>121.223</v>
      </c>
      <c r="P19" s="206">
        <v>116.745</v>
      </c>
      <c r="Q19" s="206">
        <v>105.47</v>
      </c>
      <c r="R19" s="206">
        <v>90.22</v>
      </c>
      <c r="S19" s="213">
        <v>85.39</v>
      </c>
      <c r="T19" s="213">
        <v>84.525000000000006</v>
      </c>
      <c r="U19" s="213">
        <v>80.308999999999997</v>
      </c>
      <c r="V19" s="213">
        <v>81.272000000000006</v>
      </c>
      <c r="W19" s="213">
        <v>74.486999999999995</v>
      </c>
      <c r="X19" s="213">
        <v>72.314999999999998</v>
      </c>
      <c r="Y19" s="213">
        <v>67.287999999999997</v>
      </c>
      <c r="Z19" s="213">
        <v>65.024000000000001</v>
      </c>
      <c r="AA19" s="213">
        <v>60.436999999999998</v>
      </c>
      <c r="AB19" s="213">
        <v>56.811999999999998</v>
      </c>
      <c r="AC19" s="268">
        <f t="shared" si="6"/>
        <v>-5.9979813690289063</v>
      </c>
      <c r="AD19" s="65" t="s">
        <v>34</v>
      </c>
    </row>
    <row r="20" spans="1:30" ht="12.75" customHeight="1" x14ac:dyDescent="0.2">
      <c r="A20" s="7"/>
      <c r="B20" s="9" t="s">
        <v>44</v>
      </c>
      <c r="C20" s="342"/>
      <c r="D20" s="343"/>
      <c r="E20" s="200">
        <v>14.471</v>
      </c>
      <c r="F20" s="203"/>
      <c r="G20" s="203"/>
      <c r="H20" s="203"/>
      <c r="I20" s="203"/>
      <c r="J20" s="203">
        <v>12.667999999999999</v>
      </c>
      <c r="K20" s="203"/>
      <c r="L20" s="214"/>
      <c r="M20" s="203">
        <v>12.846</v>
      </c>
      <c r="N20" s="203">
        <v>12.958</v>
      </c>
      <c r="O20" s="203">
        <v>14.43</v>
      </c>
      <c r="P20" s="203">
        <v>15.656000000000001</v>
      </c>
      <c r="Q20" s="203">
        <v>17.071000000000002</v>
      </c>
      <c r="R20" s="203">
        <v>18.591999999999999</v>
      </c>
      <c r="S20" s="344">
        <v>17.14</v>
      </c>
      <c r="T20" s="344">
        <v>15.679</v>
      </c>
      <c r="U20" s="344">
        <v>16.706</v>
      </c>
      <c r="V20" s="344">
        <v>18.033000000000001</v>
      </c>
      <c r="W20" s="344">
        <v>16.29</v>
      </c>
      <c r="X20" s="344">
        <v>15.731</v>
      </c>
      <c r="Y20" s="344">
        <v>13.273999999999999</v>
      </c>
      <c r="Z20" s="344">
        <v>13.228999999999999</v>
      </c>
      <c r="AA20" s="204">
        <v>11.773999999999999</v>
      </c>
      <c r="AB20" s="204">
        <v>11.228</v>
      </c>
      <c r="AC20" s="266">
        <f t="shared" si="6"/>
        <v>-4.6373365041617092</v>
      </c>
      <c r="AD20" s="66" t="s">
        <v>44</v>
      </c>
    </row>
    <row r="21" spans="1:30" ht="12.75" customHeight="1" x14ac:dyDescent="0.2">
      <c r="A21" s="7"/>
      <c r="B21" s="296" t="s">
        <v>36</v>
      </c>
      <c r="C21" s="347">
        <v>173.13200000000001</v>
      </c>
      <c r="D21" s="348">
        <v>163.77000000000001</v>
      </c>
      <c r="E21" s="347">
        <v>161.78200000000001</v>
      </c>
      <c r="F21" s="349">
        <v>170.702</v>
      </c>
      <c r="G21" s="349">
        <v>170.81399999999999</v>
      </c>
      <c r="H21" s="349">
        <v>153.393</v>
      </c>
      <c r="I21" s="349">
        <v>170.679</v>
      </c>
      <c r="J21" s="349">
        <v>182.761</v>
      </c>
      <c r="K21" s="349">
        <v>190.06800000000001</v>
      </c>
      <c r="L21" s="349">
        <v>190.03100000000001</v>
      </c>
      <c r="M21" s="349">
        <v>204.61500000000001</v>
      </c>
      <c r="N21" s="349">
        <v>225.64599999999999</v>
      </c>
      <c r="O21" s="349">
        <v>256.54599999999999</v>
      </c>
      <c r="P21" s="349">
        <v>263.10000000000002</v>
      </c>
      <c r="Q21" s="349">
        <v>239.35400000000001</v>
      </c>
      <c r="R21" s="349">
        <v>252.27099999999999</v>
      </c>
      <c r="S21" s="350">
        <v>243.49</v>
      </c>
      <c r="T21" s="350">
        <v>240.011</v>
      </c>
      <c r="U21" s="350">
        <v>238.124</v>
      </c>
      <c r="V21" s="350">
        <v>230.87100000000001</v>
      </c>
      <c r="W21" s="350">
        <v>218.96299999999999</v>
      </c>
      <c r="X21" s="350">
        <v>215.43</v>
      </c>
      <c r="Y21" s="350">
        <v>211.404</v>
      </c>
      <c r="Z21" s="350">
        <v>205.63800000000001</v>
      </c>
      <c r="AA21" s="350">
        <v>188.22800000000001</v>
      </c>
      <c r="AB21" s="350">
        <v>181.227</v>
      </c>
      <c r="AC21" s="351">
        <f t="shared" si="6"/>
        <v>-3.719425377733387</v>
      </c>
      <c r="AD21" s="352" t="s">
        <v>36</v>
      </c>
    </row>
    <row r="22" spans="1:30" ht="12.75" customHeight="1" x14ac:dyDescent="0.2">
      <c r="A22" s="7"/>
      <c r="B22" s="9" t="s">
        <v>15</v>
      </c>
      <c r="C22" s="200" t="s">
        <v>73</v>
      </c>
      <c r="D22" s="201" t="s">
        <v>73</v>
      </c>
      <c r="E22" s="200">
        <v>3.1720000000000002</v>
      </c>
      <c r="F22" s="203"/>
      <c r="G22" s="203"/>
      <c r="H22" s="203"/>
      <c r="I22" s="203"/>
      <c r="J22" s="203">
        <v>3.052</v>
      </c>
      <c r="K22" s="203"/>
      <c r="L22" s="203">
        <v>3.0209999999999999</v>
      </c>
      <c r="M22" s="203">
        <v>2.641</v>
      </c>
      <c r="N22" s="203">
        <v>2.5</v>
      </c>
      <c r="O22" s="203">
        <v>2.411</v>
      </c>
      <c r="P22" s="203">
        <v>2.3929999999999998</v>
      </c>
      <c r="Q22" s="203">
        <v>2.3690000000000002</v>
      </c>
      <c r="R22" s="203">
        <v>2.3580000000000001</v>
      </c>
      <c r="S22" s="204">
        <v>1.88</v>
      </c>
      <c r="T22" s="204">
        <v>1.3819999999999999</v>
      </c>
      <c r="U22" s="204">
        <v>1.5580000000000001</v>
      </c>
      <c r="V22" s="204">
        <v>1.468</v>
      </c>
      <c r="W22" s="204">
        <v>1.3919999999999999</v>
      </c>
      <c r="X22" s="204">
        <v>1.1970000000000001</v>
      </c>
      <c r="Y22" s="204">
        <v>1.198</v>
      </c>
      <c r="Z22" s="204">
        <v>1.0580000000000001</v>
      </c>
      <c r="AA22" s="204">
        <v>0.91900000000000004</v>
      </c>
      <c r="AB22" s="204">
        <v>0.77400000000000002</v>
      </c>
      <c r="AC22" s="266">
        <f t="shared" si="6"/>
        <v>-15.778019586507071</v>
      </c>
      <c r="AD22" s="66" t="s">
        <v>15</v>
      </c>
    </row>
    <row r="23" spans="1:30" ht="12.75" customHeight="1" x14ac:dyDescent="0.2">
      <c r="A23" s="7"/>
      <c r="B23" s="296" t="s">
        <v>19</v>
      </c>
      <c r="C23" s="347" t="s">
        <v>73</v>
      </c>
      <c r="D23" s="348" t="s">
        <v>73</v>
      </c>
      <c r="E23" s="347">
        <v>4.3250000000000002</v>
      </c>
      <c r="F23" s="349">
        <v>4.2709999999999999</v>
      </c>
      <c r="G23" s="349">
        <v>3.4740000000000002</v>
      </c>
      <c r="H23" s="349">
        <v>3.3889999999999998</v>
      </c>
      <c r="I23" s="349">
        <v>3.8140000000000001</v>
      </c>
      <c r="J23" s="349">
        <v>4.056</v>
      </c>
      <c r="K23" s="349">
        <v>3.7109999999999999</v>
      </c>
      <c r="L23" s="349">
        <v>3.9249999999999998</v>
      </c>
      <c r="M23" s="349">
        <v>4.54</v>
      </c>
      <c r="N23" s="349">
        <v>4.4420000000000002</v>
      </c>
      <c r="O23" s="349">
        <v>4.4820000000000002</v>
      </c>
      <c r="P23" s="349">
        <v>4.766</v>
      </c>
      <c r="Q23" s="349">
        <v>5.0830000000000002</v>
      </c>
      <c r="R23" s="349">
        <v>5.3789999999999996</v>
      </c>
      <c r="S23" s="350">
        <v>10.487</v>
      </c>
      <c r="T23" s="350">
        <v>9.31</v>
      </c>
      <c r="U23" s="350">
        <v>8.9860000000000007</v>
      </c>
      <c r="V23" s="350">
        <v>9.8650000000000002</v>
      </c>
      <c r="W23" s="350">
        <v>8.8940000000000001</v>
      </c>
      <c r="X23" s="350">
        <v>3.16</v>
      </c>
      <c r="Y23" s="350">
        <v>3.1930000000000001</v>
      </c>
      <c r="Z23" s="350">
        <v>3.3860000000000001</v>
      </c>
      <c r="AA23" s="350">
        <v>3.3580000000000001</v>
      </c>
      <c r="AB23" s="350">
        <v>3.4889999999999999</v>
      </c>
      <c r="AC23" s="351">
        <f t="shared" si="6"/>
        <v>3.9011316259678352</v>
      </c>
      <c r="AD23" s="352" t="s">
        <v>19</v>
      </c>
    </row>
    <row r="24" spans="1:30" ht="12.75" customHeight="1" x14ac:dyDescent="0.2">
      <c r="A24" s="7"/>
      <c r="B24" s="9" t="s">
        <v>20</v>
      </c>
      <c r="C24" s="200" t="s">
        <v>73</v>
      </c>
      <c r="D24" s="201" t="s">
        <v>73</v>
      </c>
      <c r="E24" s="200">
        <v>5.1349999999999998</v>
      </c>
      <c r="F24" s="203">
        <v>6.0670000000000002</v>
      </c>
      <c r="G24" s="203">
        <v>4.0490000000000004</v>
      </c>
      <c r="H24" s="203">
        <v>4.319</v>
      </c>
      <c r="I24" s="203">
        <v>3.9020000000000001</v>
      </c>
      <c r="J24" s="203">
        <v>4.1440000000000001</v>
      </c>
      <c r="K24" s="203">
        <v>4.5789999999999997</v>
      </c>
      <c r="L24" s="203">
        <v>5.319</v>
      </c>
      <c r="M24" s="203">
        <v>6.4450000000000003</v>
      </c>
      <c r="N24" s="203">
        <v>6.3559999999999999</v>
      </c>
      <c r="O24" s="203">
        <v>5.8070000000000004</v>
      </c>
      <c r="P24" s="203">
        <v>5.9720000000000004</v>
      </c>
      <c r="Q24" s="203">
        <v>6.0910000000000002</v>
      </c>
      <c r="R24" s="203">
        <v>5.9649999999999999</v>
      </c>
      <c r="S24" s="204">
        <v>6.3570000000000002</v>
      </c>
      <c r="T24" s="204">
        <v>6.7720000000000002</v>
      </c>
      <c r="U24" s="204">
        <v>6.5880000000000001</v>
      </c>
      <c r="V24" s="204">
        <v>6.4480000000000004</v>
      </c>
      <c r="W24" s="204">
        <v>4.7960000000000003</v>
      </c>
      <c r="X24" s="204">
        <v>3.827</v>
      </c>
      <c r="Y24" s="204">
        <v>3.53</v>
      </c>
      <c r="Z24" s="204">
        <v>3.266</v>
      </c>
      <c r="AA24" s="204">
        <v>3.3919999999999999</v>
      </c>
      <c r="AB24" s="204">
        <v>3.4180000000000001</v>
      </c>
      <c r="AC24" s="266">
        <f t="shared" si="6"/>
        <v>0.76650943396228399</v>
      </c>
      <c r="AD24" s="66" t="s">
        <v>20</v>
      </c>
    </row>
    <row r="25" spans="1:30" ht="12.75" customHeight="1" x14ac:dyDescent="0.2">
      <c r="A25" s="7"/>
      <c r="B25" s="296" t="s">
        <v>37</v>
      </c>
      <c r="C25" s="347">
        <v>1.607</v>
      </c>
      <c r="D25" s="348">
        <v>1.577</v>
      </c>
      <c r="E25" s="347">
        <v>1.216</v>
      </c>
      <c r="F25" s="349">
        <v>1.1259999999999999</v>
      </c>
      <c r="G25" s="349">
        <v>1.139</v>
      </c>
      <c r="H25" s="349">
        <v>1.1839999999999999</v>
      </c>
      <c r="I25" s="349">
        <v>1.133</v>
      </c>
      <c r="J25" s="349">
        <v>1.145</v>
      </c>
      <c r="K25" s="349">
        <v>1.05</v>
      </c>
      <c r="L25" s="349">
        <v>1.016</v>
      </c>
      <c r="M25" s="349">
        <v>1.0580000000000001</v>
      </c>
      <c r="N25" s="349">
        <v>1.0760000000000001</v>
      </c>
      <c r="O25" s="349">
        <v>0.89900000000000002</v>
      </c>
      <c r="P25" s="349">
        <v>0.77200000000000002</v>
      </c>
      <c r="Q25" s="349">
        <v>0.76900000000000002</v>
      </c>
      <c r="R25" s="349">
        <v>0.72</v>
      </c>
      <c r="S25" s="350">
        <v>0.71599999999999997</v>
      </c>
      <c r="T25" s="350">
        <v>0.77500000000000002</v>
      </c>
      <c r="U25" s="350">
        <v>0.80500000000000005</v>
      </c>
      <c r="V25" s="350">
        <v>0.95399999999999996</v>
      </c>
      <c r="W25" s="350">
        <v>0.92700000000000005</v>
      </c>
      <c r="X25" s="350">
        <v>0.86899999999999999</v>
      </c>
      <c r="Y25" s="350">
        <v>0.78700000000000003</v>
      </c>
      <c r="Z25" s="350">
        <v>0.96199999999999997</v>
      </c>
      <c r="AA25" s="350">
        <v>1.0189999999999999</v>
      </c>
      <c r="AB25" s="350">
        <v>0.94899999999999995</v>
      </c>
      <c r="AC25" s="351">
        <f t="shared" si="6"/>
        <v>-6.869479882237485</v>
      </c>
      <c r="AD25" s="352" t="s">
        <v>37</v>
      </c>
    </row>
    <row r="26" spans="1:30" ht="12.75" customHeight="1" x14ac:dyDescent="0.2">
      <c r="A26" s="7"/>
      <c r="B26" s="9" t="s">
        <v>18</v>
      </c>
      <c r="C26" s="200" t="s">
        <v>73</v>
      </c>
      <c r="D26" s="201">
        <v>18.994</v>
      </c>
      <c r="E26" s="200">
        <v>27.800999999999998</v>
      </c>
      <c r="F26" s="203">
        <v>24.588999999999999</v>
      </c>
      <c r="G26" s="203">
        <v>24.623000000000001</v>
      </c>
      <c r="H26" s="203">
        <v>19.527000000000001</v>
      </c>
      <c r="I26" s="203">
        <v>20.722000000000001</v>
      </c>
      <c r="J26" s="203">
        <v>19.817</v>
      </c>
      <c r="K26" s="203">
        <v>18.393000000000001</v>
      </c>
      <c r="L26" s="203">
        <v>19.097000000000001</v>
      </c>
      <c r="M26" s="203">
        <v>20.146999999999998</v>
      </c>
      <c r="N26" s="203">
        <v>18.922999999999998</v>
      </c>
      <c r="O26" s="203">
        <v>17.492999999999999</v>
      </c>
      <c r="P26" s="203">
        <v>18.504999999999999</v>
      </c>
      <c r="Q26" s="203">
        <v>19.686</v>
      </c>
      <c r="R26" s="203">
        <v>19.975999999999999</v>
      </c>
      <c r="S26" s="204">
        <v>20.957000000000001</v>
      </c>
      <c r="T26" s="204">
        <v>20.777000000000001</v>
      </c>
      <c r="U26" s="204">
        <v>20.977</v>
      </c>
      <c r="V26" s="204">
        <v>20.634</v>
      </c>
      <c r="W26" s="204">
        <v>19.173999999999999</v>
      </c>
      <c r="X26" s="204">
        <v>17.863</v>
      </c>
      <c r="Y26" s="204">
        <v>16.308</v>
      </c>
      <c r="Z26" s="204">
        <v>15.827</v>
      </c>
      <c r="AA26" s="204">
        <v>15.173999999999999</v>
      </c>
      <c r="AB26" s="204">
        <v>15.691000000000001</v>
      </c>
      <c r="AC26" s="266">
        <f t="shared" si="6"/>
        <v>3.4071437986028741</v>
      </c>
      <c r="AD26" s="66" t="s">
        <v>18</v>
      </c>
    </row>
    <row r="27" spans="1:30" ht="12.75" customHeight="1" x14ac:dyDescent="0.2">
      <c r="A27" s="7"/>
      <c r="B27" s="296" t="s">
        <v>21</v>
      </c>
      <c r="C27" s="353" t="s">
        <v>73</v>
      </c>
      <c r="D27" s="354" t="s">
        <v>73</v>
      </c>
      <c r="E27" s="353">
        <v>0.23749999999999999</v>
      </c>
      <c r="F27" s="355"/>
      <c r="G27" s="355"/>
      <c r="H27" s="355">
        <v>0.75600000000000001</v>
      </c>
      <c r="I27" s="355">
        <v>0.84499999999999997</v>
      </c>
      <c r="J27" s="349">
        <v>0.96899999999999997</v>
      </c>
      <c r="K27" s="355"/>
      <c r="L27" s="355">
        <v>1.5490000000004656</v>
      </c>
      <c r="M27" s="355">
        <v>1.0399999999997671</v>
      </c>
      <c r="N27" s="355">
        <v>1.2309999999995342</v>
      </c>
      <c r="O27" s="355">
        <v>1.2529999999997672</v>
      </c>
      <c r="P27" s="349">
        <v>1.2310000000000001</v>
      </c>
      <c r="Q27" s="349">
        <v>1.3120000000000001</v>
      </c>
      <c r="R27" s="349">
        <v>1.1879999999999999</v>
      </c>
      <c r="S27" s="350">
        <v>1.2809999999999999</v>
      </c>
      <c r="T27" s="350">
        <v>0.84799999999999998</v>
      </c>
      <c r="U27" s="350">
        <v>0.89400000000000002</v>
      </c>
      <c r="V27" s="350">
        <v>0.94199999999999995</v>
      </c>
      <c r="W27" s="350">
        <v>0.76400000000000001</v>
      </c>
      <c r="X27" s="350">
        <v>0.63600000000000001</v>
      </c>
      <c r="Y27" s="350">
        <v>0.57699999999999996</v>
      </c>
      <c r="Z27" s="350">
        <v>0.34799999999999998</v>
      </c>
      <c r="AA27" s="419">
        <v>0.34799999999999998</v>
      </c>
      <c r="AB27" s="419">
        <v>0.314</v>
      </c>
      <c r="AC27" s="351">
        <f t="shared" si="6"/>
        <v>-9.7701149425287355</v>
      </c>
      <c r="AD27" s="352" t="s">
        <v>21</v>
      </c>
    </row>
    <row r="28" spans="1:30" ht="12.75" customHeight="1" x14ac:dyDescent="0.2">
      <c r="A28" s="7"/>
      <c r="B28" s="295" t="s">
        <v>29</v>
      </c>
      <c r="C28" s="200">
        <v>58.883000000000003</v>
      </c>
      <c r="D28" s="201">
        <v>49.383000000000003</v>
      </c>
      <c r="E28" s="200">
        <v>44.892000000000003</v>
      </c>
      <c r="F28" s="203">
        <v>40.703000000000003</v>
      </c>
      <c r="G28" s="203">
        <v>41.021000000000001</v>
      </c>
      <c r="H28" s="203">
        <v>40.204000000000001</v>
      </c>
      <c r="I28" s="203">
        <v>41.390999999999998</v>
      </c>
      <c r="J28" s="203">
        <v>42.640999999999998</v>
      </c>
      <c r="K28" s="203">
        <v>41.040999999999997</v>
      </c>
      <c r="L28" s="203">
        <v>41.036000000000001</v>
      </c>
      <c r="M28" s="203">
        <v>41.298999999999999</v>
      </c>
      <c r="N28" s="203">
        <v>42.271000000000001</v>
      </c>
      <c r="O28" s="203">
        <v>42.271000000000001</v>
      </c>
      <c r="P28" s="203">
        <v>35.313000000000002</v>
      </c>
      <c r="Q28" s="203">
        <v>33.537999999999997</v>
      </c>
      <c r="R28" s="203">
        <v>31.635000000000002</v>
      </c>
      <c r="S28" s="204">
        <v>27.757999999999999</v>
      </c>
      <c r="T28" s="204">
        <v>27.007000000000001</v>
      </c>
      <c r="U28" s="204">
        <v>24.527000000000001</v>
      </c>
      <c r="V28" s="204">
        <v>25.818999999999999</v>
      </c>
      <c r="W28" s="204">
        <v>23.707999999999998</v>
      </c>
      <c r="X28" s="204">
        <v>19.378</v>
      </c>
      <c r="Y28" s="204">
        <v>12.457000000000001</v>
      </c>
      <c r="Z28" s="204">
        <v>10.778</v>
      </c>
      <c r="AA28" s="432">
        <v>4.968</v>
      </c>
      <c r="AB28" s="345">
        <v>9.5220000000000002</v>
      </c>
      <c r="AC28" s="266">
        <f t="shared" si="6"/>
        <v>91.666666666666686</v>
      </c>
      <c r="AD28" s="346" t="s">
        <v>29</v>
      </c>
    </row>
    <row r="29" spans="1:30" ht="12.75" customHeight="1" x14ac:dyDescent="0.2">
      <c r="A29" s="7"/>
      <c r="B29" s="296" t="s">
        <v>38</v>
      </c>
      <c r="C29" s="347">
        <v>51.631</v>
      </c>
      <c r="D29" s="348">
        <v>46.213999999999999</v>
      </c>
      <c r="E29" s="347">
        <v>46.338000000000001</v>
      </c>
      <c r="F29" s="349">
        <v>44.73</v>
      </c>
      <c r="G29" s="349">
        <v>44.73</v>
      </c>
      <c r="H29" s="349">
        <v>41.790999999999997</v>
      </c>
      <c r="I29" s="349">
        <v>42.015000000000001</v>
      </c>
      <c r="J29" s="349">
        <v>38.956000000000003</v>
      </c>
      <c r="K29" s="349">
        <v>38.253</v>
      </c>
      <c r="L29" s="349">
        <v>39.695</v>
      </c>
      <c r="M29" s="349">
        <v>39.225000000000001</v>
      </c>
      <c r="N29" s="349">
        <v>42.347999999999999</v>
      </c>
      <c r="O29" s="349">
        <v>42.125999999999998</v>
      </c>
      <c r="P29" s="349">
        <v>43.073</v>
      </c>
      <c r="Q29" s="349">
        <v>43.174999999999997</v>
      </c>
      <c r="R29" s="349">
        <v>43.423000000000002</v>
      </c>
      <c r="S29" s="350">
        <v>42.656999999999996</v>
      </c>
      <c r="T29" s="350">
        <v>40.896000000000001</v>
      </c>
      <c r="U29" s="350">
        <v>39.884</v>
      </c>
      <c r="V29" s="350">
        <v>41.095999999999997</v>
      </c>
      <c r="W29" s="350">
        <v>39.173000000000002</v>
      </c>
      <c r="X29" s="350">
        <v>37.924999999999997</v>
      </c>
      <c r="Y29" s="350">
        <v>35.347999999999999</v>
      </c>
      <c r="Z29" s="350">
        <v>35.128999999999998</v>
      </c>
      <c r="AA29" s="350">
        <v>40.831000000000003</v>
      </c>
      <c r="AB29" s="350">
        <v>38.502000000000002</v>
      </c>
      <c r="AC29" s="351">
        <f t="shared" si="6"/>
        <v>-5.7039994122113171</v>
      </c>
      <c r="AD29" s="352" t="s">
        <v>38</v>
      </c>
    </row>
    <row r="30" spans="1:30" ht="12.75" customHeight="1" x14ac:dyDescent="0.2">
      <c r="A30" s="7"/>
      <c r="B30" s="9" t="s">
        <v>22</v>
      </c>
      <c r="C30" s="200"/>
      <c r="D30" s="201">
        <v>40.372999999999998</v>
      </c>
      <c r="E30" s="200">
        <v>50.531999999999996</v>
      </c>
      <c r="F30" s="203">
        <v>54.037999999999997</v>
      </c>
      <c r="G30" s="203">
        <v>50.988999999999997</v>
      </c>
      <c r="H30" s="203">
        <v>48.901000000000003</v>
      </c>
      <c r="I30" s="203">
        <v>53.646999999999998</v>
      </c>
      <c r="J30" s="203">
        <v>56.904000000000003</v>
      </c>
      <c r="K30" s="203">
        <v>57.911000000000001</v>
      </c>
      <c r="L30" s="203">
        <v>66.585999999999999</v>
      </c>
      <c r="M30" s="203">
        <v>61.854999999999997</v>
      </c>
      <c r="N30" s="203">
        <v>55.106000000000002</v>
      </c>
      <c r="O30" s="203">
        <v>57.331000000000003</v>
      </c>
      <c r="P30" s="203">
        <v>53.798000000000002</v>
      </c>
      <c r="Q30" s="203">
        <v>53.558</v>
      </c>
      <c r="R30" s="203">
        <v>51.076000000000001</v>
      </c>
      <c r="S30" s="204">
        <v>51.067999999999998</v>
      </c>
      <c r="T30" s="204">
        <v>48.1</v>
      </c>
      <c r="U30" s="204">
        <v>46.875999999999998</v>
      </c>
      <c r="V30" s="204">
        <v>49.536000000000001</v>
      </c>
      <c r="W30" s="204">
        <v>49.054000000000002</v>
      </c>
      <c r="X30" s="204">
        <v>44.195</v>
      </c>
      <c r="Y30" s="204">
        <v>38.832000000000001</v>
      </c>
      <c r="Z30" s="204">
        <v>40.069000000000003</v>
      </c>
      <c r="AA30" s="204">
        <v>37.045999999999999</v>
      </c>
      <c r="AB30" s="204">
        <v>35.847000000000001</v>
      </c>
      <c r="AC30" s="266">
        <f t="shared" si="6"/>
        <v>-3.2365167629433671</v>
      </c>
      <c r="AD30" s="66" t="s">
        <v>22</v>
      </c>
    </row>
    <row r="31" spans="1:30" ht="12.75" customHeight="1" x14ac:dyDescent="0.2">
      <c r="A31" s="7"/>
      <c r="B31" s="296" t="s">
        <v>39</v>
      </c>
      <c r="C31" s="347">
        <v>22.661999999999999</v>
      </c>
      <c r="D31" s="348">
        <v>33.886000000000003</v>
      </c>
      <c r="E31" s="347">
        <v>45.11</v>
      </c>
      <c r="F31" s="349">
        <v>48.953000000000003</v>
      </c>
      <c r="G31" s="349">
        <v>50.850999999999999</v>
      </c>
      <c r="H31" s="349">
        <v>48.645000000000003</v>
      </c>
      <c r="I31" s="349">
        <v>45.83</v>
      </c>
      <c r="J31" s="349">
        <v>48.338999999999999</v>
      </c>
      <c r="K31" s="349">
        <v>49.265000000000001</v>
      </c>
      <c r="L31" s="349">
        <v>49.417000000000002</v>
      </c>
      <c r="M31" s="349">
        <v>49.356999999999999</v>
      </c>
      <c r="N31" s="349">
        <v>48.508000000000003</v>
      </c>
      <c r="O31" s="349">
        <v>44.463000000000001</v>
      </c>
      <c r="P31" s="349">
        <v>42.521000000000001</v>
      </c>
      <c r="Q31" s="349">
        <v>42.219000000000001</v>
      </c>
      <c r="R31" s="349">
        <v>41.494999999999997</v>
      </c>
      <c r="S31" s="350">
        <v>38.93</v>
      </c>
      <c r="T31" s="350">
        <v>37.066000000000003</v>
      </c>
      <c r="U31" s="350">
        <v>35.68</v>
      </c>
      <c r="V31" s="350">
        <v>35.311</v>
      </c>
      <c r="W31" s="350">
        <v>33.613</v>
      </c>
      <c r="X31" s="350">
        <v>35.484000000000002</v>
      </c>
      <c r="Y31" s="350">
        <v>35.426000000000002</v>
      </c>
      <c r="Z31" s="350">
        <v>32.540999999999997</v>
      </c>
      <c r="AA31" s="350">
        <v>29.867000000000001</v>
      </c>
      <c r="AB31" s="350">
        <v>30.338999999999999</v>
      </c>
      <c r="AC31" s="351">
        <f t="shared" si="6"/>
        <v>1.5803395051394489</v>
      </c>
      <c r="AD31" s="352" t="s">
        <v>39</v>
      </c>
    </row>
    <row r="32" spans="1:30" ht="12.75" customHeight="1" x14ac:dyDescent="0.2">
      <c r="A32" s="7"/>
      <c r="B32" s="9" t="s">
        <v>23</v>
      </c>
      <c r="C32" s="342"/>
      <c r="D32" s="343"/>
      <c r="E32" s="200">
        <v>9.7080000000000002</v>
      </c>
      <c r="F32" s="203">
        <v>8.9480000000000004</v>
      </c>
      <c r="G32" s="203">
        <v>8.1809999999999992</v>
      </c>
      <c r="H32" s="203">
        <v>8.9719999999999995</v>
      </c>
      <c r="I32" s="203">
        <v>9.3810000000000002</v>
      </c>
      <c r="J32" s="203">
        <v>9.1189999999999998</v>
      </c>
      <c r="K32" s="203">
        <v>8.9309999999999992</v>
      </c>
      <c r="L32" s="203">
        <v>8.8010000000000002</v>
      </c>
      <c r="M32" s="203">
        <v>8.4570000000000007</v>
      </c>
      <c r="N32" s="203">
        <v>7.95</v>
      </c>
      <c r="O32" s="203">
        <v>7.8890000000000002</v>
      </c>
      <c r="P32" s="203">
        <v>7.5279999999999996</v>
      </c>
      <c r="Q32" s="203">
        <v>7.4530000000000003</v>
      </c>
      <c r="R32" s="203">
        <v>6.9420000000000002</v>
      </c>
      <c r="S32" s="204">
        <v>7.335</v>
      </c>
      <c r="T32" s="204">
        <v>19.818999999999999</v>
      </c>
      <c r="U32" s="204">
        <v>21.905000000000001</v>
      </c>
      <c r="V32" s="204">
        <v>24.661000000000001</v>
      </c>
      <c r="W32" s="204">
        <v>29.306999999999999</v>
      </c>
      <c r="X32" s="204">
        <v>28.611999999999998</v>
      </c>
      <c r="Y32" s="204">
        <v>25.995000000000001</v>
      </c>
      <c r="Z32" s="204">
        <v>26.646999999999998</v>
      </c>
      <c r="AA32" s="204">
        <v>26.928000000000001</v>
      </c>
      <c r="AB32" s="204">
        <v>24.827000000000002</v>
      </c>
      <c r="AC32" s="266">
        <f t="shared" si="6"/>
        <v>-7.8022875816993462</v>
      </c>
      <c r="AD32" s="66" t="s">
        <v>23</v>
      </c>
    </row>
    <row r="33" spans="1:32" ht="12.75" customHeight="1" x14ac:dyDescent="0.2">
      <c r="A33" s="7"/>
      <c r="B33" s="296" t="s">
        <v>25</v>
      </c>
      <c r="C33" s="347" t="s">
        <v>73</v>
      </c>
      <c r="D33" s="348" t="s">
        <v>73</v>
      </c>
      <c r="E33" s="347">
        <v>5.1769999999999996</v>
      </c>
      <c r="F33" s="349">
        <v>5.4790000000000001</v>
      </c>
      <c r="G33" s="349">
        <v>5.7809999999999997</v>
      </c>
      <c r="H33" s="349">
        <v>6.29</v>
      </c>
      <c r="I33" s="349">
        <v>6.5519999999999996</v>
      </c>
      <c r="J33" s="349">
        <v>6.5670000000000002</v>
      </c>
      <c r="K33" s="349">
        <v>6.2729999999999997</v>
      </c>
      <c r="L33" s="349">
        <v>6.9729999999999999</v>
      </c>
      <c r="M33" s="349">
        <v>5.8739999999999997</v>
      </c>
      <c r="N33" s="349">
        <v>7.0090000000000003</v>
      </c>
      <c r="O33" s="349">
        <v>8.9510000000000005</v>
      </c>
      <c r="P33" s="349">
        <v>9.5950000000000006</v>
      </c>
      <c r="Q33" s="349">
        <v>10.541</v>
      </c>
      <c r="R33" s="349">
        <v>11.91</v>
      </c>
      <c r="S33" s="350">
        <v>12.89</v>
      </c>
      <c r="T33" s="350">
        <v>10.509</v>
      </c>
      <c r="U33" s="350">
        <v>11.62</v>
      </c>
      <c r="V33" s="350">
        <v>11.64</v>
      </c>
      <c r="W33" s="350">
        <v>9.1649999999999991</v>
      </c>
      <c r="X33" s="350">
        <v>8.7170000000000005</v>
      </c>
      <c r="Y33" s="350">
        <v>7.6589999999999998</v>
      </c>
      <c r="Z33" s="350">
        <v>7.2569999999999997</v>
      </c>
      <c r="AA33" s="350">
        <v>6.8570000000000002</v>
      </c>
      <c r="AB33" s="350">
        <v>6.5590000000000002</v>
      </c>
      <c r="AC33" s="351">
        <f t="shared" si="6"/>
        <v>-4.3459238734140229</v>
      </c>
      <c r="AD33" s="352" t="s">
        <v>25</v>
      </c>
      <c r="AF33"/>
    </row>
    <row r="34" spans="1:32" ht="12.75" customHeight="1" x14ac:dyDescent="0.2">
      <c r="A34" s="7"/>
      <c r="B34" s="9" t="s">
        <v>24</v>
      </c>
      <c r="C34" s="208"/>
      <c r="D34" s="209"/>
      <c r="E34" s="208">
        <v>8.2360000000000007</v>
      </c>
      <c r="F34" s="210"/>
      <c r="G34" s="210"/>
      <c r="H34" s="210"/>
      <c r="I34" s="210"/>
      <c r="J34" s="203">
        <v>8.7129999999999992</v>
      </c>
      <c r="K34" s="203"/>
      <c r="L34" s="203">
        <v>9.4890000000000008</v>
      </c>
      <c r="M34" s="203">
        <v>9.7040000000000006</v>
      </c>
      <c r="N34" s="203">
        <v>8.5779999999999994</v>
      </c>
      <c r="O34" s="203">
        <v>7.8840000000000003</v>
      </c>
      <c r="P34" s="203">
        <v>8.1809999999999992</v>
      </c>
      <c r="Q34" s="203">
        <v>7.8659999999999997</v>
      </c>
      <c r="R34" s="203">
        <v>8.5510000000000002</v>
      </c>
      <c r="S34" s="204">
        <v>8.4429999999999996</v>
      </c>
      <c r="T34" s="204">
        <v>7.9029999999999996</v>
      </c>
      <c r="U34" s="204">
        <v>7.9880000000000004</v>
      </c>
      <c r="V34" s="204">
        <v>8.4830000000000005</v>
      </c>
      <c r="W34" s="204">
        <v>8.4160000000000004</v>
      </c>
      <c r="X34" s="204">
        <v>8.4149999999999991</v>
      </c>
      <c r="Y34" s="204">
        <v>8.1189999999999998</v>
      </c>
      <c r="Z34" s="204">
        <v>5.3780000000000001</v>
      </c>
      <c r="AA34" s="204">
        <v>5.0069999999999997</v>
      </c>
      <c r="AB34" s="204">
        <v>4.7290000000000001</v>
      </c>
      <c r="AC34" s="266">
        <f t="shared" si="6"/>
        <v>-5.5522268823646925</v>
      </c>
      <c r="AD34" s="66" t="s">
        <v>24</v>
      </c>
      <c r="AF34"/>
    </row>
    <row r="35" spans="1:32" ht="12.75" customHeight="1" x14ac:dyDescent="0.2">
      <c r="A35" s="7"/>
      <c r="B35" s="296" t="s">
        <v>40</v>
      </c>
      <c r="C35" s="347">
        <v>11.439</v>
      </c>
      <c r="D35" s="348">
        <v>6.79</v>
      </c>
      <c r="E35" s="347">
        <v>10.175000000000001</v>
      </c>
      <c r="F35" s="349">
        <v>9.3740000000000006</v>
      </c>
      <c r="G35" s="349">
        <v>7.8819999999999997</v>
      </c>
      <c r="H35" s="349">
        <v>6.1470000000000002</v>
      </c>
      <c r="I35" s="349">
        <v>6.2450000000000001</v>
      </c>
      <c r="J35" s="349">
        <v>7.8120000000000003</v>
      </c>
      <c r="K35" s="349">
        <v>7.274</v>
      </c>
      <c r="L35" s="349">
        <v>6.98</v>
      </c>
      <c r="M35" s="349">
        <v>6.9020000000000001</v>
      </c>
      <c r="N35" s="349">
        <v>6.9969999999999999</v>
      </c>
      <c r="O35" s="349">
        <v>6.633</v>
      </c>
      <c r="P35" s="349">
        <v>6.4509999999999996</v>
      </c>
      <c r="Q35" s="349">
        <v>6.1959999999999997</v>
      </c>
      <c r="R35" s="349">
        <v>6.907</v>
      </c>
      <c r="S35" s="350">
        <v>6.7670000000000003</v>
      </c>
      <c r="T35" s="350">
        <v>7.02</v>
      </c>
      <c r="U35" s="350">
        <v>6.74</v>
      </c>
      <c r="V35" s="350">
        <v>6.657</v>
      </c>
      <c r="W35" s="350">
        <v>6.8810000000000002</v>
      </c>
      <c r="X35" s="350">
        <v>6.4139999999999997</v>
      </c>
      <c r="Y35" s="350">
        <v>6.0720000000000001</v>
      </c>
      <c r="Z35" s="350">
        <v>6.4080000000000004</v>
      </c>
      <c r="AA35" s="350">
        <v>5.7249999999999996</v>
      </c>
      <c r="AB35" s="350">
        <v>5.3339999999999996</v>
      </c>
      <c r="AC35" s="351">
        <f t="shared" si="6"/>
        <v>-6.8296943231441105</v>
      </c>
      <c r="AD35" s="352" t="s">
        <v>40</v>
      </c>
      <c r="AF35"/>
    </row>
    <row r="36" spans="1:32" ht="12.75" customHeight="1" x14ac:dyDescent="0.2">
      <c r="A36" s="7"/>
      <c r="B36" s="9" t="s">
        <v>41</v>
      </c>
      <c r="C36" s="200">
        <v>16.635999999999999</v>
      </c>
      <c r="D36" s="201">
        <v>15.231</v>
      </c>
      <c r="E36" s="200">
        <v>16.975000000000001</v>
      </c>
      <c r="F36" s="203">
        <v>16.003</v>
      </c>
      <c r="G36" s="203">
        <v>15.599</v>
      </c>
      <c r="H36" s="203">
        <v>14.959</v>
      </c>
      <c r="I36" s="203">
        <v>15.888</v>
      </c>
      <c r="J36" s="203">
        <v>15.625999999999999</v>
      </c>
      <c r="K36" s="203">
        <v>15.321</v>
      </c>
      <c r="L36" s="203">
        <v>15.752000000000001</v>
      </c>
      <c r="M36" s="203">
        <v>15.513999999999999</v>
      </c>
      <c r="N36" s="203">
        <v>15.834</v>
      </c>
      <c r="O36" s="203">
        <v>15.77</v>
      </c>
      <c r="P36" s="203">
        <v>15.795999999999999</v>
      </c>
      <c r="Q36" s="203">
        <v>16.946999999999999</v>
      </c>
      <c r="R36" s="203">
        <v>18.364999999999998</v>
      </c>
      <c r="S36" s="204">
        <v>18.029</v>
      </c>
      <c r="T36" s="204">
        <v>18.094000000000001</v>
      </c>
      <c r="U36" s="204">
        <v>18.213000000000001</v>
      </c>
      <c r="V36" s="204">
        <v>18.547999999999998</v>
      </c>
      <c r="W36" s="204">
        <v>18.462</v>
      </c>
      <c r="X36" s="204">
        <v>18.027000000000001</v>
      </c>
      <c r="Y36" s="204">
        <v>16.626999999999999</v>
      </c>
      <c r="Z36" s="204">
        <v>16.274000000000001</v>
      </c>
      <c r="AA36" s="204">
        <v>16.635999999999999</v>
      </c>
      <c r="AB36" s="204">
        <v>14.942</v>
      </c>
      <c r="AC36" s="266">
        <f t="shared" si="6"/>
        <v>-10.182736234671793</v>
      </c>
      <c r="AD36" s="66" t="s">
        <v>41</v>
      </c>
      <c r="AF36"/>
    </row>
    <row r="37" spans="1:32" ht="12.75" customHeight="1" x14ac:dyDescent="0.2">
      <c r="A37" s="7"/>
      <c r="B37" s="317" t="s">
        <v>30</v>
      </c>
      <c r="C37" s="356">
        <v>267.45699999999999</v>
      </c>
      <c r="D37" s="357">
        <v>257.28199999999998</v>
      </c>
      <c r="E37" s="356">
        <v>265.60000000000002</v>
      </c>
      <c r="F37" s="358">
        <v>242.06</v>
      </c>
      <c r="G37" s="358">
        <v>239.75399999999999</v>
      </c>
      <c r="H37" s="358">
        <v>235.49199999999999</v>
      </c>
      <c r="I37" s="358">
        <v>241.03700000000001</v>
      </c>
      <c r="J37" s="358">
        <v>237.33600000000001</v>
      </c>
      <c r="K37" s="358">
        <v>243.286</v>
      </c>
      <c r="L37" s="358">
        <v>247.47900000000001</v>
      </c>
      <c r="M37" s="358">
        <v>246.41</v>
      </c>
      <c r="N37" s="358">
        <v>242.61</v>
      </c>
      <c r="O37" s="358">
        <v>242.11699999999999</v>
      </c>
      <c r="P37" s="358">
        <v>236.46100000000001</v>
      </c>
      <c r="Q37" s="358">
        <v>234.24700000000001</v>
      </c>
      <c r="R37" s="358">
        <v>220.07900000000001</v>
      </c>
      <c r="S37" s="359">
        <v>213.04300000000001</v>
      </c>
      <c r="T37" s="359">
        <v>203.71199999999999</v>
      </c>
      <c r="U37" s="359">
        <v>194.78899999999999</v>
      </c>
      <c r="V37" s="359">
        <v>188.10499999999999</v>
      </c>
      <c r="W37" s="359">
        <v>176.81399999999999</v>
      </c>
      <c r="X37" s="359">
        <v>169.80500000000001</v>
      </c>
      <c r="Y37" s="359">
        <v>160.08000000000001</v>
      </c>
      <c r="Z37" s="359">
        <v>157.06800000000001</v>
      </c>
      <c r="AA37" s="359">
        <v>151.346</v>
      </c>
      <c r="AB37" s="359">
        <v>144.47999999999999</v>
      </c>
      <c r="AC37" s="360">
        <f t="shared" si="6"/>
        <v>-4.5366246878014778</v>
      </c>
      <c r="AD37" s="361" t="s">
        <v>30</v>
      </c>
    </row>
    <row r="38" spans="1:32" ht="12.75" customHeight="1" x14ac:dyDescent="0.2">
      <c r="A38" s="7"/>
      <c r="B38" s="9" t="s">
        <v>139</v>
      </c>
      <c r="C38" s="200"/>
      <c r="D38" s="201"/>
      <c r="E38" s="200"/>
      <c r="F38" s="203"/>
      <c r="G38" s="203"/>
      <c r="H38" s="203"/>
      <c r="I38" s="203"/>
      <c r="J38" s="3">
        <v>0.39900000000000002</v>
      </c>
      <c r="K38" s="3">
        <v>0.38100000000000001</v>
      </c>
      <c r="L38" s="3">
        <v>0.37</v>
      </c>
      <c r="M38" s="3">
        <v>0.434</v>
      </c>
      <c r="N38" s="3">
        <v>0.46800000000000003</v>
      </c>
      <c r="O38" s="3">
        <v>0.42799999999999999</v>
      </c>
      <c r="P38" s="3">
        <v>0.4</v>
      </c>
      <c r="Q38" s="3">
        <v>0.32800000000000001</v>
      </c>
      <c r="R38" s="3">
        <v>0.36299999999999999</v>
      </c>
      <c r="S38" s="3">
        <v>0.80100000000000005</v>
      </c>
      <c r="T38" s="3">
        <v>0.85299999999999998</v>
      </c>
      <c r="U38" s="3">
        <v>1.0149999999999999</v>
      </c>
      <c r="V38" s="3">
        <v>1.254</v>
      </c>
      <c r="W38" s="3">
        <v>1.208</v>
      </c>
      <c r="X38" s="3">
        <v>1.4650000000000001</v>
      </c>
      <c r="Y38" s="3">
        <v>1.5640000000000001</v>
      </c>
      <c r="Z38" s="3">
        <v>1.8759999999999999</v>
      </c>
      <c r="AA38" s="3">
        <v>1.87</v>
      </c>
      <c r="AB38" s="3">
        <v>2.0750000000000002</v>
      </c>
      <c r="AC38" s="266">
        <f t="shared" si="6"/>
        <v>10.962566844919792</v>
      </c>
      <c r="AD38" s="66" t="s">
        <v>134</v>
      </c>
    </row>
    <row r="39" spans="1:32" ht="12.75" customHeight="1" x14ac:dyDescent="0.2">
      <c r="A39" s="7"/>
      <c r="B39" s="296" t="s">
        <v>119</v>
      </c>
      <c r="C39" s="367"/>
      <c r="D39" s="368"/>
      <c r="E39" s="347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3"/>
      <c r="U39" s="363"/>
      <c r="V39" s="363"/>
      <c r="W39" s="363"/>
      <c r="X39" s="363"/>
      <c r="Y39" s="363">
        <v>9.1379999999999999</v>
      </c>
      <c r="Z39" s="363">
        <v>8.5190000000000001</v>
      </c>
      <c r="AA39" s="363">
        <v>8.1029999999999998</v>
      </c>
      <c r="AB39" s="419">
        <v>5.2640000000000002</v>
      </c>
      <c r="AC39" s="364">
        <f t="shared" si="6"/>
        <v>-35.036406269282978</v>
      </c>
      <c r="AD39" s="296" t="s">
        <v>119</v>
      </c>
    </row>
    <row r="40" spans="1:32" ht="12.75" customHeight="1" x14ac:dyDescent="0.2">
      <c r="A40" s="7"/>
      <c r="B40" s="9" t="s">
        <v>48</v>
      </c>
      <c r="C40" s="200">
        <v>3.1</v>
      </c>
      <c r="D40" s="201"/>
      <c r="E40" s="200">
        <v>2.2999999999999998</v>
      </c>
      <c r="F40" s="202"/>
      <c r="G40" s="202"/>
      <c r="H40" s="202">
        <v>2.0760000000000001</v>
      </c>
      <c r="I40" s="202">
        <v>2.4119999999999999</v>
      </c>
      <c r="J40" s="202">
        <v>2.4359999999999999</v>
      </c>
      <c r="K40" s="202">
        <v>2.5049999999999999</v>
      </c>
      <c r="L40" s="202">
        <v>2.2930000000000001</v>
      </c>
      <c r="M40" s="202">
        <v>2.1840000000000002</v>
      </c>
      <c r="N40" s="202">
        <v>2.1720000000000002</v>
      </c>
      <c r="O40" s="202">
        <v>1.667</v>
      </c>
      <c r="P40" s="202">
        <v>1.3</v>
      </c>
      <c r="Q40" s="202">
        <v>1.6279999999999999</v>
      </c>
      <c r="R40" s="202">
        <v>1.9259999999999999</v>
      </c>
      <c r="S40" s="215">
        <v>1.988</v>
      </c>
      <c r="T40" s="215">
        <v>2.8210000000000002</v>
      </c>
      <c r="U40" s="215">
        <v>3.3130000000000002</v>
      </c>
      <c r="V40" s="215">
        <v>4.0369999999999999</v>
      </c>
      <c r="W40" s="215">
        <v>4.4029999999999996</v>
      </c>
      <c r="X40" s="215">
        <v>4.3529999999999998</v>
      </c>
      <c r="Y40" s="215">
        <v>4.2229999999999999</v>
      </c>
      <c r="Z40" s="215">
        <v>4.4619999999999997</v>
      </c>
      <c r="AA40" s="215">
        <v>4.1079999999999997</v>
      </c>
      <c r="AB40" s="215">
        <v>4.2300000000000004</v>
      </c>
      <c r="AC40" s="269">
        <f t="shared" si="6"/>
        <v>2.9698149951314718</v>
      </c>
      <c r="AD40" s="9" t="s">
        <v>48</v>
      </c>
    </row>
    <row r="41" spans="1:32" ht="12.75" customHeight="1" x14ac:dyDescent="0.2">
      <c r="A41" s="7"/>
      <c r="B41" s="296" t="s">
        <v>120</v>
      </c>
      <c r="C41" s="347"/>
      <c r="D41" s="348"/>
      <c r="E41" s="347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3"/>
      <c r="T41" s="363"/>
      <c r="U41" s="363"/>
      <c r="V41" s="363"/>
      <c r="W41" s="363"/>
      <c r="X41" s="363"/>
      <c r="Y41" s="363">
        <v>14.179</v>
      </c>
      <c r="Z41" s="363">
        <v>14.119</v>
      </c>
      <c r="AA41" s="363">
        <v>13.186</v>
      </c>
      <c r="AB41" s="363">
        <v>13.420999999999999</v>
      </c>
      <c r="AC41" s="364">
        <f t="shared" si="6"/>
        <v>1.7821932352495082</v>
      </c>
      <c r="AD41" s="296" t="s">
        <v>120</v>
      </c>
    </row>
    <row r="42" spans="1:32" ht="12.75" customHeight="1" x14ac:dyDescent="0.2">
      <c r="A42" s="7"/>
      <c r="B42" s="10" t="s">
        <v>26</v>
      </c>
      <c r="C42" s="420"/>
      <c r="D42" s="421"/>
      <c r="E42" s="422">
        <v>55.771000000000001</v>
      </c>
      <c r="F42" s="423"/>
      <c r="G42" s="423"/>
      <c r="H42" s="423"/>
      <c r="I42" s="423"/>
      <c r="J42" s="423">
        <v>66.028999999999996</v>
      </c>
      <c r="K42" s="423"/>
      <c r="L42" s="423"/>
      <c r="M42" s="423"/>
      <c r="N42" s="423"/>
      <c r="O42" s="423">
        <v>75.200999999999993</v>
      </c>
      <c r="P42" s="423"/>
      <c r="Q42" s="423">
        <v>65.748000000000005</v>
      </c>
      <c r="R42" s="423">
        <v>67.031000000000006</v>
      </c>
      <c r="S42" s="216">
        <v>77.007999999999996</v>
      </c>
      <c r="T42" s="216">
        <v>87.272999999999996</v>
      </c>
      <c r="U42" s="216">
        <v>96.128</v>
      </c>
      <c r="V42" s="216">
        <v>106.994</v>
      </c>
      <c r="W42" s="216">
        <v>104.212</v>
      </c>
      <c r="X42" s="216">
        <v>111.121</v>
      </c>
      <c r="Y42" s="216">
        <v>116.804</v>
      </c>
      <c r="Z42" s="216">
        <v>131.845</v>
      </c>
      <c r="AA42" s="216">
        <v>153.55199999999999</v>
      </c>
      <c r="AB42" s="216">
        <v>161.30600000000001</v>
      </c>
      <c r="AC42" s="270">
        <f t="shared" si="6"/>
        <v>5.0497551318120344</v>
      </c>
      <c r="AD42" s="10" t="s">
        <v>26</v>
      </c>
    </row>
    <row r="43" spans="1:32" ht="12.75" customHeight="1" x14ac:dyDescent="0.2">
      <c r="A43" s="7"/>
      <c r="B43" s="370" t="s">
        <v>12</v>
      </c>
      <c r="C43" s="424"/>
      <c r="D43" s="425"/>
      <c r="E43" s="426">
        <v>0.56399999999999995</v>
      </c>
      <c r="F43" s="427">
        <v>0.75800000000000001</v>
      </c>
      <c r="G43" s="427">
        <v>0.90400000000000003</v>
      </c>
      <c r="H43" s="427">
        <v>0.98599999999999999</v>
      </c>
      <c r="I43" s="427">
        <v>1.004</v>
      </c>
      <c r="J43" s="427">
        <v>1.0569999999999999</v>
      </c>
      <c r="K43" s="427">
        <v>1.075</v>
      </c>
      <c r="L43" s="427">
        <v>1.0269999999999999</v>
      </c>
      <c r="M43" s="427">
        <v>1.095</v>
      </c>
      <c r="N43" s="427">
        <v>1.1739999999999999</v>
      </c>
      <c r="O43" s="427">
        <v>0.97899999999999998</v>
      </c>
      <c r="P43" s="427">
        <v>0.84399999999999997</v>
      </c>
      <c r="Q43" s="427">
        <v>0.98499999999999999</v>
      </c>
      <c r="R43" s="427">
        <v>0.78700000000000003</v>
      </c>
      <c r="S43" s="427">
        <v>0.79</v>
      </c>
      <c r="T43" s="427">
        <v>0.67100000000000004</v>
      </c>
      <c r="U43" s="427">
        <v>0.88700000000000001</v>
      </c>
      <c r="V43" s="427">
        <v>1.1319999999999999</v>
      </c>
      <c r="W43" s="427">
        <v>1.073</v>
      </c>
      <c r="X43" s="427">
        <v>0.878</v>
      </c>
      <c r="Y43" s="427">
        <v>0.876</v>
      </c>
      <c r="Z43" s="427">
        <v>0.84899999999999998</v>
      </c>
      <c r="AA43" s="427">
        <v>0.74199999999999999</v>
      </c>
      <c r="AB43" s="363">
        <v>0.80800000000000005</v>
      </c>
      <c r="AC43" s="364">
        <f t="shared" si="6"/>
        <v>8.8948787061994778</v>
      </c>
      <c r="AD43" s="428" t="s">
        <v>12</v>
      </c>
    </row>
    <row r="44" spans="1:32" ht="12.75" customHeight="1" x14ac:dyDescent="0.2">
      <c r="A44" s="7"/>
      <c r="B44" s="9" t="s">
        <v>42</v>
      </c>
      <c r="C44" s="342"/>
      <c r="D44" s="343"/>
      <c r="E44" s="200">
        <v>8.8010000000000002</v>
      </c>
      <c r="F44" s="202"/>
      <c r="G44" s="202"/>
      <c r="H44" s="202"/>
      <c r="I44" s="202"/>
      <c r="J44" s="202">
        <v>8.625</v>
      </c>
      <c r="K44" s="202">
        <v>8.7789999999999999</v>
      </c>
      <c r="L44" s="202">
        <v>8.7650000000000006</v>
      </c>
      <c r="M44" s="202">
        <v>8.8640000000000008</v>
      </c>
      <c r="N44" s="202">
        <v>8.3610000000000007</v>
      </c>
      <c r="O44" s="202">
        <v>8.44</v>
      </c>
      <c r="P44" s="202">
        <v>8.2439999999999998</v>
      </c>
      <c r="Q44" s="202">
        <v>8.7240000000000002</v>
      </c>
      <c r="R44" s="202">
        <v>8.266</v>
      </c>
      <c r="S44" s="215">
        <v>8.4250000000000007</v>
      </c>
      <c r="T44" s="215">
        <v>8.0779999999999994</v>
      </c>
      <c r="U44" s="215">
        <v>7.9249999999999998</v>
      </c>
      <c r="V44" s="215">
        <v>8.1820000000000004</v>
      </c>
      <c r="W44" s="215">
        <v>7.726</v>
      </c>
      <c r="X44" s="215">
        <v>6.9219999999999997</v>
      </c>
      <c r="Y44" s="215">
        <v>6.4340000000000002</v>
      </c>
      <c r="Z44" s="215">
        <v>6.0789999999999997</v>
      </c>
      <c r="AA44" s="215">
        <v>6.1529999999999996</v>
      </c>
      <c r="AB44" s="215">
        <v>5.2409999999999997</v>
      </c>
      <c r="AC44" s="269">
        <f t="shared" si="6"/>
        <v>-14.822038030229152</v>
      </c>
      <c r="AD44" s="66" t="s">
        <v>42</v>
      </c>
    </row>
    <row r="45" spans="1:32" ht="12.75" customHeight="1" x14ac:dyDescent="0.2">
      <c r="A45" s="7"/>
      <c r="B45" s="317" t="s">
        <v>13</v>
      </c>
      <c r="C45" s="365">
        <v>28.651</v>
      </c>
      <c r="D45" s="429">
        <v>25.649000000000001</v>
      </c>
      <c r="E45" s="430">
        <v>23.834</v>
      </c>
      <c r="F45" s="365">
        <v>22.821000000000002</v>
      </c>
      <c r="G45" s="365">
        <v>23.271999999999998</v>
      </c>
      <c r="H45" s="365">
        <v>22.852</v>
      </c>
      <c r="I45" s="365">
        <v>23.527000000000001</v>
      </c>
      <c r="J45" s="365">
        <v>23.03</v>
      </c>
      <c r="K45" s="365">
        <v>21.577999999999999</v>
      </c>
      <c r="L45" s="365">
        <v>22.074999999999999</v>
      </c>
      <c r="M45" s="365">
        <v>22.231999999999999</v>
      </c>
      <c r="N45" s="365">
        <v>23.434000000000001</v>
      </c>
      <c r="O45" s="365">
        <v>23.736999999999998</v>
      </c>
      <c r="P45" s="365">
        <v>23.896000000000001</v>
      </c>
      <c r="Q45" s="365">
        <v>23.646999999999998</v>
      </c>
      <c r="R45" s="365">
        <v>23.84</v>
      </c>
      <c r="S45" s="365">
        <v>22.890999999999998</v>
      </c>
      <c r="T45" s="365">
        <v>21.706</v>
      </c>
      <c r="U45" s="365">
        <v>21.491</v>
      </c>
      <c r="V45" s="365">
        <v>21.911000000000001</v>
      </c>
      <c r="W45" s="365">
        <v>20.736000000000001</v>
      </c>
      <c r="X45" s="365">
        <v>20.506</v>
      </c>
      <c r="Y45" s="365">
        <v>19.609000000000002</v>
      </c>
      <c r="Z45" s="365">
        <v>18.989999999999998</v>
      </c>
      <c r="AA45" s="365">
        <v>18.148</v>
      </c>
      <c r="AB45" s="365">
        <v>17.472999999999999</v>
      </c>
      <c r="AC45" s="366">
        <f t="shared" si="6"/>
        <v>-3.7194181176989218</v>
      </c>
      <c r="AD45" s="361" t="s">
        <v>13</v>
      </c>
    </row>
    <row r="46" spans="1:32" ht="18" customHeight="1" x14ac:dyDescent="0.2">
      <c r="B46" s="471" t="s">
        <v>108</v>
      </c>
      <c r="C46" s="471"/>
      <c r="D46" s="471"/>
      <c r="E46" s="471"/>
      <c r="F46" s="471"/>
      <c r="G46" s="471"/>
      <c r="H46" s="471"/>
      <c r="I46" s="476"/>
      <c r="J46" s="476"/>
      <c r="K46" s="476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</row>
    <row r="47" spans="1:32" ht="12.75" customHeight="1" x14ac:dyDescent="0.2">
      <c r="B47" s="447" t="s">
        <v>98</v>
      </c>
      <c r="C47" s="447"/>
      <c r="D47" s="447"/>
      <c r="E47" s="447"/>
      <c r="F47" s="447"/>
      <c r="G47" s="447"/>
      <c r="H47" s="447"/>
      <c r="I47" s="478"/>
      <c r="J47" s="478"/>
      <c r="K47" s="478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</row>
    <row r="48" spans="1:32" ht="18" customHeight="1" x14ac:dyDescent="0.2">
      <c r="B48" s="5"/>
    </row>
    <row r="49" spans="10:21" x14ac:dyDescent="0.2">
      <c r="J49" s="2"/>
      <c r="U49" s="341"/>
    </row>
    <row r="50" spans="10:21" x14ac:dyDescent="0.2">
      <c r="K50" s="3"/>
      <c r="U50" s="341"/>
    </row>
    <row r="51" spans="10:21" x14ac:dyDescent="0.2">
      <c r="K51" s="3"/>
      <c r="U51" s="341"/>
    </row>
    <row r="52" spans="10:21" x14ac:dyDescent="0.2">
      <c r="K52" s="3"/>
      <c r="U52" s="341"/>
    </row>
    <row r="53" spans="10:21" x14ac:dyDescent="0.2">
      <c r="K53" s="3"/>
      <c r="Q53" s="341"/>
      <c r="U53" s="341"/>
    </row>
    <row r="54" spans="10:21" ht="15.75" customHeight="1" x14ac:dyDescent="0.2">
      <c r="K54" s="3"/>
      <c r="Q54" s="341"/>
      <c r="U54" s="341"/>
    </row>
    <row r="55" spans="10:21" x14ac:dyDescent="0.2">
      <c r="K55" s="3"/>
    </row>
    <row r="56" spans="10:21" x14ac:dyDescent="0.2">
      <c r="K56" s="3"/>
    </row>
    <row r="57" spans="10:21" x14ac:dyDescent="0.2">
      <c r="K57" s="3"/>
    </row>
    <row r="58" spans="10:21" x14ac:dyDescent="0.2">
      <c r="K58" s="3"/>
    </row>
    <row r="59" spans="10:21" x14ac:dyDescent="0.2">
      <c r="K59" s="3"/>
    </row>
    <row r="60" spans="10:21" x14ac:dyDescent="0.2">
      <c r="K60" s="3"/>
    </row>
    <row r="61" spans="10:21" x14ac:dyDescent="0.2">
      <c r="K61" s="3"/>
    </row>
    <row r="62" spans="10:21" x14ac:dyDescent="0.2">
      <c r="K62" s="3"/>
    </row>
    <row r="63" spans="10:21" x14ac:dyDescent="0.2">
      <c r="K63" s="3"/>
    </row>
    <row r="64" spans="10:21" x14ac:dyDescent="0.2">
      <c r="K64" s="3"/>
    </row>
    <row r="65" spans="11:11" x14ac:dyDescent="0.2">
      <c r="K65" s="3"/>
    </row>
    <row r="66" spans="11:11" x14ac:dyDescent="0.2">
      <c r="K66" s="3"/>
    </row>
    <row r="67" spans="11:11" x14ac:dyDescent="0.2">
      <c r="K67" s="3"/>
    </row>
  </sheetData>
  <mergeCells count="4">
    <mergeCell ref="B2:AD2"/>
    <mergeCell ref="B3:AD3"/>
    <mergeCell ref="B46:AD46"/>
    <mergeCell ref="B47:AD47"/>
  </mergeCells>
  <phoneticPr fontId="5" type="noConversion"/>
  <conditionalFormatting sqref="Q53:Q54 U49:U54">
    <cfRule type="cellIs" dxfId="0" priority="1" stopIfTrue="1" operator="lessThan">
      <formula>0</formula>
    </cfRule>
  </conditionalFormatting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1"/>
  <dimension ref="A1:X46"/>
  <sheetViews>
    <sheetView topLeftCell="A7" workbookViewId="0">
      <selection activeCell="Z41" sqref="Z41"/>
    </sheetView>
  </sheetViews>
  <sheetFormatPr defaultRowHeight="11.25" x14ac:dyDescent="0.2"/>
  <cols>
    <col min="1" max="1" width="2.7109375" style="3" customWidth="1"/>
    <col min="2" max="2" width="4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3" width="6.28515625" style="3" customWidth="1"/>
    <col min="24" max="24" width="6.7109375" style="3" customWidth="1"/>
    <col min="25" max="16384" width="9.140625" style="3"/>
  </cols>
  <sheetData>
    <row r="1" spans="1:24" ht="14.25" customHeight="1" x14ac:dyDescent="0.2">
      <c r="B1" s="1"/>
      <c r="C1" s="1"/>
      <c r="D1" s="1"/>
      <c r="E1"/>
      <c r="F1"/>
      <c r="G1"/>
      <c r="H1"/>
      <c r="I1"/>
      <c r="J1"/>
      <c r="K1"/>
      <c r="L1" s="25"/>
      <c r="X1" s="25" t="s">
        <v>93</v>
      </c>
    </row>
    <row r="2" spans="1:24" ht="30" customHeight="1" x14ac:dyDescent="0.2">
      <c r="B2" s="453" t="s">
        <v>10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1:24" ht="27.75" customHeight="1" x14ac:dyDescent="0.2">
      <c r="B3" s="480" t="s">
        <v>11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</row>
    <row r="4" spans="1:24" ht="24.95" customHeight="1" x14ac:dyDescent="0.2">
      <c r="B4" s="102"/>
      <c r="C4" s="56">
        <v>1970</v>
      </c>
      <c r="D4" s="153">
        <v>1980</v>
      </c>
      <c r="E4" s="117">
        <v>1990</v>
      </c>
      <c r="F4" s="57">
        <v>1996</v>
      </c>
      <c r="G4" s="57">
        <v>1997</v>
      </c>
      <c r="H4" s="57">
        <v>1998</v>
      </c>
      <c r="I4" s="57">
        <v>1999</v>
      </c>
      <c r="J4" s="57">
        <v>2000</v>
      </c>
      <c r="K4" s="57">
        <v>2001</v>
      </c>
      <c r="L4" s="57">
        <v>2002</v>
      </c>
      <c r="M4" s="57">
        <v>2003</v>
      </c>
      <c r="N4" s="57">
        <v>2004</v>
      </c>
      <c r="O4" s="57">
        <v>2005</v>
      </c>
      <c r="P4" s="57">
        <v>2006</v>
      </c>
      <c r="Q4" s="57">
        <v>2007</v>
      </c>
      <c r="R4" s="57">
        <v>2008</v>
      </c>
      <c r="S4" s="57">
        <v>2009</v>
      </c>
      <c r="T4" s="57">
        <v>2010</v>
      </c>
      <c r="U4" s="57">
        <v>2011</v>
      </c>
      <c r="V4" s="57">
        <v>2012</v>
      </c>
      <c r="W4" s="117">
        <v>2013</v>
      </c>
    </row>
    <row r="5" spans="1:24" ht="12.75" customHeight="1" x14ac:dyDescent="0.2">
      <c r="B5" s="54" t="s">
        <v>127</v>
      </c>
      <c r="C5" s="128"/>
      <c r="D5" s="154"/>
      <c r="E5" s="148"/>
      <c r="F5" s="69"/>
      <c r="G5" s="69"/>
      <c r="H5" s="69"/>
      <c r="I5" s="69"/>
      <c r="J5" s="69"/>
      <c r="K5" s="69"/>
      <c r="L5" s="69"/>
      <c r="M5" s="70"/>
      <c r="N5" s="70"/>
      <c r="O5" s="258">
        <f t="shared" ref="O5:U5" si="0">SUM(O8:O35)</f>
        <v>66</v>
      </c>
      <c r="P5" s="92">
        <f t="shared" si="0"/>
        <v>83</v>
      </c>
      <c r="Q5" s="92">
        <f t="shared" si="0"/>
        <v>73</v>
      </c>
      <c r="R5" s="92">
        <f t="shared" si="0"/>
        <v>89</v>
      </c>
      <c r="S5" s="92">
        <f t="shared" si="0"/>
        <v>48</v>
      </c>
      <c r="T5" s="92">
        <f t="shared" ref="T5" si="1">SUM(T8:T35)</f>
        <v>63</v>
      </c>
      <c r="U5" s="92">
        <f t="shared" si="0"/>
        <v>38</v>
      </c>
      <c r="V5" s="68">
        <f t="shared" ref="V5" si="2">SUM(V8:V35)</f>
        <v>36</v>
      </c>
      <c r="W5" s="68">
        <f t="shared" ref="W5" si="3">SUM(W8:W35)</f>
        <v>97</v>
      </c>
      <c r="X5" s="54" t="s">
        <v>127</v>
      </c>
    </row>
    <row r="6" spans="1:24" ht="12.75" customHeight="1" x14ac:dyDescent="0.2">
      <c r="B6" s="52" t="s">
        <v>130</v>
      </c>
      <c r="C6" s="128">
        <f>SUM(C8,C11:C12,C14:C19,C23,C26:C27,C29,C33:C35)</f>
        <v>381</v>
      </c>
      <c r="D6" s="154">
        <f>SUM(D8,D11:D12,D14:D19,D23,D26:D27,D29,D33:D35)</f>
        <v>318</v>
      </c>
      <c r="E6" s="148">
        <f>SUM(E8,E11:E12,E14:E17,E23,E26:E27,E29,E33:E35,E19)</f>
        <v>165</v>
      </c>
      <c r="F6" s="68">
        <f t="shared" ref="F6:U6" si="4">SUM(F8,F11:F12,F14:F17,F23,F26:F27,F29,F33:F35,F19)</f>
        <v>93</v>
      </c>
      <c r="G6" s="68">
        <f t="shared" si="4"/>
        <v>134</v>
      </c>
      <c r="H6" s="68">
        <f t="shared" si="4"/>
        <v>186</v>
      </c>
      <c r="I6" s="68">
        <f t="shared" si="4"/>
        <v>122</v>
      </c>
      <c r="J6" s="68">
        <f t="shared" si="4"/>
        <v>117</v>
      </c>
      <c r="K6" s="68">
        <f t="shared" si="4"/>
        <v>75</v>
      </c>
      <c r="L6" s="68">
        <f t="shared" si="4"/>
        <v>121</v>
      </c>
      <c r="M6" s="68">
        <f t="shared" si="4"/>
        <v>91</v>
      </c>
      <c r="N6" s="68">
        <f t="shared" si="4"/>
        <v>75</v>
      </c>
      <c r="O6" s="259">
        <f t="shared" si="4"/>
        <v>51</v>
      </c>
      <c r="P6" s="68">
        <f t="shared" si="4"/>
        <v>53</v>
      </c>
      <c r="Q6" s="68">
        <f t="shared" si="4"/>
        <v>44</v>
      </c>
      <c r="R6" s="68">
        <f t="shared" si="4"/>
        <v>29</v>
      </c>
      <c r="S6" s="68">
        <f t="shared" si="4"/>
        <v>20</v>
      </c>
      <c r="T6" s="68">
        <f t="shared" si="4"/>
        <v>46</v>
      </c>
      <c r="U6" s="68">
        <f t="shared" si="4"/>
        <v>18</v>
      </c>
      <c r="V6" s="68">
        <f t="shared" ref="V6" si="5">SUM(V8,V11:V12,V14:V17,V23,V26:V27,V29,V33:V35,V19)</f>
        <v>13</v>
      </c>
      <c r="W6" s="68">
        <f t="shared" ref="W6" si="6">SUM(W8,W11:W12,W14:W17,W23,W26:W27,W29,W33:W35,W19)</f>
        <v>86</v>
      </c>
      <c r="X6" s="52" t="s">
        <v>130</v>
      </c>
    </row>
    <row r="7" spans="1:24" ht="12.75" customHeight="1" x14ac:dyDescent="0.2">
      <c r="B7" s="58" t="s">
        <v>131</v>
      </c>
      <c r="C7" s="129"/>
      <c r="D7" s="155"/>
      <c r="E7" s="149"/>
      <c r="F7" s="76"/>
      <c r="G7" s="76"/>
      <c r="H7" s="76"/>
      <c r="I7" s="76"/>
      <c r="J7" s="76"/>
      <c r="K7" s="76"/>
      <c r="L7" s="76"/>
      <c r="M7" s="76"/>
      <c r="N7" s="76"/>
      <c r="O7" s="260">
        <f>O5-O6</f>
        <v>15</v>
      </c>
      <c r="P7" s="76">
        <f t="shared" ref="P7:V7" si="7">P5-P6</f>
        <v>30</v>
      </c>
      <c r="Q7" s="76">
        <f t="shared" si="7"/>
        <v>29</v>
      </c>
      <c r="R7" s="76">
        <f t="shared" si="7"/>
        <v>60</v>
      </c>
      <c r="S7" s="76">
        <f t="shared" si="7"/>
        <v>28</v>
      </c>
      <c r="T7" s="76">
        <f t="shared" si="7"/>
        <v>17</v>
      </c>
      <c r="U7" s="76">
        <f t="shared" si="7"/>
        <v>20</v>
      </c>
      <c r="V7" s="76">
        <f t="shared" si="7"/>
        <v>23</v>
      </c>
      <c r="W7" s="76">
        <f t="shared" ref="W7" si="8">W5-W6</f>
        <v>11</v>
      </c>
      <c r="X7" s="58" t="s">
        <v>131</v>
      </c>
    </row>
    <row r="8" spans="1:24" ht="12.75" customHeight="1" x14ac:dyDescent="0.2">
      <c r="A8" s="7"/>
      <c r="B8" s="8" t="s">
        <v>31</v>
      </c>
      <c r="C8" s="130">
        <v>3</v>
      </c>
      <c r="D8" s="156">
        <v>4</v>
      </c>
      <c r="E8" s="150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261">
        <v>0</v>
      </c>
      <c r="P8" s="13">
        <v>4</v>
      </c>
      <c r="Q8" s="13">
        <v>9</v>
      </c>
      <c r="R8" s="13">
        <v>2</v>
      </c>
      <c r="S8" s="13">
        <v>2</v>
      </c>
      <c r="T8" s="13">
        <v>18</v>
      </c>
      <c r="U8" s="13">
        <v>0</v>
      </c>
      <c r="V8" s="13">
        <v>0</v>
      </c>
      <c r="W8" s="13">
        <v>0</v>
      </c>
      <c r="X8" s="8" t="s">
        <v>31</v>
      </c>
    </row>
    <row r="9" spans="1:24" ht="12.75" customHeight="1" x14ac:dyDescent="0.2">
      <c r="A9" s="7"/>
      <c r="B9" s="52" t="s">
        <v>14</v>
      </c>
      <c r="C9" s="131"/>
      <c r="D9" s="157"/>
      <c r="E9" s="151"/>
      <c r="F9" s="71">
        <v>0</v>
      </c>
      <c r="G9" s="71"/>
      <c r="H9" s="71"/>
      <c r="I9" s="71"/>
      <c r="J9" s="71"/>
      <c r="K9" s="71">
        <v>3</v>
      </c>
      <c r="L9" s="71">
        <v>0</v>
      </c>
      <c r="M9" s="71">
        <v>26</v>
      </c>
      <c r="N9" s="71">
        <v>26</v>
      </c>
      <c r="O9" s="262">
        <v>3</v>
      </c>
      <c r="P9" s="71">
        <v>1</v>
      </c>
      <c r="Q9" s="71">
        <v>2</v>
      </c>
      <c r="R9" s="71">
        <v>12</v>
      </c>
      <c r="S9" s="71">
        <v>1</v>
      </c>
      <c r="T9" s="71">
        <v>0</v>
      </c>
      <c r="U9" s="71">
        <v>1</v>
      </c>
      <c r="V9" s="71">
        <v>1</v>
      </c>
      <c r="W9" s="71">
        <v>0</v>
      </c>
      <c r="X9" s="52" t="s">
        <v>14</v>
      </c>
    </row>
    <row r="10" spans="1:24" ht="12.75" customHeight="1" x14ac:dyDescent="0.2">
      <c r="A10" s="7"/>
      <c r="B10" s="9" t="s">
        <v>16</v>
      </c>
      <c r="C10" s="132"/>
      <c r="D10" s="158"/>
      <c r="E10" s="152"/>
      <c r="F10" s="14">
        <v>2</v>
      </c>
      <c r="G10" s="14"/>
      <c r="H10" s="14"/>
      <c r="I10" s="14"/>
      <c r="J10" s="14">
        <v>1</v>
      </c>
      <c r="K10" s="14">
        <v>0</v>
      </c>
      <c r="L10" s="14">
        <v>4</v>
      </c>
      <c r="M10" s="14">
        <v>2</v>
      </c>
      <c r="N10" s="14">
        <v>5</v>
      </c>
      <c r="O10" s="263">
        <v>4</v>
      </c>
      <c r="P10" s="14">
        <v>4</v>
      </c>
      <c r="Q10" s="14">
        <v>0</v>
      </c>
      <c r="R10" s="14">
        <v>13</v>
      </c>
      <c r="S10" s="14">
        <v>1</v>
      </c>
      <c r="T10" s="14">
        <v>2</v>
      </c>
      <c r="U10" s="14">
        <v>5</v>
      </c>
      <c r="V10" s="14">
        <v>2</v>
      </c>
      <c r="W10" s="14">
        <v>0</v>
      </c>
      <c r="X10" s="9" t="s">
        <v>16</v>
      </c>
    </row>
    <row r="11" spans="1:24" ht="12.75" customHeight="1" x14ac:dyDescent="0.2">
      <c r="A11" s="7"/>
      <c r="B11" s="52" t="s">
        <v>27</v>
      </c>
      <c r="C11" s="131">
        <v>7</v>
      </c>
      <c r="D11" s="157">
        <v>3</v>
      </c>
      <c r="E11" s="151">
        <v>1</v>
      </c>
      <c r="F11" s="71">
        <v>0</v>
      </c>
      <c r="G11" s="71">
        <v>0</v>
      </c>
      <c r="H11" s="71">
        <v>0</v>
      </c>
      <c r="I11" s="71">
        <v>2</v>
      </c>
      <c r="J11" s="71">
        <v>3</v>
      </c>
      <c r="K11" s="71">
        <v>0</v>
      </c>
      <c r="L11" s="71">
        <v>2</v>
      </c>
      <c r="M11" s="71">
        <v>0</v>
      </c>
      <c r="N11" s="71">
        <v>0</v>
      </c>
      <c r="O11" s="262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</v>
      </c>
      <c r="W11" s="71">
        <v>0</v>
      </c>
      <c r="X11" s="52" t="s">
        <v>27</v>
      </c>
    </row>
    <row r="12" spans="1:24" ht="12.75" customHeight="1" x14ac:dyDescent="0.2">
      <c r="A12" s="7"/>
      <c r="B12" s="9" t="s">
        <v>32</v>
      </c>
      <c r="C12" s="133">
        <v>151</v>
      </c>
      <c r="D12" s="159">
        <v>74</v>
      </c>
      <c r="E12" s="23">
        <v>50</v>
      </c>
      <c r="F12" s="14">
        <v>25</v>
      </c>
      <c r="G12" s="14">
        <v>28</v>
      </c>
      <c r="H12" s="14">
        <v>114</v>
      </c>
      <c r="I12" s="14">
        <v>28</v>
      </c>
      <c r="J12" s="14">
        <v>38</v>
      </c>
      <c r="K12" s="14">
        <v>13</v>
      </c>
      <c r="L12" s="14">
        <v>26</v>
      </c>
      <c r="M12" s="14">
        <v>23</v>
      </c>
      <c r="N12" s="14">
        <v>25</v>
      </c>
      <c r="O12" s="263">
        <v>7</v>
      </c>
      <c r="P12" s="14">
        <v>18</v>
      </c>
      <c r="Q12" s="14">
        <v>3</v>
      </c>
      <c r="R12" s="14">
        <v>1</v>
      </c>
      <c r="S12" s="14">
        <v>3</v>
      </c>
      <c r="T12" s="14">
        <v>0</v>
      </c>
      <c r="U12" s="14">
        <v>9</v>
      </c>
      <c r="V12" s="14">
        <v>3</v>
      </c>
      <c r="W12" s="14">
        <v>0</v>
      </c>
      <c r="X12" s="9" t="s">
        <v>32</v>
      </c>
    </row>
    <row r="13" spans="1:24" ht="12.75" customHeight="1" x14ac:dyDescent="0.2">
      <c r="A13" s="7"/>
      <c r="B13" s="52" t="s">
        <v>17</v>
      </c>
      <c r="C13" s="131"/>
      <c r="D13" s="157"/>
      <c r="E13" s="151"/>
      <c r="F13" s="71"/>
      <c r="G13" s="71"/>
      <c r="H13" s="71"/>
      <c r="I13" s="71"/>
      <c r="J13" s="71"/>
      <c r="K13" s="71"/>
      <c r="L13" s="71"/>
      <c r="M13" s="71"/>
      <c r="N13" s="71"/>
      <c r="O13" s="262">
        <v>0</v>
      </c>
      <c r="P13" s="71"/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52" t="s">
        <v>17</v>
      </c>
    </row>
    <row r="14" spans="1:24" ht="12.75" customHeight="1" x14ac:dyDescent="0.2">
      <c r="A14" s="7"/>
      <c r="B14" s="9" t="s">
        <v>35</v>
      </c>
      <c r="C14" s="133">
        <v>0</v>
      </c>
      <c r="D14" s="159">
        <v>16</v>
      </c>
      <c r="E14" s="23">
        <v>1</v>
      </c>
      <c r="F14" s="14">
        <v>0</v>
      </c>
      <c r="G14" s="14">
        <v>1</v>
      </c>
      <c r="H14" s="14">
        <v>0</v>
      </c>
      <c r="I14" s="14">
        <v>0</v>
      </c>
      <c r="J14" s="14">
        <v>2</v>
      </c>
      <c r="K14" s="14">
        <v>2</v>
      </c>
      <c r="L14" s="14">
        <v>1</v>
      </c>
      <c r="M14" s="14">
        <v>0</v>
      </c>
      <c r="N14" s="14">
        <v>0</v>
      </c>
      <c r="O14" s="263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9" t="s">
        <v>35</v>
      </c>
    </row>
    <row r="15" spans="1:24" ht="12.75" customHeight="1" x14ac:dyDescent="0.2">
      <c r="A15" s="7"/>
      <c r="B15" s="52" t="s">
        <v>28</v>
      </c>
      <c r="C15" s="131">
        <v>1</v>
      </c>
      <c r="D15" s="157">
        <v>1</v>
      </c>
      <c r="E15" s="151">
        <v>0</v>
      </c>
      <c r="F15" s="71">
        <v>0</v>
      </c>
      <c r="G15" s="71">
        <v>2</v>
      </c>
      <c r="H15" s="71">
        <v>0</v>
      </c>
      <c r="I15" s="71">
        <v>1</v>
      </c>
      <c r="J15" s="71">
        <v>20</v>
      </c>
      <c r="K15" s="71">
        <v>4</v>
      </c>
      <c r="L15" s="71">
        <v>4</v>
      </c>
      <c r="M15" s="71">
        <v>0</v>
      </c>
      <c r="N15" s="71">
        <v>0</v>
      </c>
      <c r="O15" s="262">
        <v>0</v>
      </c>
      <c r="P15" s="71">
        <v>3</v>
      </c>
      <c r="Q15" s="71">
        <v>0</v>
      </c>
      <c r="R15" s="71">
        <v>1</v>
      </c>
      <c r="S15" s="71">
        <v>0</v>
      </c>
      <c r="T15" s="71">
        <v>1</v>
      </c>
      <c r="U15" s="71">
        <v>0</v>
      </c>
      <c r="V15" s="71">
        <v>0</v>
      </c>
      <c r="W15" s="71">
        <v>0</v>
      </c>
      <c r="X15" s="52" t="s">
        <v>28</v>
      </c>
    </row>
    <row r="16" spans="1:24" ht="12.75" customHeight="1" x14ac:dyDescent="0.2">
      <c r="A16" s="7"/>
      <c r="B16" s="9" t="s">
        <v>33</v>
      </c>
      <c r="C16" s="133">
        <v>17</v>
      </c>
      <c r="D16" s="159">
        <v>17</v>
      </c>
      <c r="E16" s="23">
        <v>4</v>
      </c>
      <c r="F16" s="14">
        <v>0</v>
      </c>
      <c r="G16" s="14">
        <v>20</v>
      </c>
      <c r="H16" s="14">
        <v>1</v>
      </c>
      <c r="I16" s="14">
        <v>0</v>
      </c>
      <c r="J16" s="14">
        <v>0</v>
      </c>
      <c r="K16" s="14">
        <v>0</v>
      </c>
      <c r="L16" s="14">
        <v>3</v>
      </c>
      <c r="M16" s="14">
        <v>16</v>
      </c>
      <c r="N16" s="14">
        <v>0</v>
      </c>
      <c r="O16" s="263">
        <v>1</v>
      </c>
      <c r="P16" s="14">
        <v>9</v>
      </c>
      <c r="Q16" s="14">
        <v>13</v>
      </c>
      <c r="R16" s="14">
        <v>5</v>
      </c>
      <c r="S16" s="14">
        <v>2</v>
      </c>
      <c r="T16" s="14">
        <v>15</v>
      </c>
      <c r="U16" s="14">
        <v>2</v>
      </c>
      <c r="V16" s="14">
        <v>4</v>
      </c>
      <c r="W16" s="14">
        <v>79</v>
      </c>
      <c r="X16" s="9" t="s">
        <v>33</v>
      </c>
    </row>
    <row r="17" spans="1:24" ht="12.75" customHeight="1" x14ac:dyDescent="0.2">
      <c r="A17" s="7"/>
      <c r="B17" s="52" t="s">
        <v>34</v>
      </c>
      <c r="C17" s="131">
        <v>54</v>
      </c>
      <c r="D17" s="157">
        <v>33</v>
      </c>
      <c r="E17" s="151">
        <v>30</v>
      </c>
      <c r="F17" s="71">
        <v>14</v>
      </c>
      <c r="G17" s="71">
        <v>22</v>
      </c>
      <c r="H17" s="71">
        <v>14</v>
      </c>
      <c r="I17" s="71">
        <v>12</v>
      </c>
      <c r="J17" s="71">
        <v>15</v>
      </c>
      <c r="K17" s="71">
        <v>11</v>
      </c>
      <c r="L17" s="71">
        <v>24</v>
      </c>
      <c r="M17" s="71">
        <v>7</v>
      </c>
      <c r="N17" s="71">
        <v>6</v>
      </c>
      <c r="O17" s="262">
        <v>5</v>
      </c>
      <c r="P17" s="71">
        <v>12</v>
      </c>
      <c r="Q17" s="71">
        <v>9</v>
      </c>
      <c r="R17" s="71">
        <v>10</v>
      </c>
      <c r="S17" s="71">
        <v>7</v>
      </c>
      <c r="T17" s="71">
        <v>2</v>
      </c>
      <c r="U17" s="71">
        <v>7</v>
      </c>
      <c r="V17" s="71">
        <v>2</v>
      </c>
      <c r="W17" s="71">
        <v>4</v>
      </c>
      <c r="X17" s="52" t="s">
        <v>34</v>
      </c>
    </row>
    <row r="18" spans="1:24" ht="12.75" customHeight="1" x14ac:dyDescent="0.2">
      <c r="A18" s="7"/>
      <c r="B18" s="9" t="s">
        <v>44</v>
      </c>
      <c r="C18" s="133"/>
      <c r="D18" s="159"/>
      <c r="E18" s="23"/>
      <c r="F18" s="14"/>
      <c r="G18" s="14"/>
      <c r="H18" s="14"/>
      <c r="I18" s="14"/>
      <c r="J18" s="14"/>
      <c r="K18" s="14"/>
      <c r="L18" s="14"/>
      <c r="M18" s="14">
        <v>5</v>
      </c>
      <c r="N18" s="14">
        <v>5</v>
      </c>
      <c r="O18" s="14">
        <v>1</v>
      </c>
      <c r="P18" s="305">
        <v>0</v>
      </c>
      <c r="Q18" s="14">
        <v>3</v>
      </c>
      <c r="R18" s="14">
        <v>0</v>
      </c>
      <c r="S18" s="14">
        <v>11</v>
      </c>
      <c r="T18" s="14">
        <v>1</v>
      </c>
      <c r="U18" s="14">
        <v>0</v>
      </c>
      <c r="V18" s="14">
        <v>0</v>
      </c>
      <c r="W18" s="14">
        <v>0</v>
      </c>
      <c r="X18" s="9" t="s">
        <v>44</v>
      </c>
    </row>
    <row r="19" spans="1:24" ht="12.75" customHeight="1" x14ac:dyDescent="0.2">
      <c r="A19" s="7"/>
      <c r="B19" s="296" t="s">
        <v>36</v>
      </c>
      <c r="C19" s="306">
        <v>41</v>
      </c>
      <c r="D19" s="307">
        <v>48</v>
      </c>
      <c r="E19" s="308">
        <v>9</v>
      </c>
      <c r="F19" s="309">
        <v>14</v>
      </c>
      <c r="G19" s="309">
        <v>16</v>
      </c>
      <c r="H19" s="309">
        <v>16</v>
      </c>
      <c r="I19" s="309">
        <v>21</v>
      </c>
      <c r="J19" s="309">
        <v>8</v>
      </c>
      <c r="K19" s="309">
        <v>9</v>
      </c>
      <c r="L19" s="309">
        <v>17</v>
      </c>
      <c r="M19" s="309">
        <v>9</v>
      </c>
      <c r="N19" s="309">
        <v>11</v>
      </c>
      <c r="O19" s="310">
        <v>22</v>
      </c>
      <c r="P19" s="309">
        <v>5</v>
      </c>
      <c r="Q19" s="309">
        <v>5</v>
      </c>
      <c r="R19" s="309">
        <v>4</v>
      </c>
      <c r="S19" s="309">
        <v>5</v>
      </c>
      <c r="T19" s="309">
        <v>7</v>
      </c>
      <c r="U19" s="309">
        <v>0</v>
      </c>
      <c r="V19" s="309">
        <v>2</v>
      </c>
      <c r="W19" s="309">
        <v>2</v>
      </c>
      <c r="X19" s="296" t="s">
        <v>36</v>
      </c>
    </row>
    <row r="20" spans="1:24" ht="12.75" customHeight="1" x14ac:dyDescent="0.2">
      <c r="A20" s="7"/>
      <c r="B20" s="9" t="s">
        <v>15</v>
      </c>
      <c r="C20" s="132" t="s">
        <v>45</v>
      </c>
      <c r="D20" s="158" t="s">
        <v>45</v>
      </c>
      <c r="E20" s="152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0" t="s">
        <v>45</v>
      </c>
      <c r="N20" s="30" t="s">
        <v>45</v>
      </c>
      <c r="O20" s="264" t="s">
        <v>43</v>
      </c>
      <c r="P20" s="30" t="s">
        <v>43</v>
      </c>
      <c r="Q20" s="30" t="s">
        <v>43</v>
      </c>
      <c r="R20" s="30" t="s">
        <v>43</v>
      </c>
      <c r="S20" s="30" t="s">
        <v>43</v>
      </c>
      <c r="T20" s="30" t="s">
        <v>43</v>
      </c>
      <c r="U20" s="304" t="s">
        <v>43</v>
      </c>
      <c r="V20" s="304" t="s">
        <v>43</v>
      </c>
      <c r="W20" s="304" t="s">
        <v>43</v>
      </c>
      <c r="X20" s="9" t="s">
        <v>15</v>
      </c>
    </row>
    <row r="21" spans="1:24" ht="12.75" customHeight="1" x14ac:dyDescent="0.2">
      <c r="A21" s="7"/>
      <c r="B21" s="296" t="s">
        <v>19</v>
      </c>
      <c r="C21" s="306"/>
      <c r="D21" s="307"/>
      <c r="E21" s="308"/>
      <c r="F21" s="309"/>
      <c r="G21" s="309"/>
      <c r="H21" s="309"/>
      <c r="I21" s="309"/>
      <c r="J21" s="309"/>
      <c r="K21" s="309"/>
      <c r="L21" s="309"/>
      <c r="M21" s="309"/>
      <c r="N21" s="309"/>
      <c r="O21" s="310">
        <v>0</v>
      </c>
      <c r="P21" s="309">
        <v>0</v>
      </c>
      <c r="Q21" s="309">
        <v>0</v>
      </c>
      <c r="R21" s="309">
        <v>0</v>
      </c>
      <c r="S21" s="309">
        <v>1</v>
      </c>
      <c r="T21" s="309">
        <v>0</v>
      </c>
      <c r="U21" s="309">
        <v>0</v>
      </c>
      <c r="V21" s="309">
        <v>0</v>
      </c>
      <c r="W21" s="309">
        <v>0</v>
      </c>
      <c r="X21" s="296" t="s">
        <v>19</v>
      </c>
    </row>
    <row r="22" spans="1:24" ht="12.75" customHeight="1" x14ac:dyDescent="0.2">
      <c r="A22" s="7"/>
      <c r="B22" s="9" t="s">
        <v>20</v>
      </c>
      <c r="C22" s="133"/>
      <c r="D22" s="159"/>
      <c r="E22" s="23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263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9" t="s">
        <v>20</v>
      </c>
    </row>
    <row r="23" spans="1:24" ht="12.75" customHeight="1" x14ac:dyDescent="0.2">
      <c r="A23" s="7"/>
      <c r="B23" s="296" t="s">
        <v>37</v>
      </c>
      <c r="C23" s="306">
        <v>0</v>
      </c>
      <c r="D23" s="307">
        <v>1</v>
      </c>
      <c r="E23" s="308">
        <v>0</v>
      </c>
      <c r="F23" s="309">
        <v>0</v>
      </c>
      <c r="G23" s="309">
        <v>0</v>
      </c>
      <c r="H23" s="309">
        <v>0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09">
        <v>0</v>
      </c>
      <c r="O23" s="310">
        <v>0</v>
      </c>
      <c r="P23" s="309"/>
      <c r="Q23" s="309"/>
      <c r="R23" s="309"/>
      <c r="S23" s="309">
        <v>0</v>
      </c>
      <c r="T23" s="309">
        <v>0</v>
      </c>
      <c r="U23" s="309">
        <v>0</v>
      </c>
      <c r="V23" s="309">
        <v>0</v>
      </c>
      <c r="W23" s="309">
        <v>0</v>
      </c>
      <c r="X23" s="296" t="s">
        <v>37</v>
      </c>
    </row>
    <row r="24" spans="1:24" ht="12.75" customHeight="1" x14ac:dyDescent="0.2">
      <c r="A24" s="7"/>
      <c r="B24" s="9" t="s">
        <v>18</v>
      </c>
      <c r="C24" s="133"/>
      <c r="D24" s="159"/>
      <c r="E24" s="23">
        <v>33</v>
      </c>
      <c r="F24" s="14">
        <v>11</v>
      </c>
      <c r="G24" s="14"/>
      <c r="H24" s="14"/>
      <c r="I24" s="14"/>
      <c r="J24" s="14">
        <v>11</v>
      </c>
      <c r="K24" s="14">
        <v>11</v>
      </c>
      <c r="L24" s="14">
        <v>12</v>
      </c>
      <c r="M24" s="14">
        <v>9</v>
      </c>
      <c r="N24" s="14">
        <v>8</v>
      </c>
      <c r="O24" s="263">
        <v>6</v>
      </c>
      <c r="P24" s="14">
        <v>4</v>
      </c>
      <c r="Q24" s="14">
        <v>14</v>
      </c>
      <c r="R24" s="14">
        <v>10</v>
      </c>
      <c r="S24" s="14">
        <v>0</v>
      </c>
      <c r="T24" s="14">
        <v>3</v>
      </c>
      <c r="U24" s="14">
        <v>3</v>
      </c>
      <c r="V24" s="14">
        <v>3</v>
      </c>
      <c r="W24" s="14">
        <v>4</v>
      </c>
      <c r="X24" s="9" t="s">
        <v>18</v>
      </c>
    </row>
    <row r="25" spans="1:24" ht="12.75" customHeight="1" x14ac:dyDescent="0.2">
      <c r="A25" s="7"/>
      <c r="B25" s="296" t="s">
        <v>21</v>
      </c>
      <c r="C25" s="311" t="s">
        <v>45</v>
      </c>
      <c r="D25" s="312" t="s">
        <v>45</v>
      </c>
      <c r="E25" s="313" t="s">
        <v>45</v>
      </c>
      <c r="F25" s="314" t="s">
        <v>45</v>
      </c>
      <c r="G25" s="314" t="s">
        <v>45</v>
      </c>
      <c r="H25" s="314" t="s">
        <v>45</v>
      </c>
      <c r="I25" s="314" t="s">
        <v>45</v>
      </c>
      <c r="J25" s="314" t="s">
        <v>45</v>
      </c>
      <c r="K25" s="314" t="s">
        <v>45</v>
      </c>
      <c r="L25" s="314" t="s">
        <v>45</v>
      </c>
      <c r="M25" s="314" t="s">
        <v>45</v>
      </c>
      <c r="N25" s="314" t="s">
        <v>45</v>
      </c>
      <c r="O25" s="315" t="s">
        <v>43</v>
      </c>
      <c r="P25" s="314" t="s">
        <v>43</v>
      </c>
      <c r="Q25" s="314" t="s">
        <v>43</v>
      </c>
      <c r="R25" s="314" t="s">
        <v>43</v>
      </c>
      <c r="S25" s="314" t="s">
        <v>43</v>
      </c>
      <c r="T25" s="314" t="s">
        <v>43</v>
      </c>
      <c r="U25" s="316" t="s">
        <v>43</v>
      </c>
      <c r="V25" s="316" t="s">
        <v>43</v>
      </c>
      <c r="W25" s="316" t="s">
        <v>43</v>
      </c>
      <c r="X25" s="296" t="s">
        <v>21</v>
      </c>
    </row>
    <row r="26" spans="1:24" ht="12.75" customHeight="1" x14ac:dyDescent="0.2">
      <c r="A26" s="7"/>
      <c r="B26" s="295" t="s">
        <v>29</v>
      </c>
      <c r="C26" s="133">
        <v>10</v>
      </c>
      <c r="D26" s="159">
        <v>8</v>
      </c>
      <c r="E26" s="23">
        <v>2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63">
        <v>0</v>
      </c>
      <c r="P26" s="14">
        <v>1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14">
        <v>1</v>
      </c>
      <c r="W26" s="14">
        <v>0</v>
      </c>
      <c r="X26" s="295" t="s">
        <v>29</v>
      </c>
    </row>
    <row r="27" spans="1:24" ht="12.75" customHeight="1" x14ac:dyDescent="0.2">
      <c r="A27" s="7"/>
      <c r="B27" s="296" t="s">
        <v>38</v>
      </c>
      <c r="C27" s="306">
        <v>26</v>
      </c>
      <c r="D27" s="307">
        <v>9</v>
      </c>
      <c r="E27" s="308">
        <v>6</v>
      </c>
      <c r="F27" s="309">
        <v>3</v>
      </c>
      <c r="G27" s="309">
        <v>1</v>
      </c>
      <c r="H27" s="309">
        <v>4</v>
      </c>
      <c r="I27" s="309">
        <v>8</v>
      </c>
      <c r="J27" s="309">
        <v>4</v>
      </c>
      <c r="K27" s="309">
        <v>3</v>
      </c>
      <c r="L27" s="309">
        <v>13</v>
      </c>
      <c r="M27" s="309">
        <v>7</v>
      </c>
      <c r="N27" s="309">
        <v>2</v>
      </c>
      <c r="O27" s="310">
        <v>1</v>
      </c>
      <c r="P27" s="309">
        <v>0</v>
      </c>
      <c r="Q27" s="309">
        <v>1</v>
      </c>
      <c r="R27" s="309">
        <v>2</v>
      </c>
      <c r="S27" s="309">
        <v>1</v>
      </c>
      <c r="T27" s="309">
        <v>0</v>
      </c>
      <c r="U27" s="309">
        <v>0</v>
      </c>
      <c r="V27" s="309">
        <v>0</v>
      </c>
      <c r="W27" s="309">
        <v>0</v>
      </c>
      <c r="X27" s="296" t="s">
        <v>38</v>
      </c>
    </row>
    <row r="28" spans="1:24" ht="12.75" customHeight="1" x14ac:dyDescent="0.2">
      <c r="A28" s="7"/>
      <c r="B28" s="9" t="s">
        <v>22</v>
      </c>
      <c r="C28" s="133">
        <v>20</v>
      </c>
      <c r="D28" s="159"/>
      <c r="E28" s="23">
        <v>21</v>
      </c>
      <c r="F28" s="14">
        <v>0</v>
      </c>
      <c r="G28" s="14"/>
      <c r="H28" s="14"/>
      <c r="I28" s="14"/>
      <c r="J28" s="14">
        <v>20</v>
      </c>
      <c r="K28" s="14">
        <v>0</v>
      </c>
      <c r="L28" s="14">
        <v>16</v>
      </c>
      <c r="M28" s="14">
        <v>11</v>
      </c>
      <c r="N28" s="14">
        <v>15</v>
      </c>
      <c r="O28" s="263">
        <v>0</v>
      </c>
      <c r="P28" s="14">
        <v>9</v>
      </c>
      <c r="Q28" s="14">
        <v>9</v>
      </c>
      <c r="R28" s="14">
        <v>8</v>
      </c>
      <c r="S28" s="14">
        <v>8</v>
      </c>
      <c r="T28" s="14">
        <v>7</v>
      </c>
      <c r="U28" s="14">
        <v>10</v>
      </c>
      <c r="V28" s="14">
        <v>15</v>
      </c>
      <c r="W28" s="14">
        <v>6</v>
      </c>
      <c r="X28" s="9" t="s">
        <v>22</v>
      </c>
    </row>
    <row r="29" spans="1:24" ht="12.75" customHeight="1" x14ac:dyDescent="0.2">
      <c r="A29" s="7"/>
      <c r="B29" s="296" t="s">
        <v>39</v>
      </c>
      <c r="C29" s="306">
        <v>19</v>
      </c>
      <c r="D29" s="307">
        <v>29</v>
      </c>
      <c r="E29" s="308">
        <v>22</v>
      </c>
      <c r="F29" s="309">
        <v>10</v>
      </c>
      <c r="G29" s="309">
        <v>14</v>
      </c>
      <c r="H29" s="309">
        <v>8</v>
      </c>
      <c r="I29" s="309">
        <v>8</v>
      </c>
      <c r="J29" s="309">
        <v>2</v>
      </c>
      <c r="K29" s="309">
        <v>11</v>
      </c>
      <c r="L29" s="309">
        <v>8</v>
      </c>
      <c r="M29" s="309">
        <v>15</v>
      </c>
      <c r="N29" s="309">
        <v>8</v>
      </c>
      <c r="O29" s="310">
        <v>7</v>
      </c>
      <c r="P29" s="309">
        <v>0</v>
      </c>
      <c r="Q29" s="309">
        <v>1</v>
      </c>
      <c r="R29" s="309">
        <v>3</v>
      </c>
      <c r="S29" s="309">
        <v>0</v>
      </c>
      <c r="T29" s="309">
        <v>1</v>
      </c>
      <c r="U29" s="309">
        <v>0</v>
      </c>
      <c r="V29" s="309">
        <v>0</v>
      </c>
      <c r="W29" s="309">
        <v>1</v>
      </c>
      <c r="X29" s="296" t="s">
        <v>39</v>
      </c>
    </row>
    <row r="30" spans="1:24" ht="12.75" customHeight="1" x14ac:dyDescent="0.2">
      <c r="A30" s="7"/>
      <c r="B30" s="9" t="s">
        <v>23</v>
      </c>
      <c r="C30" s="133"/>
      <c r="D30" s="159"/>
      <c r="E30" s="23"/>
      <c r="F30" s="14">
        <v>0</v>
      </c>
      <c r="G30" s="14"/>
      <c r="H30" s="14"/>
      <c r="I30" s="14"/>
      <c r="J30" s="14">
        <v>0</v>
      </c>
      <c r="K30" s="14">
        <v>8</v>
      </c>
      <c r="L30" s="14">
        <v>4</v>
      </c>
      <c r="M30" s="14">
        <v>0</v>
      </c>
      <c r="N30" s="14">
        <v>1</v>
      </c>
      <c r="O30" s="263">
        <v>1</v>
      </c>
      <c r="P30" s="14">
        <v>8</v>
      </c>
      <c r="Q30" s="14">
        <v>0</v>
      </c>
      <c r="R30" s="14">
        <v>15</v>
      </c>
      <c r="S30" s="14">
        <v>4</v>
      </c>
      <c r="T30" s="14">
        <v>4</v>
      </c>
      <c r="U30" s="14">
        <v>0</v>
      </c>
      <c r="V30" s="14">
        <v>1</v>
      </c>
      <c r="W30" s="14">
        <v>1</v>
      </c>
      <c r="X30" s="9" t="s">
        <v>23</v>
      </c>
    </row>
    <row r="31" spans="1:24" ht="12.75" customHeight="1" x14ac:dyDescent="0.2">
      <c r="A31" s="7"/>
      <c r="B31" s="296" t="s">
        <v>25</v>
      </c>
      <c r="C31" s="306"/>
      <c r="D31" s="307"/>
      <c r="E31" s="308"/>
      <c r="F31" s="309">
        <v>0</v>
      </c>
      <c r="G31" s="309"/>
      <c r="H31" s="309"/>
      <c r="I31" s="309"/>
      <c r="J31" s="309">
        <v>0</v>
      </c>
      <c r="K31" s="309">
        <v>0</v>
      </c>
      <c r="L31" s="309">
        <v>1</v>
      </c>
      <c r="M31" s="309">
        <v>1</v>
      </c>
      <c r="N31" s="309">
        <v>0</v>
      </c>
      <c r="O31" s="310">
        <v>0</v>
      </c>
      <c r="P31" s="309">
        <v>0</v>
      </c>
      <c r="Q31" s="309">
        <v>0</v>
      </c>
      <c r="R31" s="309">
        <v>0</v>
      </c>
      <c r="S31" s="309">
        <v>0</v>
      </c>
      <c r="T31" s="309">
        <v>0</v>
      </c>
      <c r="U31" s="309">
        <v>0</v>
      </c>
      <c r="V31" s="309">
        <v>0</v>
      </c>
      <c r="W31" s="309">
        <v>0</v>
      </c>
      <c r="X31" s="296" t="s">
        <v>25</v>
      </c>
    </row>
    <row r="32" spans="1:24" ht="12.75" customHeight="1" x14ac:dyDescent="0.2">
      <c r="A32" s="7"/>
      <c r="B32" s="9" t="s">
        <v>24</v>
      </c>
      <c r="C32" s="132"/>
      <c r="D32" s="158"/>
      <c r="E32" s="152"/>
      <c r="F32" s="14">
        <v>0</v>
      </c>
      <c r="G32" s="14"/>
      <c r="H32" s="14"/>
      <c r="I32" s="14"/>
      <c r="J32" s="14">
        <v>0</v>
      </c>
      <c r="K32" s="14">
        <v>0</v>
      </c>
      <c r="L32" s="14">
        <v>2</v>
      </c>
      <c r="M32" s="14">
        <v>2</v>
      </c>
      <c r="N32" s="14">
        <v>2</v>
      </c>
      <c r="O32" s="263">
        <v>0</v>
      </c>
      <c r="P32" s="14">
        <v>4</v>
      </c>
      <c r="Q32" s="14">
        <v>1</v>
      </c>
      <c r="R32" s="14">
        <v>2</v>
      </c>
      <c r="S32" s="14">
        <v>2</v>
      </c>
      <c r="T32" s="14">
        <v>0</v>
      </c>
      <c r="U32" s="14">
        <v>1</v>
      </c>
      <c r="V32" s="14">
        <v>1</v>
      </c>
      <c r="W32" s="14">
        <v>0</v>
      </c>
      <c r="X32" s="9" t="s">
        <v>24</v>
      </c>
    </row>
    <row r="33" spans="1:24" ht="12.75" customHeight="1" x14ac:dyDescent="0.2">
      <c r="A33" s="7"/>
      <c r="B33" s="296" t="s">
        <v>40</v>
      </c>
      <c r="C33" s="306">
        <v>5</v>
      </c>
      <c r="D33" s="307">
        <v>4</v>
      </c>
      <c r="E33" s="308">
        <v>0</v>
      </c>
      <c r="F33" s="309">
        <v>3</v>
      </c>
      <c r="G33" s="309">
        <v>1</v>
      </c>
      <c r="H33" s="309">
        <v>10</v>
      </c>
      <c r="I33" s="309">
        <v>1</v>
      </c>
      <c r="J33" s="309">
        <v>2</v>
      </c>
      <c r="K33" s="309">
        <v>2</v>
      </c>
      <c r="L33" s="309">
        <v>0</v>
      </c>
      <c r="M33" s="309">
        <v>0</v>
      </c>
      <c r="N33" s="309">
        <v>2</v>
      </c>
      <c r="O33" s="310">
        <v>0</v>
      </c>
      <c r="P33" s="309">
        <v>1</v>
      </c>
      <c r="Q33" s="309">
        <v>0</v>
      </c>
      <c r="R33" s="309">
        <v>0</v>
      </c>
      <c r="S33" s="309">
        <v>0</v>
      </c>
      <c r="T33" s="309">
        <v>0</v>
      </c>
      <c r="U33" s="309">
        <v>0</v>
      </c>
      <c r="V33" s="309">
        <v>0</v>
      </c>
      <c r="W33" s="309">
        <v>0</v>
      </c>
      <c r="X33" s="296" t="s">
        <v>40</v>
      </c>
    </row>
    <row r="34" spans="1:24" ht="12.75" customHeight="1" x14ac:dyDescent="0.2">
      <c r="A34" s="7"/>
      <c r="B34" s="9" t="s">
        <v>41</v>
      </c>
      <c r="C34" s="133">
        <v>6</v>
      </c>
      <c r="D34" s="159">
        <v>25</v>
      </c>
      <c r="E34" s="23">
        <v>3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2</v>
      </c>
      <c r="O34" s="263">
        <v>0</v>
      </c>
      <c r="P34" s="14">
        <v>0</v>
      </c>
      <c r="Q34" s="14">
        <v>0</v>
      </c>
      <c r="R34" s="14">
        <v>0</v>
      </c>
      <c r="S34" s="14">
        <v>0</v>
      </c>
      <c r="T34" s="14">
        <v>2</v>
      </c>
      <c r="U34" s="14">
        <v>0</v>
      </c>
      <c r="V34" s="14">
        <v>0</v>
      </c>
      <c r="W34" s="14">
        <v>0</v>
      </c>
      <c r="X34" s="9" t="s">
        <v>41</v>
      </c>
    </row>
    <row r="35" spans="1:24" ht="12.75" customHeight="1" x14ac:dyDescent="0.2">
      <c r="A35" s="7"/>
      <c r="B35" s="317" t="s">
        <v>30</v>
      </c>
      <c r="C35" s="318">
        <v>41</v>
      </c>
      <c r="D35" s="319">
        <v>46</v>
      </c>
      <c r="E35" s="320">
        <v>37</v>
      </c>
      <c r="F35" s="321">
        <v>17</v>
      </c>
      <c r="G35" s="321">
        <v>26</v>
      </c>
      <c r="H35" s="321">
        <v>16</v>
      </c>
      <c r="I35" s="321">
        <v>37</v>
      </c>
      <c r="J35" s="321">
        <v>20</v>
      </c>
      <c r="K35" s="321">
        <v>10</v>
      </c>
      <c r="L35" s="321">
        <v>23</v>
      </c>
      <c r="M35" s="321">
        <v>10</v>
      </c>
      <c r="N35" s="321">
        <v>18</v>
      </c>
      <c r="O35" s="322">
        <v>8</v>
      </c>
      <c r="P35" s="321">
        <v>0</v>
      </c>
      <c r="Q35" s="321">
        <v>3</v>
      </c>
      <c r="R35" s="321">
        <v>0</v>
      </c>
      <c r="S35" s="321">
        <v>0</v>
      </c>
      <c r="T35" s="321">
        <v>0</v>
      </c>
      <c r="U35" s="321">
        <v>0</v>
      </c>
      <c r="V35" s="321">
        <v>0</v>
      </c>
      <c r="W35" s="321">
        <v>0</v>
      </c>
      <c r="X35" s="317" t="s">
        <v>30</v>
      </c>
    </row>
    <row r="36" spans="1:24" ht="12.75" customHeight="1" x14ac:dyDescent="0.2">
      <c r="A36" s="7"/>
      <c r="B36" s="9" t="s">
        <v>134</v>
      </c>
      <c r="C36" s="133"/>
      <c r="D36" s="159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9" t="s">
        <v>134</v>
      </c>
    </row>
    <row r="37" spans="1:24" ht="12.75" customHeight="1" x14ac:dyDescent="0.2">
      <c r="A37" s="7"/>
      <c r="B37" s="296" t="s">
        <v>119</v>
      </c>
      <c r="C37" s="306"/>
      <c r="D37" s="307"/>
      <c r="E37" s="308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>
        <v>0</v>
      </c>
      <c r="X37" s="296" t="s">
        <v>119</v>
      </c>
    </row>
    <row r="38" spans="1:24" ht="12.75" customHeight="1" x14ac:dyDescent="0.2">
      <c r="A38" s="7"/>
      <c r="B38" s="9" t="s">
        <v>48</v>
      </c>
      <c r="C38" s="133"/>
      <c r="D38" s="159"/>
      <c r="E38" s="23"/>
      <c r="F38" s="14"/>
      <c r="G38" s="14"/>
      <c r="H38" s="14"/>
      <c r="I38" s="14"/>
      <c r="J38" s="14"/>
      <c r="K38" s="14"/>
      <c r="L38" s="14"/>
      <c r="M38" s="14"/>
      <c r="N38" s="14"/>
      <c r="O38" s="14">
        <v>0</v>
      </c>
      <c r="P38" s="14">
        <v>0</v>
      </c>
      <c r="Q38" s="14">
        <v>0</v>
      </c>
      <c r="R38" s="14">
        <v>2</v>
      </c>
      <c r="S38" s="14">
        <v>2</v>
      </c>
      <c r="T38" s="14">
        <v>0</v>
      </c>
      <c r="U38" s="433">
        <v>0</v>
      </c>
      <c r="V38" s="433">
        <v>0</v>
      </c>
      <c r="W38" s="433">
        <v>0</v>
      </c>
      <c r="X38" s="9" t="s">
        <v>48</v>
      </c>
    </row>
    <row r="39" spans="1:24" ht="12.75" customHeight="1" x14ac:dyDescent="0.2">
      <c r="A39" s="7"/>
      <c r="B39" s="296" t="s">
        <v>120</v>
      </c>
      <c r="C39" s="306"/>
      <c r="D39" s="307"/>
      <c r="E39" s="308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434"/>
      <c r="V39" s="434"/>
      <c r="W39" s="434"/>
      <c r="X39" s="296" t="s">
        <v>120</v>
      </c>
    </row>
    <row r="40" spans="1:24" ht="12.75" customHeight="1" x14ac:dyDescent="0.2">
      <c r="A40" s="7"/>
      <c r="B40" s="10" t="s">
        <v>26</v>
      </c>
      <c r="C40" s="134">
        <v>7</v>
      </c>
      <c r="D40" s="160">
        <v>44</v>
      </c>
      <c r="E40" s="34">
        <v>17</v>
      </c>
      <c r="F40" s="28">
        <v>12</v>
      </c>
      <c r="G40" s="28"/>
      <c r="H40" s="28"/>
      <c r="I40" s="28"/>
      <c r="J40" s="28">
        <v>9</v>
      </c>
      <c r="K40" s="28">
        <v>11</v>
      </c>
      <c r="L40" s="28">
        <v>7</v>
      </c>
      <c r="M40" s="28">
        <v>8</v>
      </c>
      <c r="N40" s="28">
        <v>46</v>
      </c>
      <c r="O40" s="28">
        <v>10</v>
      </c>
      <c r="P40" s="28">
        <v>6</v>
      </c>
      <c r="Q40" s="28">
        <v>1</v>
      </c>
      <c r="R40" s="28">
        <v>9</v>
      </c>
      <c r="S40" s="28">
        <v>7</v>
      </c>
      <c r="T40" s="28">
        <v>3</v>
      </c>
      <c r="U40" s="28">
        <v>1</v>
      </c>
      <c r="V40" s="28">
        <v>3</v>
      </c>
      <c r="W40" s="28">
        <v>1</v>
      </c>
      <c r="X40" s="10" t="s">
        <v>26</v>
      </c>
    </row>
    <row r="41" spans="1:24" ht="12.75" customHeight="1" x14ac:dyDescent="0.2">
      <c r="A41" s="7"/>
      <c r="B41" s="296" t="s">
        <v>12</v>
      </c>
      <c r="C41" s="311" t="s">
        <v>45</v>
      </c>
      <c r="D41" s="312" t="s">
        <v>45</v>
      </c>
      <c r="E41" s="313" t="s">
        <v>45</v>
      </c>
      <c r="F41" s="314" t="s">
        <v>45</v>
      </c>
      <c r="G41" s="314" t="s">
        <v>45</v>
      </c>
      <c r="H41" s="314" t="s">
        <v>45</v>
      </c>
      <c r="I41" s="314" t="s">
        <v>45</v>
      </c>
      <c r="J41" s="314" t="s">
        <v>45</v>
      </c>
      <c r="K41" s="314" t="s">
        <v>45</v>
      </c>
      <c r="L41" s="314" t="s">
        <v>45</v>
      </c>
      <c r="M41" s="314" t="s">
        <v>45</v>
      </c>
      <c r="N41" s="435" t="s">
        <v>45</v>
      </c>
      <c r="O41" s="435" t="s">
        <v>43</v>
      </c>
      <c r="P41" s="435" t="s">
        <v>43</v>
      </c>
      <c r="Q41" s="435" t="s">
        <v>43</v>
      </c>
      <c r="R41" s="314" t="s">
        <v>43</v>
      </c>
      <c r="S41" s="314" t="s">
        <v>43</v>
      </c>
      <c r="T41" s="314" t="s">
        <v>43</v>
      </c>
      <c r="U41" s="314" t="s">
        <v>43</v>
      </c>
      <c r="V41" s="316" t="s">
        <v>43</v>
      </c>
      <c r="W41" s="316" t="s">
        <v>43</v>
      </c>
      <c r="X41" s="296" t="s">
        <v>12</v>
      </c>
    </row>
    <row r="42" spans="1:24" ht="12.75" customHeight="1" x14ac:dyDescent="0.2">
      <c r="A42" s="7"/>
      <c r="B42" s="9" t="s">
        <v>42</v>
      </c>
      <c r="C42" s="133">
        <v>1</v>
      </c>
      <c r="D42" s="159">
        <v>1</v>
      </c>
      <c r="E42" s="23">
        <v>4</v>
      </c>
      <c r="F42" s="14">
        <v>0</v>
      </c>
      <c r="G42" s="14"/>
      <c r="H42" s="14"/>
      <c r="I42" s="14"/>
      <c r="J42" s="14">
        <v>32</v>
      </c>
      <c r="K42" s="14">
        <v>2</v>
      </c>
      <c r="L42" s="14">
        <v>0</v>
      </c>
      <c r="M42" s="14">
        <v>0</v>
      </c>
      <c r="N42" s="14">
        <v>0</v>
      </c>
      <c r="O42" s="263">
        <v>0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9" t="s">
        <v>42</v>
      </c>
    </row>
    <row r="43" spans="1:24" ht="12.75" customHeight="1" x14ac:dyDescent="0.2">
      <c r="A43" s="7"/>
      <c r="B43" s="317" t="s">
        <v>13</v>
      </c>
      <c r="C43" s="318">
        <v>13</v>
      </c>
      <c r="D43" s="319">
        <v>7</v>
      </c>
      <c r="E43" s="320">
        <v>8</v>
      </c>
      <c r="F43" s="321">
        <v>14</v>
      </c>
      <c r="G43" s="321"/>
      <c r="H43" s="321"/>
      <c r="I43" s="321"/>
      <c r="J43" s="321">
        <v>2</v>
      </c>
      <c r="K43" s="321">
        <v>3</v>
      </c>
      <c r="L43" s="321">
        <v>4</v>
      </c>
      <c r="M43" s="321">
        <v>9</v>
      </c>
      <c r="N43" s="321">
        <v>1</v>
      </c>
      <c r="O43" s="321">
        <v>3</v>
      </c>
      <c r="P43" s="321">
        <v>0</v>
      </c>
      <c r="Q43" s="321">
        <v>0</v>
      </c>
      <c r="R43" s="321">
        <v>0</v>
      </c>
      <c r="S43" s="321">
        <v>1</v>
      </c>
      <c r="T43" s="314">
        <v>2</v>
      </c>
      <c r="U43" s="314">
        <v>1</v>
      </c>
      <c r="V43" s="314">
        <v>0</v>
      </c>
      <c r="W43" s="436">
        <v>0</v>
      </c>
      <c r="X43" s="317" t="s">
        <v>13</v>
      </c>
    </row>
    <row r="44" spans="1:24" ht="28.5" customHeight="1" x14ac:dyDescent="0.2">
      <c r="B44" s="481" t="s">
        <v>109</v>
      </c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77"/>
      <c r="P44" s="477"/>
      <c r="Q44" s="477"/>
      <c r="R44" s="477"/>
      <c r="S44" s="477"/>
      <c r="T44" s="477"/>
      <c r="U44" s="477"/>
      <c r="V44" s="477"/>
      <c r="W44" s="477"/>
      <c r="X44" s="477"/>
    </row>
    <row r="45" spans="1:24" ht="15" customHeight="1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.7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mergeCells count="3">
    <mergeCell ref="B2:X2"/>
    <mergeCell ref="B3:X3"/>
    <mergeCell ref="B44:X44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50"/>
  <sheetViews>
    <sheetView workbookViewId="0">
      <selection activeCell="G28" sqref="G28"/>
    </sheetView>
  </sheetViews>
  <sheetFormatPr defaultRowHeight="12.75" x14ac:dyDescent="0.2"/>
  <cols>
    <col min="1" max="1" width="2.28515625" customWidth="1"/>
    <col min="2" max="2" width="11.5703125" style="3" customWidth="1"/>
    <col min="3" max="4" width="6.7109375" style="3" customWidth="1"/>
    <col min="5" max="7" width="6.7109375" style="37" customWidth="1"/>
    <col min="8" max="8" width="6.7109375" style="3" customWidth="1"/>
    <col min="9" max="9" width="8.28515625" customWidth="1"/>
    <col min="10" max="10" width="1.7109375" customWidth="1"/>
  </cols>
  <sheetData>
    <row r="1" spans="2:8" ht="14.25" customHeight="1" x14ac:dyDescent="0.2">
      <c r="B1" s="24"/>
      <c r="C1" s="24"/>
      <c r="D1" s="24"/>
      <c r="E1" s="36"/>
      <c r="F1" s="36"/>
      <c r="H1" s="77" t="s">
        <v>94</v>
      </c>
    </row>
    <row r="2" spans="2:8" ht="30" customHeight="1" x14ac:dyDescent="0.2">
      <c r="B2" s="483" t="s">
        <v>64</v>
      </c>
      <c r="C2" s="483"/>
      <c r="D2" s="483"/>
      <c r="E2" s="483"/>
      <c r="F2" s="483"/>
      <c r="G2" s="483"/>
      <c r="H2" s="483"/>
    </row>
    <row r="3" spans="2:8" ht="30" customHeight="1" x14ac:dyDescent="0.2">
      <c r="B3" s="82" t="s">
        <v>49</v>
      </c>
      <c r="C3" s="484" t="s">
        <v>128</v>
      </c>
      <c r="D3" s="485"/>
      <c r="E3" s="486"/>
      <c r="F3" s="487" t="s">
        <v>129</v>
      </c>
      <c r="G3" s="485"/>
      <c r="H3" s="486"/>
    </row>
    <row r="4" spans="2:8" ht="12.75" customHeight="1" x14ac:dyDescent="0.2">
      <c r="B4" s="271">
        <v>1990</v>
      </c>
      <c r="C4" s="232"/>
      <c r="D4" s="233">
        <v>0</v>
      </c>
      <c r="E4" s="234"/>
      <c r="F4" s="235"/>
      <c r="G4" s="233">
        <v>47</v>
      </c>
      <c r="H4" s="230"/>
    </row>
    <row r="5" spans="2:8" ht="12.75" customHeight="1" x14ac:dyDescent="0.2">
      <c r="B5" s="109">
        <v>1991</v>
      </c>
      <c r="C5" s="236"/>
      <c r="D5" s="237">
        <v>41</v>
      </c>
      <c r="E5" s="238"/>
      <c r="F5" s="239"/>
      <c r="G5" s="237">
        <v>278</v>
      </c>
      <c r="H5" s="231"/>
    </row>
    <row r="6" spans="2:8" ht="12.75" customHeight="1" x14ac:dyDescent="0.2">
      <c r="B6" s="109">
        <v>1992</v>
      </c>
      <c r="C6" s="236"/>
      <c r="D6" s="237">
        <v>154</v>
      </c>
      <c r="E6" s="238"/>
      <c r="F6" s="239"/>
      <c r="G6" s="237">
        <v>143</v>
      </c>
      <c r="H6" s="231"/>
    </row>
    <row r="7" spans="2:8" ht="12.75" customHeight="1" x14ac:dyDescent="0.2">
      <c r="B7" s="109">
        <v>1993</v>
      </c>
      <c r="C7" s="236"/>
      <c r="D7" s="237">
        <v>16</v>
      </c>
      <c r="E7" s="238"/>
      <c r="F7" s="14"/>
      <c r="G7" s="237">
        <v>16</v>
      </c>
      <c r="H7" s="19"/>
    </row>
    <row r="8" spans="2:8" ht="12.75" customHeight="1" x14ac:dyDescent="0.2">
      <c r="B8" s="109">
        <v>1994</v>
      </c>
      <c r="C8" s="236"/>
      <c r="D8" s="237">
        <v>9</v>
      </c>
      <c r="E8" s="238"/>
      <c r="F8" s="14"/>
      <c r="G8" s="237">
        <v>5</v>
      </c>
      <c r="H8" s="19"/>
    </row>
    <row r="9" spans="2:8" ht="12.75" customHeight="1" x14ac:dyDescent="0.2">
      <c r="B9" s="109">
        <v>1995</v>
      </c>
      <c r="C9" s="236"/>
      <c r="D9" s="237">
        <v>133</v>
      </c>
      <c r="E9" s="238"/>
      <c r="F9" s="14"/>
      <c r="G9" s="237">
        <v>121</v>
      </c>
      <c r="H9" s="19"/>
    </row>
    <row r="10" spans="2:8" ht="12.75" customHeight="1" x14ac:dyDescent="0.2">
      <c r="B10" s="109">
        <v>1996</v>
      </c>
      <c r="C10" s="236"/>
      <c r="D10" s="237">
        <v>20</v>
      </c>
      <c r="E10" s="238"/>
      <c r="F10" s="14"/>
      <c r="G10" s="237">
        <v>4</v>
      </c>
      <c r="H10" s="23"/>
    </row>
    <row r="11" spans="2:8" ht="12.75" customHeight="1" x14ac:dyDescent="0.2">
      <c r="B11" s="109">
        <v>1997</v>
      </c>
      <c r="C11" s="236"/>
      <c r="D11" s="237">
        <v>71</v>
      </c>
      <c r="E11" s="238"/>
      <c r="F11" s="14"/>
      <c r="G11" s="237">
        <v>1</v>
      </c>
      <c r="H11" s="23"/>
    </row>
    <row r="12" spans="2:8" ht="12.75" customHeight="1" x14ac:dyDescent="0.2">
      <c r="B12" s="109">
        <v>1998</v>
      </c>
      <c r="C12" s="236"/>
      <c r="D12" s="237">
        <v>19</v>
      </c>
      <c r="E12" s="238"/>
      <c r="F12" s="14"/>
      <c r="G12" s="237">
        <v>62</v>
      </c>
      <c r="H12" s="23"/>
    </row>
    <row r="13" spans="2:8" ht="12.75" customHeight="1" x14ac:dyDescent="0.2">
      <c r="B13" s="109">
        <v>1999</v>
      </c>
      <c r="C13" s="32"/>
      <c r="D13" s="237">
        <v>46</v>
      </c>
      <c r="E13" s="23"/>
      <c r="F13" s="14"/>
      <c r="G13" s="237">
        <v>66</v>
      </c>
      <c r="H13" s="23"/>
    </row>
    <row r="14" spans="2:8" ht="12.75" customHeight="1" x14ac:dyDescent="0.2">
      <c r="B14" s="109">
        <v>2000</v>
      </c>
      <c r="C14" s="32"/>
      <c r="D14" s="237">
        <v>113</v>
      </c>
      <c r="E14" s="23"/>
      <c r="F14" s="14"/>
      <c r="G14" s="237">
        <v>113</v>
      </c>
      <c r="H14" s="23"/>
    </row>
    <row r="15" spans="2:8" ht="12.75" customHeight="1" x14ac:dyDescent="0.2">
      <c r="B15" s="109">
        <v>2001</v>
      </c>
      <c r="C15" s="32"/>
      <c r="D15" s="237">
        <v>122</v>
      </c>
      <c r="E15" s="23"/>
      <c r="F15" s="14"/>
      <c r="G15" s="237">
        <v>125</v>
      </c>
      <c r="H15" s="23"/>
    </row>
    <row r="16" spans="2:8" ht="12.75" customHeight="1" x14ac:dyDescent="0.2">
      <c r="B16" s="109">
        <v>2002</v>
      </c>
      <c r="C16" s="32"/>
      <c r="D16" s="237">
        <v>101</v>
      </c>
      <c r="E16" s="23"/>
      <c r="F16" s="14"/>
      <c r="G16" s="237">
        <v>25</v>
      </c>
      <c r="H16" s="23"/>
    </row>
    <row r="17" spans="2:8" ht="12.75" customHeight="1" x14ac:dyDescent="0.2">
      <c r="B17" s="109">
        <v>2003</v>
      </c>
      <c r="C17" s="32"/>
      <c r="D17" s="237">
        <v>5</v>
      </c>
      <c r="E17" s="23"/>
      <c r="F17" s="14"/>
      <c r="G17" s="237">
        <v>5</v>
      </c>
      <c r="H17" s="23"/>
    </row>
    <row r="18" spans="2:8" ht="12.75" customHeight="1" x14ac:dyDescent="0.2">
      <c r="B18" s="109">
        <v>2004</v>
      </c>
      <c r="C18" s="32"/>
      <c r="D18" s="237">
        <v>0</v>
      </c>
      <c r="E18" s="23"/>
      <c r="F18" s="14"/>
      <c r="G18" s="237">
        <v>0</v>
      </c>
      <c r="H18" s="23"/>
    </row>
    <row r="19" spans="2:8" ht="12.75" customHeight="1" x14ac:dyDescent="0.2">
      <c r="B19" s="109">
        <v>2005</v>
      </c>
      <c r="C19" s="32"/>
      <c r="D19" s="237">
        <v>144</v>
      </c>
      <c r="E19" s="23"/>
      <c r="F19" s="14"/>
      <c r="G19" s="237">
        <v>125</v>
      </c>
      <c r="H19" s="23"/>
    </row>
    <row r="20" spans="2:8" ht="12.75" customHeight="1" x14ac:dyDescent="0.2">
      <c r="B20" s="109">
        <v>2006</v>
      </c>
      <c r="C20" s="32"/>
      <c r="D20" s="237">
        <v>5</v>
      </c>
      <c r="E20" s="23"/>
      <c r="F20" s="14"/>
      <c r="G20" s="237">
        <v>6</v>
      </c>
      <c r="H20" s="23"/>
    </row>
    <row r="21" spans="2:8" ht="12.75" customHeight="1" x14ac:dyDescent="0.2">
      <c r="B21" s="109">
        <v>2007</v>
      </c>
      <c r="C21" s="32"/>
      <c r="D21" s="237">
        <v>0</v>
      </c>
      <c r="E21" s="23"/>
      <c r="F21" s="14"/>
      <c r="G21" s="237">
        <v>0</v>
      </c>
      <c r="H21" s="23"/>
    </row>
    <row r="22" spans="2:8" ht="12.75" customHeight="1" x14ac:dyDescent="0.2">
      <c r="B22" s="109">
        <v>2008</v>
      </c>
      <c r="C22" s="32"/>
      <c r="D22" s="237">
        <v>154</v>
      </c>
      <c r="E22" s="23"/>
      <c r="F22" s="14"/>
      <c r="G22" s="237">
        <v>154</v>
      </c>
      <c r="H22" s="23"/>
    </row>
    <row r="23" spans="2:8" ht="12.75" customHeight="1" x14ac:dyDescent="0.2">
      <c r="B23" s="109">
        <v>2009</v>
      </c>
      <c r="C23" s="32"/>
      <c r="D23" s="237">
        <v>9</v>
      </c>
      <c r="E23" s="23"/>
      <c r="F23" s="14"/>
      <c r="G23" s="237">
        <v>228</v>
      </c>
      <c r="H23" s="23"/>
    </row>
    <row r="24" spans="2:8" ht="12.75" customHeight="1" x14ac:dyDescent="0.2">
      <c r="B24" s="109">
        <v>2010</v>
      </c>
      <c r="C24" s="32"/>
      <c r="D24" s="237">
        <v>0</v>
      </c>
      <c r="E24" s="23"/>
      <c r="F24" s="14"/>
      <c r="G24" s="237">
        <v>0</v>
      </c>
      <c r="H24" s="23"/>
    </row>
    <row r="25" spans="2:8" ht="12.75" customHeight="1" x14ac:dyDescent="0.2">
      <c r="B25" s="109">
        <v>2011</v>
      </c>
      <c r="C25" s="32"/>
      <c r="D25" s="237">
        <v>6</v>
      </c>
      <c r="E25" s="23"/>
      <c r="F25" s="14"/>
      <c r="G25" s="237">
        <v>6</v>
      </c>
      <c r="H25" s="23"/>
    </row>
    <row r="26" spans="2:8" ht="12.75" customHeight="1" x14ac:dyDescent="0.2">
      <c r="B26" s="109">
        <v>2012</v>
      </c>
      <c r="C26" s="32"/>
      <c r="D26" s="237">
        <v>8</v>
      </c>
      <c r="E26" s="23"/>
      <c r="F26" s="14"/>
      <c r="G26" s="237">
        <v>0</v>
      </c>
      <c r="H26" s="23"/>
    </row>
    <row r="27" spans="2:8" ht="12.75" customHeight="1" x14ac:dyDescent="0.2">
      <c r="B27" s="109">
        <v>2013</v>
      </c>
      <c r="C27" s="32"/>
      <c r="D27" s="237">
        <v>0</v>
      </c>
      <c r="E27" s="23"/>
      <c r="F27" s="14"/>
      <c r="G27" s="237">
        <v>0</v>
      </c>
      <c r="H27" s="23"/>
    </row>
    <row r="28" spans="2:8" ht="12.75" customHeight="1" x14ac:dyDescent="0.2">
      <c r="B28" s="110">
        <v>2014</v>
      </c>
      <c r="C28" s="44"/>
      <c r="D28" s="240">
        <v>0</v>
      </c>
      <c r="E28" s="34"/>
      <c r="F28" s="28"/>
      <c r="G28" s="240">
        <v>120</v>
      </c>
      <c r="H28" s="34"/>
    </row>
    <row r="29" spans="2:8" ht="12.75" customHeight="1" x14ac:dyDescent="0.2">
      <c r="B29" s="111" t="s">
        <v>99</v>
      </c>
      <c r="C29" s="83"/>
      <c r="D29" s="241">
        <v>312</v>
      </c>
      <c r="E29" s="113"/>
      <c r="F29" s="112"/>
      <c r="G29" s="241">
        <v>328.2</v>
      </c>
      <c r="H29" s="46"/>
    </row>
    <row r="30" spans="2:8" ht="12.75" customHeight="1" x14ac:dyDescent="0.2">
      <c r="B30" s="111" t="s">
        <v>100</v>
      </c>
      <c r="C30" s="83"/>
      <c r="D30" s="241">
        <v>179</v>
      </c>
      <c r="E30" s="113"/>
      <c r="F30" s="112"/>
      <c r="G30" s="241">
        <v>128.4</v>
      </c>
      <c r="H30" s="46"/>
    </row>
    <row r="31" spans="2:8" ht="12.75" customHeight="1" x14ac:dyDescent="0.2">
      <c r="B31" s="111" t="s">
        <v>101</v>
      </c>
      <c r="C31" s="83"/>
      <c r="D31" s="241">
        <f>AVERAGE(D4:D13)</f>
        <v>50.9</v>
      </c>
      <c r="E31" s="113"/>
      <c r="F31" s="112"/>
      <c r="G31" s="241">
        <f>AVERAGE(G4:G13)</f>
        <v>74.3</v>
      </c>
      <c r="H31" s="46"/>
    </row>
    <row r="32" spans="2:8" ht="12.75" customHeight="1" x14ac:dyDescent="0.2">
      <c r="B32" s="278" t="s">
        <v>118</v>
      </c>
      <c r="C32" s="279"/>
      <c r="D32" s="280">
        <f>AVERAGE(D14:D23)</f>
        <v>65.3</v>
      </c>
      <c r="E32" s="281"/>
      <c r="F32" s="282"/>
      <c r="G32" s="280">
        <f>AVERAGE(G14:G23)</f>
        <v>78.099999999999994</v>
      </c>
      <c r="H32" s="283"/>
    </row>
    <row r="33" spans="2:8" ht="15" customHeight="1" x14ac:dyDescent="0.2">
      <c r="B33" s="272" t="s">
        <v>140</v>
      </c>
      <c r="C33" s="44"/>
      <c r="D33" s="242">
        <f>AVERAGE(D24:D28)</f>
        <v>2.8</v>
      </c>
      <c r="E33" s="114"/>
      <c r="F33" s="50"/>
      <c r="G33" s="242">
        <f>AVERAGE(G24:G28)</f>
        <v>25.2</v>
      </c>
      <c r="H33" s="34"/>
    </row>
    <row r="34" spans="2:8" ht="12.75" customHeight="1" x14ac:dyDescent="0.2">
      <c r="B34" s="38" t="s">
        <v>83</v>
      </c>
      <c r="C34" s="38"/>
      <c r="D34" s="27"/>
    </row>
    <row r="35" spans="2:8" ht="14.25" customHeight="1" x14ac:dyDescent="0.25">
      <c r="B35" s="75" t="s">
        <v>53</v>
      </c>
      <c r="C35" s="75"/>
      <c r="D35" s="90"/>
      <c r="E35" s="39"/>
      <c r="F35" s="39"/>
      <c r="G35" s="39"/>
      <c r="H35" s="90"/>
    </row>
    <row r="36" spans="2:8" ht="27.75" customHeight="1" x14ac:dyDescent="0.2">
      <c r="B36" s="482" t="s">
        <v>102</v>
      </c>
      <c r="C36" s="479"/>
      <c r="D36" s="479"/>
      <c r="E36" s="479"/>
      <c r="F36" s="479"/>
      <c r="G36" s="479"/>
      <c r="H36" s="479"/>
    </row>
    <row r="37" spans="2:8" ht="36" customHeight="1" x14ac:dyDescent="0.2">
      <c r="B37" s="482" t="s">
        <v>103</v>
      </c>
      <c r="C37" s="479"/>
      <c r="D37" s="479"/>
      <c r="E37" s="479"/>
      <c r="F37" s="479"/>
      <c r="G37" s="479"/>
      <c r="H37" s="479"/>
    </row>
    <row r="38" spans="2:8" ht="12.75" customHeight="1" x14ac:dyDescent="0.2">
      <c r="B38" s="488"/>
      <c r="C38" s="488"/>
      <c r="D38" s="488"/>
      <c r="E38" s="488"/>
      <c r="F38" s="488"/>
      <c r="G38" s="488"/>
      <c r="H38" s="488"/>
    </row>
    <row r="39" spans="2:8" ht="12.75" customHeight="1" x14ac:dyDescent="0.2">
      <c r="B39" s="467"/>
      <c r="C39" s="489"/>
      <c r="D39" s="489"/>
      <c r="E39" s="489"/>
      <c r="F39" s="489"/>
      <c r="G39" s="489"/>
      <c r="H39" s="489"/>
    </row>
    <row r="40" spans="2:8" ht="12.75" customHeight="1" x14ac:dyDescent="0.2">
      <c r="B40" s="467"/>
      <c r="C40" s="489"/>
      <c r="D40" s="489"/>
      <c r="E40" s="489"/>
      <c r="F40" s="489"/>
      <c r="G40" s="489"/>
      <c r="H40" s="489"/>
    </row>
    <row r="41" spans="2:8" ht="12.75" customHeight="1" x14ac:dyDescent="0.2">
      <c r="B41" s="467"/>
      <c r="C41" s="490"/>
      <c r="D41" s="490"/>
      <c r="E41" s="490"/>
      <c r="F41" s="490"/>
      <c r="G41" s="490"/>
      <c r="H41" s="490"/>
    </row>
    <row r="42" spans="2:8" ht="12.75" customHeight="1" x14ac:dyDescent="0.2">
      <c r="B42" s="491"/>
      <c r="C42" s="491"/>
      <c r="D42" s="491"/>
      <c r="E42" s="491"/>
      <c r="F42" s="491"/>
      <c r="G42" s="491"/>
      <c r="H42" s="491"/>
    </row>
    <row r="43" spans="2:8" ht="12.75" customHeight="1" x14ac:dyDescent="0.2">
      <c r="B43" s="467"/>
      <c r="C43" s="467"/>
      <c r="D43" s="467"/>
      <c r="E43" s="467"/>
      <c r="F43" s="467"/>
      <c r="G43" s="467"/>
      <c r="H43" s="467"/>
    </row>
    <row r="44" spans="2:8" ht="12.75" customHeight="1" x14ac:dyDescent="0.2"/>
    <row r="45" spans="2:8" ht="12.75" customHeight="1" x14ac:dyDescent="0.2"/>
    <row r="46" spans="2:8" ht="12.75" customHeight="1" x14ac:dyDescent="0.2"/>
    <row r="47" spans="2:8" ht="12.75" customHeight="1" x14ac:dyDescent="0.2"/>
    <row r="48" spans="2:8" ht="12.75" customHeight="1" x14ac:dyDescent="0.2"/>
    <row r="49" ht="15" customHeight="1" x14ac:dyDescent="0.2"/>
    <row r="50" ht="12.75" customHeight="1" x14ac:dyDescent="0.2"/>
  </sheetData>
  <mergeCells count="11">
    <mergeCell ref="B43:H43"/>
    <mergeCell ref="B38:H38"/>
    <mergeCell ref="B39:H39"/>
    <mergeCell ref="B40:H40"/>
    <mergeCell ref="B41:H41"/>
    <mergeCell ref="B42:H42"/>
    <mergeCell ref="B37:H37"/>
    <mergeCell ref="B2:H2"/>
    <mergeCell ref="C3:E3"/>
    <mergeCell ref="F3:H3"/>
    <mergeCell ref="B36:H36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27"/>
  <sheetViews>
    <sheetView workbookViewId="0">
      <selection activeCell="L36" sqref="L36"/>
    </sheetView>
  </sheetViews>
  <sheetFormatPr defaultRowHeight="12.75" x14ac:dyDescent="0.2"/>
  <cols>
    <col min="2" max="2" width="11" customWidth="1"/>
    <col min="3" max="3" width="3.85546875" customWidth="1"/>
    <col min="4" max="8" width="6.7109375" customWidth="1"/>
  </cols>
  <sheetData>
    <row r="1" spans="2:13" ht="15.75" x14ac:dyDescent="0.2">
      <c r="H1" s="40" t="s">
        <v>95</v>
      </c>
    </row>
    <row r="4" spans="2:13" ht="15.75" x14ac:dyDescent="0.2">
      <c r="B4" s="492" t="s">
        <v>104</v>
      </c>
      <c r="C4" s="493"/>
      <c r="D4" s="493"/>
      <c r="E4" s="493"/>
      <c r="F4" s="493"/>
      <c r="G4" s="493"/>
      <c r="H4" s="494"/>
    </row>
    <row r="5" spans="2:13" ht="23.25" customHeight="1" x14ac:dyDescent="0.2">
      <c r="B5" s="80" t="s">
        <v>57</v>
      </c>
      <c r="C5" s="495" t="s">
        <v>0</v>
      </c>
      <c r="D5" s="495"/>
      <c r="E5" s="496" t="s">
        <v>63</v>
      </c>
      <c r="F5" s="497"/>
      <c r="G5" s="495" t="s">
        <v>55</v>
      </c>
      <c r="H5" s="497"/>
    </row>
    <row r="6" spans="2:13" ht="16.5" customHeight="1" x14ac:dyDescent="0.2">
      <c r="B6" s="81"/>
      <c r="C6" s="73" t="s">
        <v>54</v>
      </c>
      <c r="D6" s="74" t="s">
        <v>1</v>
      </c>
      <c r="E6" s="49" t="s">
        <v>54</v>
      </c>
      <c r="F6" s="78" t="s">
        <v>1</v>
      </c>
      <c r="G6" s="73" t="s">
        <v>54</v>
      </c>
      <c r="H6" s="78" t="s">
        <v>1</v>
      </c>
    </row>
    <row r="7" spans="2:13" ht="16.5" customHeight="1" x14ac:dyDescent="0.2">
      <c r="B7" s="53">
        <v>1996</v>
      </c>
      <c r="C7" s="255">
        <v>13</v>
      </c>
      <c r="D7" s="255">
        <v>58</v>
      </c>
      <c r="E7" s="255">
        <v>14</v>
      </c>
      <c r="F7" s="255">
        <v>247</v>
      </c>
      <c r="G7" s="255">
        <v>59</v>
      </c>
      <c r="H7" s="255">
        <v>294</v>
      </c>
    </row>
    <row r="8" spans="2:13" x14ac:dyDescent="0.2">
      <c r="B8" s="53">
        <v>1997</v>
      </c>
      <c r="C8" s="255">
        <v>13</v>
      </c>
      <c r="D8" s="255">
        <v>308</v>
      </c>
      <c r="E8" s="255">
        <v>6</v>
      </c>
      <c r="F8" s="255">
        <v>137</v>
      </c>
      <c r="G8" s="255">
        <v>58</v>
      </c>
      <c r="H8" s="255">
        <v>274</v>
      </c>
    </row>
    <row r="9" spans="2:13" x14ac:dyDescent="0.2">
      <c r="B9" s="53">
        <v>1998</v>
      </c>
      <c r="C9" s="255">
        <v>5</v>
      </c>
      <c r="D9" s="255">
        <v>26</v>
      </c>
      <c r="E9" s="255">
        <v>11</v>
      </c>
      <c r="F9" s="255">
        <v>160</v>
      </c>
      <c r="G9" s="255">
        <v>62</v>
      </c>
      <c r="H9" s="255">
        <v>323</v>
      </c>
    </row>
    <row r="10" spans="2:13" x14ac:dyDescent="0.2">
      <c r="B10" s="53">
        <v>1999</v>
      </c>
      <c r="C10" s="255">
        <v>6</v>
      </c>
      <c r="D10" s="255">
        <v>71</v>
      </c>
      <c r="E10" s="255">
        <v>11</v>
      </c>
      <c r="F10" s="255">
        <v>277</v>
      </c>
      <c r="G10" s="255">
        <v>55</v>
      </c>
      <c r="H10" s="255">
        <v>283</v>
      </c>
    </row>
    <row r="11" spans="2:13" x14ac:dyDescent="0.2">
      <c r="B11" s="53">
        <v>2000</v>
      </c>
      <c r="C11" s="255">
        <v>10</v>
      </c>
      <c r="D11" s="255">
        <v>173</v>
      </c>
      <c r="E11" s="255">
        <v>21</v>
      </c>
      <c r="F11" s="255">
        <v>394</v>
      </c>
      <c r="G11" s="255">
        <v>68</v>
      </c>
      <c r="H11" s="255">
        <v>248</v>
      </c>
    </row>
    <row r="12" spans="2:13" x14ac:dyDescent="0.2">
      <c r="B12" s="53">
        <v>2001</v>
      </c>
      <c r="C12" s="255">
        <v>9</v>
      </c>
      <c r="D12" s="255">
        <v>202</v>
      </c>
      <c r="E12" s="255">
        <v>12</v>
      </c>
      <c r="F12" s="255">
        <v>341</v>
      </c>
      <c r="G12" s="255">
        <v>88</v>
      </c>
      <c r="H12" s="255">
        <v>319</v>
      </c>
      <c r="M12" s="294"/>
    </row>
    <row r="13" spans="2:13" x14ac:dyDescent="0.2">
      <c r="B13" s="53">
        <v>2002</v>
      </c>
      <c r="C13" s="255">
        <v>10</v>
      </c>
      <c r="D13" s="255">
        <v>119</v>
      </c>
      <c r="E13" s="255">
        <v>10</v>
      </c>
      <c r="F13" s="255">
        <v>234</v>
      </c>
      <c r="G13" s="255">
        <v>77</v>
      </c>
      <c r="H13" s="255">
        <v>454</v>
      </c>
    </row>
    <row r="14" spans="2:13" x14ac:dyDescent="0.2">
      <c r="B14" s="53">
        <v>2003</v>
      </c>
      <c r="C14" s="255">
        <v>9</v>
      </c>
      <c r="D14" s="255">
        <v>158</v>
      </c>
      <c r="E14" s="255">
        <v>8</v>
      </c>
      <c r="F14" s="255">
        <v>107</v>
      </c>
      <c r="G14" s="255">
        <v>74</v>
      </c>
      <c r="H14" s="255">
        <v>274</v>
      </c>
    </row>
    <row r="15" spans="2:13" x14ac:dyDescent="0.2">
      <c r="B15" s="53">
        <v>2004</v>
      </c>
      <c r="C15" s="255">
        <v>18</v>
      </c>
      <c r="D15" s="255">
        <v>104</v>
      </c>
      <c r="E15" s="255">
        <v>6</v>
      </c>
      <c r="F15" s="255">
        <v>103</v>
      </c>
      <c r="G15" s="255">
        <v>62</v>
      </c>
      <c r="H15" s="255">
        <v>277</v>
      </c>
    </row>
    <row r="16" spans="2:13" x14ac:dyDescent="0.2">
      <c r="B16" s="53">
        <v>2005</v>
      </c>
      <c r="C16" s="255">
        <v>11</v>
      </c>
      <c r="D16" s="255">
        <v>103</v>
      </c>
      <c r="E16" s="255">
        <v>8</v>
      </c>
      <c r="F16" s="255">
        <v>117</v>
      </c>
      <c r="G16" s="255">
        <v>79</v>
      </c>
      <c r="H16" s="255">
        <v>309</v>
      </c>
    </row>
    <row r="17" spans="2:9" x14ac:dyDescent="0.2">
      <c r="B17" s="53">
        <v>2006</v>
      </c>
      <c r="C17" s="255">
        <v>11</v>
      </c>
      <c r="D17" s="255">
        <v>35</v>
      </c>
      <c r="E17" s="255">
        <v>9</v>
      </c>
      <c r="F17" s="255">
        <v>397</v>
      </c>
      <c r="G17" s="255">
        <v>70</v>
      </c>
      <c r="H17" s="255">
        <v>294</v>
      </c>
    </row>
    <row r="18" spans="2:9" x14ac:dyDescent="0.2">
      <c r="B18" s="53">
        <v>2007</v>
      </c>
      <c r="C18" s="255">
        <v>6</v>
      </c>
      <c r="D18" s="255">
        <v>34</v>
      </c>
      <c r="E18" s="255">
        <v>11</v>
      </c>
      <c r="F18" s="255">
        <v>197</v>
      </c>
      <c r="G18" s="255">
        <v>70</v>
      </c>
      <c r="H18" s="255">
        <v>311</v>
      </c>
    </row>
    <row r="19" spans="2:9" ht="12.75" customHeight="1" x14ac:dyDescent="0.2">
      <c r="B19" s="53">
        <v>2008</v>
      </c>
      <c r="C19" s="255">
        <v>9</v>
      </c>
      <c r="D19" s="255">
        <v>105</v>
      </c>
      <c r="E19" s="255">
        <v>7</v>
      </c>
      <c r="F19" s="255">
        <v>105</v>
      </c>
      <c r="G19" s="255">
        <v>55</v>
      </c>
      <c r="H19" s="255">
        <v>259</v>
      </c>
    </row>
    <row r="20" spans="2:9" x14ac:dyDescent="0.2">
      <c r="B20" s="109">
        <v>2009</v>
      </c>
      <c r="C20" s="255">
        <v>14</v>
      </c>
      <c r="D20" s="255">
        <v>214</v>
      </c>
      <c r="E20" s="255">
        <v>15</v>
      </c>
      <c r="F20" s="255">
        <v>335</v>
      </c>
      <c r="G20" s="255">
        <v>67</v>
      </c>
      <c r="H20" s="255">
        <v>353</v>
      </c>
    </row>
    <row r="21" spans="2:9" x14ac:dyDescent="0.2">
      <c r="B21" s="109">
        <v>2010</v>
      </c>
      <c r="C21" s="255">
        <v>12</v>
      </c>
      <c r="D21" s="255">
        <v>35</v>
      </c>
      <c r="E21" s="255">
        <v>16</v>
      </c>
      <c r="F21" s="255">
        <v>431</v>
      </c>
      <c r="G21" s="255">
        <v>82</v>
      </c>
      <c r="H21" s="255">
        <v>375</v>
      </c>
    </row>
    <row r="22" spans="2:9" x14ac:dyDescent="0.2">
      <c r="B22" s="293">
        <v>2011</v>
      </c>
      <c r="C22" s="255">
        <v>8</v>
      </c>
      <c r="D22" s="255">
        <v>102</v>
      </c>
      <c r="E22" s="255">
        <v>20</v>
      </c>
      <c r="F22" s="255">
        <v>452</v>
      </c>
      <c r="G22" s="255">
        <v>56</v>
      </c>
      <c r="H22" s="255">
        <v>281</v>
      </c>
    </row>
    <row r="23" spans="2:9" x14ac:dyDescent="0.2">
      <c r="B23" s="52">
        <v>2012</v>
      </c>
      <c r="C23" s="255">
        <v>12</v>
      </c>
      <c r="D23" s="255">
        <v>93</v>
      </c>
      <c r="E23" s="255">
        <v>4</v>
      </c>
      <c r="F23" s="255">
        <v>83</v>
      </c>
      <c r="G23" s="255">
        <v>43</v>
      </c>
      <c r="H23" s="255">
        <v>314</v>
      </c>
    </row>
    <row r="24" spans="2:9" x14ac:dyDescent="0.2">
      <c r="B24" s="52">
        <v>2013</v>
      </c>
      <c r="C24" s="255">
        <v>3</v>
      </c>
      <c r="D24" s="255">
        <v>10</v>
      </c>
      <c r="E24" s="255">
        <v>11</v>
      </c>
      <c r="F24" s="255">
        <v>257</v>
      </c>
      <c r="G24" s="255">
        <v>46</v>
      </c>
      <c r="H24" s="255">
        <v>291</v>
      </c>
    </row>
    <row r="25" spans="2:9" x14ac:dyDescent="0.2">
      <c r="B25" s="58">
        <v>2014</v>
      </c>
      <c r="C25" s="256">
        <v>2</v>
      </c>
      <c r="D25" s="256">
        <v>4</v>
      </c>
      <c r="E25" s="437" t="s">
        <v>43</v>
      </c>
      <c r="F25" s="437" t="s">
        <v>43</v>
      </c>
      <c r="G25" s="256">
        <v>15</v>
      </c>
      <c r="H25" s="256">
        <v>66</v>
      </c>
    </row>
    <row r="26" spans="2:9" x14ac:dyDescent="0.2">
      <c r="B26" s="447" t="s">
        <v>65</v>
      </c>
      <c r="C26" s="447"/>
      <c r="D26" s="447"/>
      <c r="E26" s="447"/>
      <c r="F26" s="447"/>
      <c r="G26" s="447"/>
      <c r="H26" s="447"/>
    </row>
    <row r="27" spans="2:9" ht="26.25" customHeight="1" x14ac:dyDescent="0.2">
      <c r="B27" s="468" t="s">
        <v>141</v>
      </c>
      <c r="C27" s="447"/>
      <c r="D27" s="447"/>
      <c r="E27" s="447"/>
      <c r="F27" s="447"/>
      <c r="G27" s="447"/>
      <c r="H27" s="447"/>
      <c r="I27" s="447"/>
    </row>
  </sheetData>
  <mergeCells count="6">
    <mergeCell ref="B26:H26"/>
    <mergeCell ref="B27:I27"/>
    <mergeCell ref="B4:H4"/>
    <mergeCell ref="C5:D5"/>
    <mergeCell ref="E5:F5"/>
    <mergeCell ref="G5:H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T2.7</vt:lpstr>
      <vt:lpstr>road_fat</vt:lpstr>
      <vt:lpstr>road_fat_ranking</vt:lpstr>
      <vt:lpstr>road_fat_by_user</vt:lpstr>
      <vt:lpstr>road_fat_by_vehicle</vt:lpstr>
      <vt:lpstr>road_accid</vt:lpstr>
      <vt:lpstr>rail_fat</vt:lpstr>
      <vt:lpstr>airlives lost</vt:lpstr>
      <vt:lpstr>ship lost</vt:lpstr>
      <vt:lpstr>'airlives lost'!Print_Area</vt:lpstr>
      <vt:lpstr>rail_fat!Print_Area</vt:lpstr>
      <vt:lpstr>road_accid!Print_Area</vt:lpstr>
      <vt:lpstr>road_fat!Print_Area</vt:lpstr>
      <vt:lpstr>road_fat_by_user!Print_Area</vt:lpstr>
      <vt:lpstr>road_fat_by_vehicle!Print_Area</vt:lpstr>
      <vt:lpstr>road_fat_ranking!Print_Area</vt:lpstr>
      <vt:lpstr>'ship lost'!Print_Area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MOVE.A3</cp:lastModifiedBy>
  <cp:lastPrinted>2012-03-20T14:49:08Z</cp:lastPrinted>
  <dcterms:created xsi:type="dcterms:W3CDTF">2003-09-05T14:33:05Z</dcterms:created>
  <dcterms:modified xsi:type="dcterms:W3CDTF">2015-07-17T09:53:30Z</dcterms:modified>
</cp:coreProperties>
</file>