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5400" yWindow="-60" windowWidth="15480" windowHeight="11640" tabRatio="882" activeTab="9"/>
  </bookViews>
  <sheets>
    <sheet name="T2.1" sheetId="187" r:id="rId1"/>
    <sheet name="overview" sheetId="188" r:id="rId2"/>
    <sheet name="growth_eu28" sheetId="45" r:id="rId3"/>
    <sheet name="limits" sheetId="44" r:id="rId4"/>
    <sheet name="weights" sheetId="181" r:id="rId5"/>
    <sheet name="empl" sheetId="182" r:id="rId6"/>
    <sheet name="entrpr" sheetId="183" r:id="rId7"/>
    <sheet name="turnov" sheetId="184" r:id="rId8"/>
    <sheet name="house_exp_type" sheetId="179" r:id="rId9"/>
    <sheet name="price_index" sheetId="178" r:id="rId10"/>
    <sheet name="trade_by_mode" sheetId="180" r:id="rId11"/>
    <sheet name="tax_fuel" sheetId="189" r:id="rId12"/>
    <sheet name="tax_otrans" sheetId="190" r:id="rId13"/>
    <sheet name="tax_ontot" sheetId="192" r:id="rId14"/>
    <sheet name="world_infr" sheetId="186" r:id="rId15"/>
    <sheet name="world_perf" sheetId="57" r:id="rId16"/>
  </sheets>
  <definedNames>
    <definedName name="_xlnm._FilterDatabase" localSheetId="9" hidden="1">price_index!#REF!</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empl!#REF!</definedName>
    <definedName name="_xlnm.Print_Area" localSheetId="6">entrpr!#REF!</definedName>
    <definedName name="_xlnm.Print_Area" localSheetId="2">growth_eu28!$O$1:$V$37</definedName>
    <definedName name="_xlnm.Print_Area" localSheetId="3">limits!$B$1:$G$53</definedName>
    <definedName name="_xlnm.Print_Area" localSheetId="1">overview!$B$1:$D$11</definedName>
    <definedName name="_xlnm.Print_Area" localSheetId="9">price_index!#REF!</definedName>
    <definedName name="_xlnm.Print_Area" localSheetId="0">T2.1!$A$1:$E$27</definedName>
    <definedName name="_xlnm.Print_Area" localSheetId="10">trade_by_mode!#REF!</definedName>
    <definedName name="_xlnm.Print_Area" localSheetId="7">turnov!#REF!</definedName>
    <definedName name="_xlnm.Print_Area" localSheetId="4">weights!$B$1:$J$56</definedName>
    <definedName name="_xlnm.Print_Area" localSheetId="14">world_infr!#REF!</definedName>
    <definedName name="_xlnm.Print_Area" localSheetId="15">world_perf!#REF!</definedName>
    <definedName name="solver_adj" localSheetId="12" hidden="1">tax_otrans!#REF!</definedName>
    <definedName name="solver_cvg" localSheetId="12" hidden="1">0.0001</definedName>
    <definedName name="solver_drv" localSheetId="12" hidden="1">2</definedName>
    <definedName name="solver_eng" localSheetId="12" hidden="1">1</definedName>
    <definedName name="solver_est" localSheetId="12" hidden="1">1</definedName>
    <definedName name="solver_itr" localSheetId="12" hidden="1">2147483647</definedName>
    <definedName name="solver_lhs1" localSheetId="12" hidden="1">tax_otrans!#REF!</definedName>
    <definedName name="solver_lhs2" localSheetId="12" hidden="1">tax_otrans!#REF!</definedName>
    <definedName name="solver_lhs3" localSheetId="12" hidden="1">tax_otrans!#REF!</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1</definedName>
    <definedName name="solver_nod" localSheetId="12" hidden="1">2147483647</definedName>
    <definedName name="solver_num" localSheetId="12" hidden="1">3</definedName>
    <definedName name="solver_nwt" localSheetId="12" hidden="1">1</definedName>
    <definedName name="solver_opt" localSheetId="12" hidden="1">tax_otrans!#REF!</definedName>
    <definedName name="solver_pre" localSheetId="12" hidden="1">0.000001</definedName>
    <definedName name="solver_rbv" localSheetId="12" hidden="1">2</definedName>
    <definedName name="solver_rel1" localSheetId="12" hidden="1">1</definedName>
    <definedName name="solver_rel2" localSheetId="12" hidden="1">3</definedName>
    <definedName name="solver_rel3" localSheetId="12" hidden="1">2</definedName>
    <definedName name="solver_rhs1" localSheetId="12" hidden="1">1</definedName>
    <definedName name="solver_rhs2" localSheetId="12" hidden="1">0</definedName>
    <definedName name="solver_rhs3" localSheetId="12" hidden="1">1</definedName>
    <definedName name="solver_rlx" localSheetId="12" hidden="1">2</definedName>
    <definedName name="solver_rsd" localSheetId="12" hidden="1">0</definedName>
    <definedName name="solver_scl" localSheetId="12" hidden="1">2</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3</definedName>
    <definedName name="solver_val" localSheetId="12" hidden="1">0</definedName>
    <definedName name="solver_ver" localSheetId="12" hidden="1">3</definedName>
  </definedNames>
  <calcPr calcId="145621"/>
</workbook>
</file>

<file path=xl/calcChain.xml><?xml version="1.0" encoding="utf-8"?>
<calcChain xmlns="http://schemas.openxmlformats.org/spreadsheetml/2006/main">
  <c r="L37" i="192" l="1"/>
  <c r="L36" i="192"/>
  <c r="L35" i="192"/>
  <c r="L34" i="192"/>
  <c r="L33" i="192"/>
  <c r="L32" i="192"/>
  <c r="L31" i="192"/>
  <c r="L30" i="192"/>
  <c r="L29" i="192"/>
  <c r="L28" i="192"/>
  <c r="L27" i="192"/>
  <c r="L26" i="192"/>
  <c r="L25" i="192"/>
  <c r="L24" i="192"/>
  <c r="L23" i="192"/>
  <c r="L22" i="192"/>
  <c r="L21" i="192"/>
  <c r="L20" i="192"/>
  <c r="L19" i="192"/>
  <c r="L18" i="192"/>
  <c r="L17" i="192"/>
  <c r="L16" i="192"/>
  <c r="L15" i="192"/>
  <c r="L14" i="192"/>
  <c r="L13" i="192"/>
  <c r="L12" i="192"/>
  <c r="L11" i="192"/>
  <c r="L10" i="192"/>
  <c r="L37" i="189" l="1"/>
  <c r="L36" i="189"/>
  <c r="L35" i="189"/>
  <c r="L34" i="189"/>
  <c r="L33" i="189"/>
  <c r="L32" i="189"/>
  <c r="L31" i="189"/>
  <c r="L30" i="189"/>
  <c r="L29" i="189"/>
  <c r="L28" i="189"/>
  <c r="L27" i="189"/>
  <c r="L26" i="189"/>
  <c r="L25" i="189"/>
  <c r="L24" i="189"/>
  <c r="L23" i="189"/>
  <c r="L22" i="189"/>
  <c r="L21" i="189"/>
  <c r="L20" i="189"/>
  <c r="L19" i="189"/>
  <c r="L18" i="189"/>
  <c r="L17" i="189"/>
  <c r="L16" i="189"/>
  <c r="L15" i="189"/>
  <c r="L14" i="189"/>
  <c r="L13" i="189"/>
  <c r="L12" i="189"/>
  <c r="L11" i="189"/>
  <c r="L10" i="189"/>
  <c r="AE48" i="45" l="1"/>
  <c r="AE49" i="45"/>
  <c r="AE50" i="45"/>
  <c r="AH44" i="45" l="1"/>
  <c r="AH43" i="45"/>
  <c r="AH42" i="45"/>
  <c r="AG44" i="45"/>
  <c r="AG43" i="45"/>
  <c r="AG42" i="45"/>
  <c r="AF44" i="45"/>
  <c r="AF43" i="45"/>
  <c r="AF42" i="45"/>
  <c r="M17" i="57" l="1"/>
  <c r="M15" i="57"/>
  <c r="M11" i="57"/>
  <c r="M25" i="186" l="1"/>
  <c r="M33" i="186" l="1"/>
  <c r="K25" i="186"/>
  <c r="H24" i="186" l="1"/>
  <c r="L19" i="186"/>
  <c r="H13" i="186"/>
  <c r="H11" i="186"/>
  <c r="I33" i="186" l="1"/>
  <c r="I25" i="186"/>
  <c r="I8" i="186"/>
  <c r="G33" i="186"/>
  <c r="G27" i="186"/>
  <c r="G23" i="186"/>
  <c r="G25" i="186" s="1"/>
  <c r="G18" i="186"/>
  <c r="G12" i="186"/>
  <c r="G8" i="186" l="1"/>
  <c r="K33" i="186" l="1"/>
  <c r="AD48" i="45" l="1"/>
  <c r="AD49" i="45"/>
  <c r="AD50" i="45"/>
  <c r="E9" i="179" l="1"/>
  <c r="D9" i="179"/>
  <c r="C9" i="179"/>
  <c r="E8" i="179"/>
  <c r="D8" i="179"/>
  <c r="C8" i="179"/>
  <c r="C10" i="179" s="1"/>
  <c r="B9" i="179"/>
  <c r="B8" i="179"/>
  <c r="B10" i="179" l="1"/>
  <c r="E10" i="179"/>
  <c r="D10" i="179"/>
  <c r="G29" i="180"/>
  <c r="G28" i="180"/>
  <c r="G27" i="180"/>
  <c r="G26" i="180"/>
  <c r="G25" i="180"/>
  <c r="G24" i="180"/>
  <c r="G23" i="180"/>
  <c r="G22" i="180"/>
  <c r="G21" i="180"/>
  <c r="E30" i="180"/>
  <c r="F29" i="180" s="1"/>
  <c r="C30" i="180"/>
  <c r="D30" i="180" s="1"/>
  <c r="G15" i="180"/>
  <c r="G14" i="180"/>
  <c r="G13" i="180"/>
  <c r="G12" i="180"/>
  <c r="G11" i="180"/>
  <c r="G10" i="180"/>
  <c r="G9" i="180"/>
  <c r="G8" i="180"/>
  <c r="G7" i="180"/>
  <c r="E16" i="180"/>
  <c r="F15" i="180" s="1"/>
  <c r="C16" i="180"/>
  <c r="D16" i="180" s="1"/>
  <c r="D7" i="180" l="1"/>
  <c r="D9" i="180"/>
  <c r="D11" i="180"/>
  <c r="D13" i="180"/>
  <c r="D15" i="180"/>
  <c r="F8" i="180"/>
  <c r="F10" i="180"/>
  <c r="F12" i="180"/>
  <c r="F14" i="180"/>
  <c r="F16" i="180"/>
  <c r="G16" i="180"/>
  <c r="H16" i="180" s="1"/>
  <c r="D21" i="180"/>
  <c r="D23" i="180"/>
  <c r="D25" i="180"/>
  <c r="D27" i="180"/>
  <c r="D29" i="180"/>
  <c r="F22" i="180"/>
  <c r="F24" i="180"/>
  <c r="F26" i="180"/>
  <c r="F28" i="180"/>
  <c r="F30" i="180"/>
  <c r="G30" i="180"/>
  <c r="H30" i="180" s="1"/>
  <c r="D8" i="180"/>
  <c r="D10" i="180"/>
  <c r="D12" i="180"/>
  <c r="D14" i="180"/>
  <c r="F7" i="180"/>
  <c r="F9" i="180"/>
  <c r="F11" i="180"/>
  <c r="F13" i="180"/>
  <c r="D22" i="180"/>
  <c r="D24" i="180"/>
  <c r="D26" i="180"/>
  <c r="D28" i="180"/>
  <c r="F21" i="180"/>
  <c r="F23" i="180"/>
  <c r="F25" i="180"/>
  <c r="F27" i="180"/>
  <c r="H28" i="180" l="1"/>
  <c r="H24" i="180"/>
  <c r="H15" i="180"/>
  <c r="H11" i="180"/>
  <c r="H7" i="180"/>
  <c r="H27" i="180"/>
  <c r="H23" i="180"/>
  <c r="H14" i="180"/>
  <c r="H10" i="180"/>
  <c r="H26" i="180"/>
  <c r="H22" i="180"/>
  <c r="H13" i="180"/>
  <c r="H9" i="180"/>
  <c r="H29" i="180"/>
  <c r="H25" i="180"/>
  <c r="H21" i="180"/>
  <c r="H12" i="180"/>
  <c r="H8" i="180"/>
  <c r="G16" i="186"/>
  <c r="AC48" i="45" l="1"/>
  <c r="AC49" i="45"/>
  <c r="AC50" i="45" l="1"/>
  <c r="AB48" i="45" l="1"/>
  <c r="AB49" i="45"/>
  <c r="E8" i="186" l="1"/>
  <c r="AB50" i="45" l="1"/>
  <c r="AA48" i="45" l="1"/>
  <c r="AA49" i="45"/>
  <c r="AA50" i="45"/>
  <c r="Z48" i="45" l="1"/>
  <c r="Z49" i="45"/>
  <c r="Z50" i="45"/>
  <c r="Y50" i="45"/>
  <c r="Y49" i="45"/>
  <c r="Y48" i="45"/>
  <c r="X48" i="45"/>
  <c r="X49" i="45"/>
  <c r="X50" i="45"/>
  <c r="W49" i="45"/>
  <c r="W50" i="45"/>
  <c r="V48" i="45"/>
  <c r="W48" i="45"/>
  <c r="V49" i="45"/>
  <c r="U48" i="45"/>
  <c r="V50" i="45"/>
  <c r="M48" i="45"/>
  <c r="N48" i="45"/>
  <c r="O48" i="45"/>
  <c r="P48" i="45"/>
  <c r="Q48" i="45"/>
  <c r="R48" i="45"/>
  <c r="S48" i="45"/>
  <c r="T48" i="45"/>
  <c r="L48" i="45"/>
  <c r="L49" i="45"/>
  <c r="M49" i="45"/>
  <c r="N49" i="45"/>
  <c r="O49" i="45"/>
  <c r="P49" i="45"/>
  <c r="Q49" i="45"/>
  <c r="R49" i="45"/>
  <c r="S49" i="45"/>
  <c r="T49" i="45"/>
  <c r="U49" i="45"/>
  <c r="L50" i="45"/>
  <c r="M50" i="45"/>
  <c r="N50" i="45"/>
  <c r="O50" i="45"/>
  <c r="P50" i="45"/>
  <c r="Q50" i="45"/>
  <c r="R50" i="45"/>
  <c r="S50" i="45"/>
  <c r="T50" i="45"/>
  <c r="U50" i="45"/>
</calcChain>
</file>

<file path=xl/sharedStrings.xml><?xml version="1.0" encoding="utf-8"?>
<sst xmlns="http://schemas.openxmlformats.org/spreadsheetml/2006/main" count="1227" uniqueCount="363">
  <si>
    <t>per million inhabitants</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</si>
  <si>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</si>
  <si>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</si>
  <si>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</si>
  <si>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</si>
  <si>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</si>
  <si>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</si>
  <si>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</si>
  <si>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</si>
  <si>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</si>
  <si>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</si>
  <si>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</si>
  <si>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</si>
  <si>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</si>
  <si>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</si>
  <si>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</si>
  <si>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</si>
  <si>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</si>
  <si>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</si>
  <si>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</si>
  <si>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</si>
  <si>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</si>
  <si>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</si>
  <si>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</si>
  <si>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</si>
  <si>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</si>
  <si>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</si>
  <si>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</si>
  <si>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</si>
  <si>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</si>
  <si>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</si>
  <si>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</si>
  <si>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t>
  </si>
  <si>
    <t>-</t>
  </si>
  <si>
    <t>pkm</t>
  </si>
  <si>
    <t>tkm</t>
  </si>
  <si>
    <t>Japan</t>
  </si>
  <si>
    <t>USA</t>
  </si>
  <si>
    <t>million</t>
  </si>
  <si>
    <t>€</t>
  </si>
  <si>
    <t>Employment by Mode of Transport</t>
  </si>
  <si>
    <t>Number of Enterprises by Mode of Transport</t>
  </si>
  <si>
    <t>Speed limits:</t>
  </si>
  <si>
    <t>Russia</t>
  </si>
  <si>
    <t>China</t>
  </si>
  <si>
    <t>Turnover by Mode of Transport</t>
  </si>
  <si>
    <t>1000 km</t>
  </si>
  <si>
    <t>LI</t>
  </si>
  <si>
    <t>HR</t>
  </si>
  <si>
    <t xml:space="preserve">Notes : </t>
  </si>
  <si>
    <t>Speed Limits, Blood Alcohol Limits</t>
  </si>
  <si>
    <r>
      <t xml:space="preserve">Speed limit, cars </t>
    </r>
    <r>
      <rPr>
        <sz val="8"/>
        <rFont val="Arial"/>
        <family val="2"/>
      </rPr>
      <t>(in general), km/h:</t>
    </r>
    <r>
      <rPr>
        <b/>
        <sz val="8"/>
        <rFont val="Arial"/>
        <family val="2"/>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</si>
  <si>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</si>
  <si>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</si>
  <si>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</si>
  <si>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</si>
  <si>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</si>
  <si>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</si>
  <si>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</si>
  <si>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</si>
  <si>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</si>
  <si>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</si>
  <si>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</si>
  <si>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</si>
  <si>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</si>
  <si>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</si>
  <si>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</si>
  <si>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</si>
  <si>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</si>
  <si>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</si>
  <si>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</si>
  <si>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</si>
  <si>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</si>
  <si>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</si>
  <si>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</si>
  <si>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</si>
  <si>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</si>
  <si>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</si>
  <si>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</si>
  <si>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</si>
  <si>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</si>
  <si>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</si>
  <si>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</si>
  <si>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</si>
  <si>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</si>
  <si>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</si>
  <si>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</si>
  <si>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</si>
  <si>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</si>
  <si>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</si>
  <si>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</si>
  <si>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</si>
  <si>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</si>
  <si>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</si>
  <si>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</si>
  <si>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</si>
  <si>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</si>
  <si>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</si>
  <si>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</si>
  <si>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</si>
  <si>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</si>
  <si>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</si>
  <si>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</si>
  <si>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Inland water transport</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</si>
  <si>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</si>
  <si>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</si>
  <si>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</si>
  <si>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</si>
  <si>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</si>
  <si>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</si>
  <si>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</si>
  <si>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</si>
  <si>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</si>
  <si>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</si>
  <si>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</si>
  <si>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</si>
  <si>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</si>
  <si>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</si>
  <si>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</si>
  <si>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</si>
  <si>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</si>
  <si>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</si>
  <si>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</si>
  <si>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</si>
  <si>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</si>
  <si>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</si>
  <si>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</si>
  <si>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</si>
  <si>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</si>
  <si>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</si>
  <si>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</si>
  <si>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</si>
  <si>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</si>
  <si>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</si>
  <si>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</si>
  <si>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</si>
  <si>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</si>
  <si>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</si>
  <si>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</si>
  <si>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</si>
  <si>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 xml:space="preserve">Harmonised Index of Consumer Prices </t>
  </si>
  <si>
    <t>Year 2005 = 100</t>
  </si>
  <si>
    <t>Motor cycles, bicycles and animal drawn vehicles</t>
  </si>
  <si>
    <t>Motor cars</t>
  </si>
  <si>
    <t>Expenditure per head on transport</t>
  </si>
  <si>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</si>
  <si>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</si>
  <si>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</si>
  <si>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</si>
  <si>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</si>
  <si>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</si>
  <si>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</si>
  <si>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</si>
  <si>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</si>
  <si>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</si>
  <si>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Transport safety</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</si>
  <si>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</si>
  <si>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</si>
  <si>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</si>
  <si>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</si>
  <si>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</si>
  <si>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</si>
  <si>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(1) : passenger cars, powered two-wheelers, buses &amp; coaches, tram &amp; metro, railways, intra-EU air, intra-EU sea</t>
  </si>
  <si>
    <t>(2) : road, rail, inland waterways, oil pipelines, intra-EU air, intra-EU sea</t>
  </si>
  <si>
    <t>Pipelines</t>
  </si>
  <si>
    <r>
      <t>Source</t>
    </r>
    <r>
      <rPr>
        <sz val="8"/>
        <rFont val="Arial"/>
        <family val="2"/>
      </rPr>
      <t>: Eurostat</t>
    </r>
  </si>
  <si>
    <r>
      <t>Source</t>
    </r>
    <r>
      <rPr>
        <sz val="8"/>
        <rFont val="Arial"/>
        <family val="2"/>
      </rPr>
      <t>:</t>
    </r>
    <r>
      <rPr>
        <sz val="8"/>
        <rFont val="Arial"/>
        <family val="2"/>
      </rPr>
      <t xml:space="preserve"> Eurostat, International Road Federation, Union Internationale des Chemins de Fer, national statistics, estimates </t>
    </r>
    <r>
      <rPr>
        <i/>
        <sz val="8"/>
        <rFont val="Arial"/>
        <family val="2"/>
      </rPr>
      <t>(in italics)</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</si>
  <si>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</si>
  <si>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</si>
  <si>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</si>
  <si>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</si>
  <si>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</si>
  <si>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</si>
  <si>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</si>
  <si>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</si>
  <si>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</si>
  <si>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</si>
  <si>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</si>
  <si>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</si>
  <si>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</si>
  <si>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90-110</t>
  </si>
  <si>
    <t>90-120</t>
  </si>
  <si>
    <t>80-110</t>
  </si>
  <si>
    <t>96-112</t>
  </si>
  <si>
    <r>
      <t>PL</t>
    </r>
    <r>
      <rPr>
        <sz val="8"/>
        <rFont val="Arial"/>
        <family val="2"/>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</si>
  <si>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r>
      <rPr>
        <b/>
        <sz val="8"/>
        <rFont val="Arial"/>
        <family val="2"/>
      </rPr>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</si>
  <si>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</si>
  <si>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</si>
  <si>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 xml:space="preserve">Export + Import </t>
  </si>
  <si>
    <t>Inland waterway</t>
  </si>
  <si>
    <r>
      <t xml:space="preserve">Value </t>
    </r>
    <r>
      <rPr>
        <sz val="8"/>
        <rFont val="Arial"/>
        <family val="2"/>
      </rPr>
      <t>(billion €)</t>
    </r>
  </si>
  <si>
    <r>
      <t>Weight</t>
    </r>
    <r>
      <rPr>
        <sz val="8"/>
        <rFont val="Arial"/>
        <family val="2"/>
      </rPr>
      <t xml:space="preserve"> (million tonnes)</t>
    </r>
  </si>
  <si>
    <t>Other purchased transport services</t>
  </si>
  <si>
    <t>70-90</t>
  </si>
  <si>
    <t>40-50</t>
  </si>
  <si>
    <t>32-48</t>
  </si>
  <si>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</si>
  <si>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</si>
  <si>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</si>
  <si>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</si>
  <si>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</si>
  <si>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</si>
  <si>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</si>
  <si>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</si>
  <si>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</si>
  <si>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</si>
  <si>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</si>
  <si>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</si>
  <si>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</si>
  <si>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</si>
  <si>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</si>
  <si>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t>EUROPEAN UNION</t>
  </si>
  <si>
    <t>European Commission</t>
  </si>
  <si>
    <t>General</t>
  </si>
  <si>
    <t>Road Transport: Speed Limits, Blood Alcohol Limits</t>
  </si>
  <si>
    <t>Road: Maximum Gross Vehicle Weight</t>
  </si>
  <si>
    <r>
      <t xml:space="preserve">in co-operation with </t>
    </r>
    <r>
      <rPr>
        <b/>
        <sz val="10"/>
        <rFont val="Arial"/>
        <family val="2"/>
      </rPr>
      <t>Eurostat</t>
    </r>
  </si>
  <si>
    <t>Self propulsion</t>
  </si>
  <si>
    <t>Post</t>
  </si>
  <si>
    <t>Unknown</t>
  </si>
  <si>
    <r>
      <t>Note:</t>
    </r>
    <r>
      <rPr>
        <sz val="8"/>
        <rFont val="Arial"/>
        <family val="2"/>
      </rPr>
      <t xml:space="preserve"> Data for intra-EU trade are no longer available by mode of transport used.</t>
    </r>
  </si>
  <si>
    <t>GDP*</t>
  </si>
  <si>
    <t>*Millions of euro, chain-linked volumes, reference year 2000 (at 2000 exchange rates)</t>
  </si>
  <si>
    <t>7 / 10</t>
  </si>
  <si>
    <t>30</t>
  </si>
  <si>
    <t>(6) 44t for 40 feet long ISO containers</t>
  </si>
  <si>
    <t>11.5 (7)</t>
  </si>
  <si>
    <t>12 (9)</t>
  </si>
  <si>
    <t>(9) 11.5 t if mechanical suspension</t>
  </si>
  <si>
    <t>42</t>
  </si>
  <si>
    <t>37 (10)</t>
  </si>
  <si>
    <t>(10) 35 t for 3-axle tractor + 1-axle trailer</t>
  </si>
  <si>
    <t>42 - 44</t>
  </si>
  <si>
    <t>40 - 44 (8)</t>
  </si>
  <si>
    <t>44 - 60 (4)</t>
  </si>
  <si>
    <t>(4) 5 axles = 44t; 6 axles = 56t; 7 axles = 60t</t>
  </si>
  <si>
    <t>25 / 26</t>
  </si>
  <si>
    <t>48 - 60 (5)</t>
  </si>
  <si>
    <t>(5) 5 axles = 48t; 6 axles = 58t; 7 axles = 60t</t>
  </si>
  <si>
    <t>(7) 10.5t for vehicles with mechanical suspension in national traffic</t>
  </si>
  <si>
    <t>2.1.8</t>
  </si>
  <si>
    <t>2.1.10</t>
  </si>
  <si>
    <t>Directorate-General for Mobility and Transport</t>
  </si>
  <si>
    <t>TRANSPORT IN FIGURES</t>
  </si>
  <si>
    <t>Part 2 : TRANSPORT</t>
  </si>
  <si>
    <t>Chapter 2.1  :</t>
  </si>
  <si>
    <t>2.1.1</t>
  </si>
  <si>
    <t>2.1.2</t>
  </si>
  <si>
    <t>2.1.3</t>
  </si>
  <si>
    <t>2.1.4</t>
  </si>
  <si>
    <t>2.1.5</t>
  </si>
  <si>
    <t>2.1.6</t>
  </si>
  <si>
    <t>2.1.7</t>
  </si>
  <si>
    <t>2.1.9</t>
  </si>
  <si>
    <t>2.1.11</t>
  </si>
  <si>
    <t>2.1.12</t>
  </si>
  <si>
    <r>
      <t>IT</t>
    </r>
    <r>
      <rPr>
        <sz val="8"/>
        <rFont val="Arial"/>
        <family val="2"/>
      </rPr>
      <t>: 150 km/h on certain 2x3 lane motorways if the operator so requests.</t>
    </r>
  </si>
  <si>
    <t>Economic activity according to NACE Rev. 2 classification</t>
  </si>
  <si>
    <t xml:space="preserve">Railways </t>
  </si>
  <si>
    <t xml:space="preserve">freight transport </t>
  </si>
  <si>
    <r>
      <t>Source</t>
    </r>
    <r>
      <rPr>
        <sz val="8"/>
        <rFont val="Arial"/>
        <family val="2"/>
      </rPr>
      <t>:</t>
    </r>
    <r>
      <rPr>
        <sz val="8"/>
        <rFont val="Arial"/>
        <family val="2"/>
      </rPr>
      <t xml:space="preserve"> Eurostat, Japan Statistics Bureau, US Bureau of Transportation Statisitics, Goskom STAT (Russia), National Bureau of Statistics of China, International Transport Forum, estimates (</t>
    </r>
    <r>
      <rPr>
        <i/>
        <sz val="8"/>
        <rFont val="Arial"/>
        <family val="2"/>
      </rPr>
      <t>in italics</t>
    </r>
    <r>
      <rPr>
        <sz val="8"/>
        <rFont val="Arial"/>
        <family val="2"/>
      </rPr>
      <t>)</t>
    </r>
  </si>
  <si>
    <t xml:space="preserve">Gross Value Added </t>
  </si>
  <si>
    <t>Environmental taxes and transport</t>
  </si>
  <si>
    <r>
      <t xml:space="preserve">Notes: </t>
    </r>
    <r>
      <rPr>
        <sz val="8"/>
        <rFont val="Arial"/>
        <family val="2"/>
      </rPr>
      <t>EU totals are weighted averages</t>
    </r>
  </si>
  <si>
    <t>Postal and courier activities</t>
  </si>
  <si>
    <t>EU totals are weighted averages</t>
  </si>
  <si>
    <t xml:space="preserve">(*) Transport fuel taxes include those taxes which are levied on the transport use of fuels/energy products. </t>
  </si>
  <si>
    <t>(*) Transport taxes (excl. Fuel) mainly include taxes related to the ownership and use of motor vehicles</t>
  </si>
  <si>
    <t>* Including taxes on fuel and other transport taxes.</t>
  </si>
  <si>
    <t>Environmental taxes on transport (fuel and other taxes) as % of total taxation</t>
  </si>
  <si>
    <t>Energy taxes as % of GDP - Transport fuel taxes (*)</t>
  </si>
  <si>
    <t>Environmental taxes and transport: Energy taxes as % of GDP - Transport fuel taxes</t>
  </si>
  <si>
    <t>Environmental taxes and transport:  Environmental taxes as % of GDP - Transport (excl. fuel)</t>
  </si>
  <si>
    <t>2.1.13</t>
  </si>
  <si>
    <t>2.1.14</t>
  </si>
  <si>
    <t>2.1.15</t>
  </si>
  <si>
    <t>Employment by Mode of Transport (*) (in 1 000)</t>
  </si>
  <si>
    <t>(**) Including all urban and suburban land transport modes (motor bus, tramway, streetcar, trolley bus, underground and elevated railways)</t>
  </si>
  <si>
    <t>Number of Enterprises by Mode of Transport (*)</t>
  </si>
  <si>
    <t>passenger transport (**)</t>
  </si>
  <si>
    <t>Turnover by Mode of Transport (*)</t>
  </si>
  <si>
    <t>36 (10)</t>
  </si>
  <si>
    <t>40 (11)</t>
  </si>
  <si>
    <t>(11) 44 t for 3 and + axles tractor + 3 and + axles trailer</t>
  </si>
  <si>
    <t>31</t>
  </si>
  <si>
    <t>11,5</t>
  </si>
  <si>
    <r>
      <t>Source</t>
    </r>
    <r>
      <rPr>
        <sz val="8"/>
        <rFont val="Arial"/>
        <family val="2"/>
      </rPr>
      <t>: International Transport Forum, national sources</t>
    </r>
  </si>
  <si>
    <t>130</t>
  </si>
  <si>
    <t>Warehousing and support activities</t>
  </si>
  <si>
    <t xml:space="preserve">The above figures refer to those companies whose main activity lies in the mode concerned.    </t>
  </si>
  <si>
    <t>(*) Data refer to transportation and storage activities (including postal and courier services, removal services). The values above in italics are not from ESTAT or other official source, but are merely indicative estimates made by DG MOVE.</t>
  </si>
  <si>
    <t xml:space="preserve"> Environmental taxes as % of GDP - Transport (excl. fuel) (*)</t>
  </si>
  <si>
    <t>Environmental taxes on transport (fuel and other taxes) as % of total taxation (*)</t>
  </si>
  <si>
    <r>
      <rPr>
        <b/>
        <sz val="10"/>
        <rFont val="Arial"/>
        <family val="2"/>
      </rPr>
      <t>Source:</t>
    </r>
    <r>
      <rPr>
        <sz val="10"/>
        <rFont val="Arial"/>
        <family val="2"/>
      </rPr>
      <t xml:space="preserve"> Eurostat, tables 2.2.2 and 2.3.2</t>
    </r>
  </si>
  <si>
    <t>(*) Data refer to transportation and storage activities (including postal and courier services, removal services). Data are based on Structural Business Statistics and therefore total transport employment differs from value on Overview 2.1.1. The values above in italics are not from ESTAT or other official source, but are merely indicative estimates made by DG MOVE.</t>
  </si>
  <si>
    <t>ME</t>
  </si>
  <si>
    <t>RS</t>
  </si>
  <si>
    <r>
      <t>Source</t>
    </r>
    <r>
      <rPr>
        <sz val="8"/>
        <rFont val="Arial"/>
        <family val="2"/>
      </rPr>
      <t>: National sources, International Transport Forum, EC Road Safety website, TIPSOL, World Health Organization</t>
    </r>
  </si>
  <si>
    <t>32</t>
  </si>
  <si>
    <t>Partner: Extra EU-28</t>
  </si>
  <si>
    <r>
      <t xml:space="preserve">Air </t>
    </r>
    <r>
      <rPr>
        <sz val="8"/>
        <rFont val="Arial"/>
        <family val="2"/>
      </rPr>
      <t>(domestic / intra-EU-28)</t>
    </r>
  </si>
  <si>
    <r>
      <t xml:space="preserve">Sea </t>
    </r>
    <r>
      <rPr>
        <sz val="8"/>
        <rFont val="Arial"/>
        <family val="2"/>
      </rPr>
      <t>(domestic / intra-EU-28)</t>
    </r>
  </si>
  <si>
    <t>Transport Growth EU-28 (graph)</t>
  </si>
  <si>
    <t>EU-28: External Trade with Major Partners by Mode of Transport</t>
  </si>
  <si>
    <t>Comparison EU-28 - World: Infrastructure and Vehicles</t>
  </si>
  <si>
    <t>Comparison EU-28 - World: Passenger and Freight Transport</t>
  </si>
  <si>
    <t>EU-28</t>
  </si>
  <si>
    <t>Transport Growth EU-28</t>
  </si>
  <si>
    <t>Annual Growth Rates EU-28</t>
  </si>
  <si>
    <t xml:space="preserve"> EU-28 : Evolution of Consumer Prices for Passenger Transport</t>
  </si>
  <si>
    <t>EU-28 : External Trade by Mode of Transport</t>
  </si>
  <si>
    <t>Comparison EU-28 - World</t>
  </si>
  <si>
    <t>EU-15</t>
  </si>
  <si>
    <t>EU-13</t>
  </si>
  <si>
    <t>AL</t>
  </si>
  <si>
    <t>11.5 (12)</t>
  </si>
  <si>
    <t>(12) Weight per drive axle: national traffic = 10t; international traffic = 11.5t; Lorry 3 axles: national traffic = 24t; international traffic = 26t</t>
  </si>
  <si>
    <t>(3) National traffic / international traffic</t>
  </si>
  <si>
    <t>(8) Higher value for vehicles engaged in combined transport</t>
  </si>
  <si>
    <r>
      <t>Source :</t>
    </r>
    <r>
      <rPr>
        <sz val="8"/>
        <rFont val="Arial"/>
        <family val="2"/>
      </rPr>
      <t xml:space="preserve"> Eurostat, estimates (</t>
    </r>
    <r>
      <rPr>
        <i/>
        <sz val="8"/>
        <rFont val="Arial"/>
        <family val="2"/>
      </rPr>
      <t>in italics</t>
    </r>
    <r>
      <rPr>
        <sz val="8"/>
        <rFont val="Arial"/>
        <family val="2"/>
      </rPr>
      <t>). Final consumption derived from the new ESA2010 National Accounts Methodology.</t>
    </r>
  </si>
  <si>
    <t>GDP: at constant year 2005 prices and exchange rates</t>
  </si>
  <si>
    <t>(2): China: including buses and coaches</t>
  </si>
  <si>
    <t>(3): Japan: included in railway pkm</t>
  </si>
  <si>
    <t>(3) 4.3% of total employment if postal and courier activities are not included.</t>
  </si>
  <si>
    <t>EU-28: Evolution of Consumer Prices for Passenger Transport 1999-2015</t>
  </si>
  <si>
    <t>2013 (million €)</t>
  </si>
  <si>
    <t>ranking in 2014</t>
  </si>
  <si>
    <t>(8)</t>
  </si>
  <si>
    <t>(1): Divided highways with 4 or more lanes (rural or urban interstate, freeways, expressways, arterial and collector) with full access control by the authorities.</t>
  </si>
  <si>
    <t>(2): Japan: national expressways.</t>
  </si>
  <si>
    <t>(3): Russia: federal roads.</t>
  </si>
  <si>
    <t xml:space="preserve">(4): USA: a sum of partly overlapping networks. </t>
  </si>
  <si>
    <t>(5): China: both oil and gas pipelines</t>
  </si>
  <si>
    <t>(6): Russia: only crude oil pipelines. 20 thousand km of oil products pipelines are not included.</t>
  </si>
  <si>
    <t>(7): USA: light duty vehicles, short wheel and long wheel base.</t>
  </si>
  <si>
    <t>(8): Japan: including 31.8 million light motor vehicles (engine capacity up to 660 cubic centimetres).</t>
  </si>
  <si>
    <t>(7)</t>
  </si>
  <si>
    <t>(6): China: oil and gas pipelines.</t>
  </si>
  <si>
    <t>(4): Japan: 2012 value</t>
  </si>
  <si>
    <t>(5): USA: Class I rail</t>
  </si>
  <si>
    <t>(7): USA: refers to water transport, includes inland waterways.</t>
  </si>
  <si>
    <t>(8): China: both coastwise and inland waterway transport.</t>
  </si>
  <si>
    <t>avg growth 95-14</t>
  </si>
  <si>
    <t>avg growth 00-14</t>
  </si>
  <si>
    <t>growth 13-14</t>
  </si>
  <si>
    <t>1995-2014 p.a.</t>
  </si>
  <si>
    <t>2000-2014 p.a.</t>
  </si>
  <si>
    <t>2013-2014</t>
  </si>
  <si>
    <r>
      <t xml:space="preserve">GDP </t>
    </r>
    <r>
      <rPr>
        <sz val="8"/>
        <rFont val="Arial"/>
        <family val="2"/>
      </rPr>
      <t>at year 2005 prices and exchange rates</t>
    </r>
  </si>
  <si>
    <t>GDP (at constant year 2005 prices)</t>
  </si>
  <si>
    <t>With around € 633 billion in Gross Value Added (GVA) at current prices, the transport and storage services sector (including postal and courier activities) accounted for about 5.1% of total GVA in the EU-28 in 2014 (1). It should be noted, however, that this figure only includes the GVA of companies whose main activity is the provision of transport (and transport-related) services and that own account transport operations are not included.</t>
  </si>
  <si>
    <t>(1) It is estimated that the transport share amounts of 4.5% of total GVA if postal and courier activities are not included.</t>
  </si>
  <si>
    <t xml:space="preserve">In 2014, the transport and storage services sector (including postal and courier activities) in the EU-28 employed around 11 million persons (2), some 5.1% of the total workforce (3). Around 53% of them worked in land transport (road, rail and pipelines), 3% in water transport (sea and inland waterways), 4% in air transport and 25% in warehousing and supporting and  transport activities (such as cargo handling, storage and warehousing) and the remaining 16% in postal and courier activities. </t>
  </si>
  <si>
    <t>(2) Figures on number of persons employed in transport, total workforce and shares per mode based on Eurostat Labour Force Survey (age 15-64 years).</t>
  </si>
  <si>
    <t>In 2014, it is estimated that private households in the EU-28 spent € 1 001 billion or roughly 13% of their total consumption on transport-related items.</t>
  </si>
  <si>
    <t>Close to 26% of this sum (around € 265 billion) was used to purchase vehicles, more than half (€ 522 billion) was spent on the operation of personal transport equipment (e.g. to buy fuel for the car) and the rest (€ 213 billion) was spent for transport services (e.g. bus, train, plane tickets).</t>
  </si>
  <si>
    <t>In 2014 total goods transport activities in the EU-28 are estimated to amount to 3 524 billion tkm. This figure includes intra-EU air and sea transport but not transport activities between the EU and the rest of the world. Road transport accounted for 49% of this total, rail for 11.7%, inland waterways for 4.3% and oil pipelines for 3.2%. Intra-EU maritime transport was the second most important mode with a share of 31.8% while intra-EU air transport only accounted for 0.1% of the total.</t>
  </si>
  <si>
    <t>In 2014, total passenger transport activities in the EU-28 by any motorized means of transport are estimated to  amount to 6 591 billion pkm or on average around 12 985 km per person. This figure includes intra-EU air and sea transport but not transport activities between the EU and the rest of the world. Passenger cars accounted for 72.3% of this total, powered two-wheelers for 1.9%, buses &amp; coaches for 8%, railways for 6.5% and tram and metro for 1.5%. Intra-EU air and intra-EU maritime transport contributed for 9.2% and 0.6% respectively.</t>
  </si>
  <si>
    <r>
      <t>Road:</t>
    </r>
    <r>
      <rPr>
        <sz val="8"/>
        <rFont val="Arial"/>
        <family val="2"/>
      </rPr>
      <t xml:space="preserve">  25 974 persons were killed in road accidents (fatalities within 30 days) in 2014, 0.1% more than in 2013 (when 25 956 people lost their lives). In comparison with 2001, the number of road fatalities was lower by more than half (-52.7%). </t>
    </r>
  </si>
  <si>
    <r>
      <t>Rail:</t>
    </r>
    <r>
      <rPr>
        <sz val="8"/>
        <rFont val="Arial"/>
        <family val="2"/>
      </rPr>
      <t xml:space="preserve"> 15 passengers lost their lives in 2014; this figure does not include casualties among railway employees or other people run over by trains.</t>
    </r>
  </si>
  <si>
    <r>
      <t xml:space="preserve">Air: </t>
    </r>
    <r>
      <rPr>
        <sz val="8"/>
        <rFont val="Arial"/>
        <family val="2"/>
      </rPr>
      <t>150 lives were lost in 2015.</t>
    </r>
  </si>
  <si>
    <r>
      <t>Source:</t>
    </r>
    <r>
      <rPr>
        <sz val="8"/>
        <rFont val="Arial"/>
        <family val="2"/>
      </rPr>
      <t xml:space="preserve">  DG Taxation and Customs Union, based on Eurostat - </t>
    </r>
    <r>
      <rPr>
        <b/>
        <sz val="8"/>
        <rFont val="Arial"/>
        <family val="2"/>
      </rPr>
      <t xml:space="preserve">provisional data </t>
    </r>
  </si>
  <si>
    <r>
      <t xml:space="preserve">Source: </t>
    </r>
    <r>
      <rPr>
        <sz val="8"/>
        <rFont val="Arial"/>
        <family val="2"/>
      </rPr>
      <t xml:space="preserve">DG Taxation and Customs Union, based on Eurostat  - </t>
    </r>
    <r>
      <rPr>
        <b/>
        <sz val="8"/>
        <rFont val="Arial"/>
        <family val="2"/>
      </rPr>
      <t>provisional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</si>
</sst>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0.0"/>
    <numFmt numFmtId="165" formatCode="0.0"/>
    <numFmt numFmtId="166" formatCode="#,###,##0"/>
    <numFmt numFmtId="167" formatCode="0.0\ \ \ "/>
    <numFmt numFmtId="168" formatCode="0.00\ "/>
    <numFmt numFmtId="169" formatCode="0.0%"/>
    <numFmt numFmtId="170" formatCode="#\ ##0"/>
    <numFmt numFmtId="171" formatCode="#0.0"/>
    <numFmt numFmtId="172" formatCode="#,##0;\-#,##0;"/>
    <numFmt numFmtId="173" formatCode="0.0\ "/>
    <numFmt numFmtId="174" formatCode="dd\.mm\.yy"/>
    <numFmt numFmtId="175" formatCode="#\ ##0.0"/>
    <numFmt numFmtId="176" formatCode="#\ ###\ ##0"/>
    <numFmt numFmtId="177" formatCode="#\ ##0"/>
    <numFmt numFmtId="178" formatCode="0.0000"/>
  </numFmts>
  <fonts count="32">
    <font>
      <sz val="10"/>
      <name val="Arial"/>
    </font>
    <font>
      <sz val="10"/>
      <name val="Arial"/>
      <family val="2"/>
    </font>
    <font>
      <sz val="10"/>
      <name val="Arial"/>
      <family val="2"/>
    </font>
    <font>
      <b/>
      <sz val="14"/>
      <name val="Arial"/>
      <family val="2"/>
    </font>
    <font>
      <sz val="8"/>
      <name val="Arial"/>
      <family val="2"/>
    </font>
    <font>
      <b/>
      <sz val="8"/>
      <name val="Arial"/>
      <family val="2"/>
    </font>
    <font>
      <sz val="8"/>
      <name val="Arial"/>
      <family val="2"/>
    </font>
    <font>
      <b/>
      <sz val="12"/>
      <name val="Arial"/>
      <family val="2"/>
    </font>
    <font>
      <b/>
      <sz val="8"/>
      <name val="Arial"/>
      <family val="2"/>
    </font>
    <font>
      <b/>
      <sz val="10"/>
      <name val="Arial"/>
      <family val="2"/>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10"/>
      <name val="Arial"/>
      <family val="2"/>
    </font>
    <font>
      <b/>
      <sz val="6"/>
      <name val="Arial"/>
      <family val="2"/>
    </font>
    <font>
      <b/>
      <sz val="12"/>
      <name val="Arial"/>
      <family val="2"/>
    </font>
    <font>
      <i/>
      <sz val="8"/>
      <name val="Arial"/>
      <family val="2"/>
    </font>
    <font>
      <b/>
      <sz val="11"/>
      <color indexed="10"/>
      <name val="Arial"/>
      <family val="2"/>
    </font>
    <font>
      <sz val="10"/>
      <name val="Times"/>
      <family val="1"/>
    </font>
    <font>
      <sz val="11"/>
      <name val="Arial"/>
      <family val="2"/>
    </font>
    <font>
      <sz val="8"/>
      <color indexed="10"/>
      <name val="Arial"/>
      <family val="2"/>
    </font>
    <font>
      <sz val="9"/>
      <name val="Arial"/>
      <family val="2"/>
    </font>
    <font>
      <sz val="11"/>
      <color indexed="8"/>
      <name val="Times New Roman"/>
      <family val="1"/>
    </font>
    <font>
      <sz val="8"/>
      <color indexed="8"/>
      <name val="Arial"/>
      <family val="2"/>
    </font>
    <font>
      <sz val="12"/>
      <name val="Arial"/>
      <family val="2"/>
    </font>
    <font>
      <sz val="10"/>
      <name val="Myriad Pro"/>
      <family val="2"/>
    </font>
    <font>
      <sz val="11"/>
      <name val="Arial"/>
      <family val="2"/>
    </font>
    <font>
      <sz val="10"/>
      <color rgb="FFFF0000"/>
      <name val="Arial"/>
      <family val="2"/>
    </font>
    <font>
      <sz val="8"/>
      <color rgb="FFFF0000"/>
      <name val="Arial"/>
      <family val="2"/>
    </font>
    <font>
      <i/>
      <sz val="10"/>
      <name val="Arial"/>
      <family val="2"/>
    </font>
  </fonts>
  <fills count="11">
    <fill>
      <patternFill patternType="none"/>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rgb="FFCCFFCC"/>
        <bgColor indexed="64"/>
      </patternFill>
    </fill>
    <fill>
      <patternFill patternType="solid">
        <fgColor theme="3" tint="0.59996337778862885"/>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auto="1"/>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s>
  <cellStyleXfs count="7">
    <xf numFmtId="0" fontId="0" fillId="0" borderId="0"/>
    <xf numFmtId="0" fontId="1" fillId="0" borderId="0" applyFont="0" applyFill="0" applyBorder="0" applyAlignment="0" applyProtection="0"/>
    <xf numFmtId="0" fontId="6" fillId="0" borderId="0"/>
    <xf numFmtId="0" fontId="12" fillId="2" borderId="0" applyNumberFormat="0" applyBorder="0">
      <protection locked="0"/>
    </xf>
    <xf numFmtId="0" fontId="13" fillId="3" borderId="0" applyNumberFormat="0" applyBorder="0">
      <protection locked="0"/>
    </xf>
    <xf numFmtId="0" fontId="21" fillId="0" borderId="0"/>
    <xf numFmtId="0" fontId="28" fillId="0" borderId="0"/>
  </cellStyleXfs>
  <cellXfs count="883">
    <xf numFmtId="0" fontId="0" fillId="0" borderId="0" xfId="0"/>
    <xf numFmtId="0" fontId="2" fillId="0" borderId="0" xfId="0" applyFont="1" applyAlignment="1">
      <alignment vertical="top" wrapText="1"/>
    </xf>
    <xf numFmtId="0" fontId="0" fillId="0" borderId="0" xfId="0" applyBorder="1"/>
    <xf numFmtId="0" fontId="4" fillId="0" borderId="0" xfId="0" applyFont="1" applyBorder="1"/>
    <xf numFmtId="0" fontId="8" fillId="0" borderId="0" xfId="0" applyFont="1" applyBorder="1" applyAlignment="1">
      <alignment horizontal="left"/>
    </xf>
    <xf numFmtId="0" fontId="4" fillId="0" borderId="0" xfId="0" applyFont="1"/>
    <xf numFmtId="0" fontId="0" fillId="0" borderId="0" xfId="0" applyFill="1" applyBorder="1"/>
    <xf numFmtId="0" fontId="8" fillId="0" borderId="0" xfId="0" applyFont="1"/>
    <xf numFmtId="0" fontId="4" fillId="0" borderId="0" xfId="0" applyFont="1" applyAlignment="1">
      <alignment horizont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4" fillId="0" borderId="0" xfId="0" applyFont="1" applyAlignment="1"/>
    <xf numFmtId="0" fontId="7" fillId="0" borderId="0" xfId="0" quotePrefix="1" applyFont="1" applyAlignment="1">
      <alignment horizontal="right" vertical="top"/>
    </xf>
    <xf numFmtId="0" fontId="8" fillId="0" borderId="0" xfId="0" applyFont="1" applyBorder="1" applyAlignment="1">
      <alignment horizontal="left" vertical="center" wrapText="1"/>
    </xf>
    <xf numFmtId="0" fontId="7" fillId="0" borderId="0" xfId="0" quotePrefix="1" applyFont="1" applyBorder="1" applyAlignment="1">
      <alignment horizontal="right" vertical="top"/>
    </xf>
    <xf numFmtId="0" fontId="4" fillId="0" borderId="0" xfId="0" applyFont="1" applyFill="1" applyBorder="1" applyAlignment="1">
      <alignment vertical="center"/>
    </xf>
    <xf numFmtId="0" fontId="7" fillId="0" borderId="0" xfId="0" applyFont="1" applyBorder="1" applyAlignment="1">
      <alignment horizontal="center" vertical="center" wrapText="1"/>
    </xf>
    <xf numFmtId="0" fontId="0" fillId="0" borderId="0" xfId="0" applyAlignment="1">
      <alignment vertical="center"/>
    </xf>
    <xf numFmtId="0" fontId="3" fillId="0" borderId="0" xfId="0" applyFont="1" applyBorder="1" applyAlignment="1">
      <alignment horizontal="center" vertical="center" wrapText="1"/>
    </xf>
    <xf numFmtId="0" fontId="6" fillId="0" borderId="0" xfId="0" applyFont="1" applyBorder="1" applyAlignment="1">
      <alignment horizontal="left" vertical="top"/>
    </xf>
    <xf numFmtId="0" fontId="10" fillId="0" borderId="0" xfId="0" applyFont="1" applyBorder="1" applyAlignment="1">
      <alignment horizontal="left" vertical="top"/>
    </xf>
    <xf numFmtId="0" fontId="8" fillId="0" borderId="0" xfId="0" applyFont="1" applyBorder="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xf>
    <xf numFmtId="0" fontId="4" fillId="0" borderId="0" xfId="0" applyFont="1" applyAlignment="1">
      <alignment horizontal="right" vertical="center"/>
    </xf>
    <xf numFmtId="0" fontId="2" fillId="0" borderId="0" xfId="0" applyFont="1" applyBorder="1"/>
    <xf numFmtId="0" fontId="5" fillId="0" borderId="0" xfId="0" applyFont="1" applyBorder="1" applyAlignment="1">
      <alignment horizontal="center"/>
    </xf>
    <xf numFmtId="0" fontId="5" fillId="0" borderId="0" xfId="0" applyFont="1" applyAlignment="1">
      <alignment horizontal="center"/>
    </xf>
    <xf numFmtId="0" fontId="4" fillId="0" borderId="0" xfId="0" applyFont="1" applyAlignment="1">
      <alignment horizontal="right"/>
    </xf>
    <xf numFmtId="0" fontId="5" fillId="0" borderId="0" xfId="0" applyFont="1" applyAlignment="1">
      <alignment horizontal="left"/>
    </xf>
    <xf numFmtId="0" fontId="3" fillId="0" borderId="0" xfId="0" applyFont="1"/>
    <xf numFmtId="0" fontId="0" fillId="0" borderId="4" xfId="0" applyBorder="1"/>
    <xf numFmtId="0" fontId="8" fillId="0" borderId="0" xfId="0" applyFont="1" applyBorder="1"/>
    <xf numFmtId="0" fontId="9" fillId="0" borderId="0" xfId="0" applyFont="1" applyAlignment="1">
      <alignment horizontal="center" vertical="center" wrapText="1"/>
    </xf>
    <xf numFmtId="0" fontId="17" fillId="0" borderId="0" xfId="0" quotePrefix="1" applyFont="1" applyAlignment="1">
      <alignment horizontal="right" vertical="top"/>
    </xf>
    <xf numFmtId="0" fontId="4" fillId="0" borderId="5" xfId="0" applyFont="1" applyBorder="1"/>
    <xf numFmtId="0" fontId="4" fillId="0" borderId="0" xfId="0" applyFont="1" applyFill="1" applyBorder="1"/>
    <xf numFmtId="0" fontId="5" fillId="0" borderId="6" xfId="0" applyFont="1" applyFill="1" applyBorder="1" applyAlignment="1">
      <alignment horizontal="center" vertical="center"/>
    </xf>
    <xf numFmtId="0" fontId="4" fillId="0" borderId="0" xfId="0" applyFont="1" applyFill="1"/>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 fillId="0" borderId="5" xfId="0" applyFont="1" applyFill="1" applyBorder="1" applyAlignment="1">
      <alignment vertical="center"/>
    </xf>
    <xf numFmtId="0" fontId="4" fillId="0" borderId="7" xfId="0" applyFont="1" applyFill="1" applyBorder="1" applyAlignment="1">
      <alignment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6" xfId="0" applyFont="1" applyFill="1" applyBorder="1" applyAlignment="1">
      <alignment vertical="center"/>
    </xf>
    <xf numFmtId="0" fontId="4" fillId="0" borderId="6" xfId="0" quotePrefix="1" applyFont="1" applyFill="1" applyBorder="1" applyAlignment="1">
      <alignment vertical="center"/>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Fill="1" applyBorder="1" applyAlignment="1">
      <alignment horizontal="center" vertical="center" textRotation="90" wrapText="1"/>
    </xf>
    <xf numFmtId="0" fontId="6" fillId="0" borderId="0" xfId="0" applyFont="1" applyBorder="1" applyAlignment="1">
      <alignment horizontal="left" wrapText="1"/>
    </xf>
    <xf numFmtId="0" fontId="8" fillId="0" borderId="0" xfId="0" quotePrefix="1" applyFont="1" applyBorder="1" applyAlignment="1">
      <alignment horizontal="center" vertical="center"/>
    </xf>
    <xf numFmtId="0" fontId="8" fillId="0" borderId="0" xfId="0" applyFont="1" applyBorder="1" applyAlignment="1">
      <alignment horizontal="center" vertical="center"/>
    </xf>
    <xf numFmtId="49" fontId="6" fillId="0" borderId="8"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0" fontId="6" fillId="0" borderId="0" xfId="0" applyFont="1" applyBorder="1" applyAlignment="1">
      <alignment horizontal="right" vertical="center" wrapText="1"/>
    </xf>
    <xf numFmtId="0" fontId="5" fillId="0" borderId="4"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5" xfId="0" applyFont="1" applyFill="1" applyBorder="1" applyAlignment="1">
      <alignment horizontal="center" vertical="center"/>
    </xf>
    <xf numFmtId="0" fontId="3" fillId="0" borderId="0" xfId="0" quotePrefix="1" applyFont="1" applyAlignment="1">
      <alignment horizontal="left"/>
    </xf>
    <xf numFmtId="0" fontId="7" fillId="0" borderId="0" xfId="0" applyFont="1" applyAlignment="1">
      <alignment horizontal="center" vertical="center"/>
    </xf>
    <xf numFmtId="0" fontId="6" fillId="0" borderId="0" xfId="0" quotePrefix="1" applyFont="1" applyAlignment="1">
      <alignment horizontal="left" vertical="top" wrapText="1"/>
    </xf>
    <xf numFmtId="0" fontId="4" fillId="0" borderId="0" xfId="0" applyFont="1" applyBorder="1" applyAlignment="1">
      <alignment horizontal="left" vertical="center" wrapText="1"/>
    </xf>
    <xf numFmtId="165" fontId="4" fillId="0" borderId="0" xfId="0" applyNumberFormat="1" applyFont="1"/>
    <xf numFmtId="166" fontId="4" fillId="0" borderId="0" xfId="0" applyNumberFormat="1" applyFont="1"/>
    <xf numFmtId="0" fontId="16" fillId="4" borderId="12" xfId="0" applyFont="1" applyFill="1" applyBorder="1" applyAlignment="1">
      <alignment horizontal="left" vertical="top"/>
    </xf>
    <xf numFmtId="0" fontId="16" fillId="4" borderId="11" xfId="0" applyFont="1" applyFill="1" applyBorder="1" applyAlignment="1">
      <alignment horizontal="left" vertical="top"/>
    </xf>
    <xf numFmtId="0" fontId="8" fillId="4" borderId="8" xfId="0" applyFont="1" applyFill="1" applyBorder="1" applyAlignment="1">
      <alignment horizontal="left"/>
    </xf>
    <xf numFmtId="49" fontId="6" fillId="0" borderId="1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1" fontId="5" fillId="4" borderId="1" xfId="0" applyNumberFormat="1" applyFont="1" applyFill="1" applyBorder="1" applyAlignment="1">
      <alignment horizontal="center" vertical="center" wrapText="1"/>
    </xf>
    <xf numFmtId="1" fontId="6" fillId="4" borderId="7" xfId="0" applyNumberFormat="1" applyFont="1" applyFill="1" applyBorder="1" applyAlignment="1">
      <alignment horizontal="center" vertical="center" wrapText="1"/>
    </xf>
    <xf numFmtId="0" fontId="8" fillId="4" borderId="2" xfId="0" applyFont="1" applyFill="1" applyBorder="1" applyAlignment="1">
      <alignment horizontal="center"/>
    </xf>
    <xf numFmtId="0" fontId="8" fillId="4" borderId="3" xfId="0" applyFont="1" applyFill="1" applyBorder="1" applyAlignment="1">
      <alignment horizontal="center"/>
    </xf>
    <xf numFmtId="0" fontId="6" fillId="5" borderId="6" xfId="0" applyFont="1" applyFill="1" applyBorder="1" applyAlignment="1">
      <alignment horizontal="left" wrapText="1"/>
    </xf>
    <xf numFmtId="0" fontId="14" fillId="5"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8" fillId="5" borderId="2" xfId="0" applyFont="1" applyFill="1" applyBorder="1" applyAlignment="1">
      <alignment horizontal="center" vertical="center"/>
    </xf>
    <xf numFmtId="0" fontId="5" fillId="5" borderId="3" xfId="0" applyFont="1" applyFill="1" applyBorder="1" applyAlignment="1">
      <alignment horizontal="center" vertical="center"/>
    </xf>
    <xf numFmtId="49" fontId="6" fillId="5" borderId="8" xfId="0" applyNumberFormat="1" applyFont="1" applyFill="1" applyBorder="1" applyAlignment="1">
      <alignment horizontal="center" vertical="center"/>
    </xf>
    <xf numFmtId="49" fontId="6" fillId="5" borderId="5" xfId="0" applyNumberFormat="1" applyFont="1" applyFill="1" applyBorder="1" applyAlignment="1">
      <alignment horizontal="center" vertical="center"/>
    </xf>
    <xf numFmtId="49" fontId="6" fillId="5" borderId="2" xfId="0" applyNumberFormat="1" applyFont="1" applyFill="1" applyBorder="1" applyAlignment="1">
      <alignment horizontal="center" vertical="center"/>
    </xf>
    <xf numFmtId="49" fontId="6" fillId="5" borderId="8" xfId="0" quotePrefix="1" applyNumberFormat="1" applyFont="1" applyFill="1" applyBorder="1" applyAlignment="1">
      <alignment horizontal="center" vertical="center"/>
    </xf>
    <xf numFmtId="49" fontId="6" fillId="5" borderId="5" xfId="0" quotePrefix="1" applyNumberFormat="1" applyFont="1" applyFill="1" applyBorder="1" applyAlignment="1">
      <alignment horizontal="center" vertical="center"/>
    </xf>
    <xf numFmtId="49" fontId="6" fillId="5" borderId="11" xfId="0" applyNumberFormat="1" applyFont="1" applyFill="1" applyBorder="1" applyAlignment="1">
      <alignment horizontal="center" vertical="center"/>
    </xf>
    <xf numFmtId="49" fontId="6" fillId="5" borderId="7" xfId="0" applyNumberFormat="1" applyFont="1" applyFill="1" applyBorder="1" applyAlignment="1">
      <alignment horizontal="center" vertical="center"/>
    </xf>
    <xf numFmtId="49" fontId="6" fillId="5" borderId="3" xfId="0" applyNumberFormat="1" applyFont="1" applyFill="1" applyBorder="1" applyAlignment="1">
      <alignment horizontal="center" vertical="center"/>
    </xf>
    <xf numFmtId="0" fontId="5" fillId="5" borderId="1" xfId="0" applyFont="1" applyFill="1" applyBorder="1" applyAlignment="1">
      <alignment horizontal="center" vertical="center"/>
    </xf>
    <xf numFmtId="0" fontId="14" fillId="5" borderId="7" xfId="0" applyFont="1" applyFill="1" applyBorder="1" applyAlignment="1">
      <alignment horizontal="center" vertical="top" wrapText="1"/>
    </xf>
    <xf numFmtId="0" fontId="6" fillId="5" borderId="10" xfId="0" applyFont="1" applyFill="1" applyBorder="1" applyAlignment="1">
      <alignment horizontal="left" wrapText="1"/>
    </xf>
    <xf numFmtId="0" fontId="8" fillId="5" borderId="10" xfId="0" applyFont="1" applyFill="1" applyBorder="1" applyAlignment="1">
      <alignment horizontal="center" vertical="top" wrapText="1"/>
    </xf>
    <xf numFmtId="0" fontId="14" fillId="5" borderId="14" xfId="0" applyFont="1" applyFill="1" applyBorder="1" applyAlignment="1">
      <alignment horizontal="center" vertical="top" wrapText="1"/>
    </xf>
    <xf numFmtId="0" fontId="5" fillId="5" borderId="8" xfId="0" applyFont="1" applyFill="1" applyBorder="1" applyAlignment="1">
      <alignment vertical="center"/>
    </xf>
    <xf numFmtId="0" fontId="5" fillId="5" borderId="0" xfId="0" applyFont="1" applyFill="1" applyBorder="1" applyAlignment="1">
      <alignment vertical="center"/>
    </xf>
    <xf numFmtId="0" fontId="5" fillId="5" borderId="5" xfId="0" quotePrefix="1" applyFont="1" applyFill="1" applyBorder="1" applyAlignment="1">
      <alignment horizontal="center" vertical="center"/>
    </xf>
    <xf numFmtId="0" fontId="5" fillId="5" borderId="5" xfId="0" applyFont="1" applyFill="1" applyBorder="1" applyAlignment="1">
      <alignment vertical="center"/>
    </xf>
    <xf numFmtId="0" fontId="5" fillId="5" borderId="8" xfId="0" applyFont="1" applyFill="1" applyBorder="1" applyAlignment="1"/>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1" fontId="5" fillId="4" borderId="17" xfId="0" applyNumberFormat="1"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1" fontId="6" fillId="4" borderId="16" xfId="0" applyNumberFormat="1" applyFont="1" applyFill="1" applyBorder="1" applyAlignment="1">
      <alignment horizontal="center" vertical="center" wrapText="1"/>
    </xf>
    <xf numFmtId="1" fontId="6" fillId="4" borderId="17" xfId="0" applyNumberFormat="1" applyFont="1" applyFill="1" applyBorder="1" applyAlignment="1">
      <alignment horizontal="center" vertical="center" wrapText="1"/>
    </xf>
    <xf numFmtId="0" fontId="5" fillId="4" borderId="20"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10" xfId="0" applyFont="1" applyFill="1" applyBorder="1" applyAlignment="1">
      <alignment horizontal="center"/>
    </xf>
    <xf numFmtId="0" fontId="5" fillId="0" borderId="5" xfId="0" quotePrefix="1" applyFont="1" applyFill="1" applyBorder="1" applyAlignment="1">
      <alignment horizontal="center" vertical="center"/>
    </xf>
    <xf numFmtId="0" fontId="5" fillId="5" borderId="0" xfId="0" applyFont="1" applyFill="1" applyBorder="1" applyAlignment="1"/>
    <xf numFmtId="0" fontId="4" fillId="5" borderId="5" xfId="0" quotePrefix="1" applyFont="1" applyFill="1" applyBorder="1" applyAlignment="1"/>
    <xf numFmtId="0" fontId="5" fillId="0" borderId="8" xfId="0" applyFont="1" applyFill="1" applyBorder="1" applyAlignment="1"/>
    <xf numFmtId="0" fontId="5" fillId="0" borderId="0" xfId="0" applyFont="1" applyFill="1" applyBorder="1" applyAlignment="1"/>
    <xf numFmtId="0" fontId="4" fillId="0" borderId="5" xfId="0" quotePrefix="1" applyFont="1" applyFill="1" applyBorder="1" applyAlignment="1"/>
    <xf numFmtId="0" fontId="5" fillId="5" borderId="11" xfId="0" applyFont="1" applyFill="1" applyBorder="1" applyAlignment="1">
      <alignment horizontal="left" wrapText="1"/>
    </xf>
    <xf numFmtId="0" fontId="5" fillId="5" borderId="4" xfId="0" applyFont="1" applyFill="1" applyBorder="1" applyAlignment="1">
      <alignment horizontal="left" wrapText="1"/>
    </xf>
    <xf numFmtId="0" fontId="5" fillId="0" borderId="6" xfId="0" applyFont="1" applyFill="1" applyBorder="1" applyAlignment="1"/>
    <xf numFmtId="0" fontId="5" fillId="0" borderId="13" xfId="0" applyFont="1" applyFill="1" applyBorder="1" applyAlignment="1"/>
    <xf numFmtId="0" fontId="5" fillId="0" borderId="10" xfId="0" quotePrefix="1" applyFont="1" applyFill="1" applyBorder="1" applyAlignment="1">
      <alignment horizontal="center"/>
    </xf>
    <xf numFmtId="0" fontId="5" fillId="5" borderId="5" xfId="0" quotePrefix="1" applyFont="1" applyFill="1" applyBorder="1" applyAlignment="1">
      <alignment horizontal="center"/>
    </xf>
    <xf numFmtId="0" fontId="5" fillId="5" borderId="5" xfId="0" applyFont="1" applyFill="1" applyBorder="1" applyAlignment="1"/>
    <xf numFmtId="0" fontId="5" fillId="4" borderId="21" xfId="0" applyFont="1" applyFill="1" applyBorder="1" applyAlignment="1">
      <alignment horizontal="right" vertical="center"/>
    </xf>
    <xf numFmtId="0" fontId="5" fillId="4" borderId="9" xfId="0" applyFont="1" applyFill="1" applyBorder="1" applyAlignment="1">
      <alignment horizontal="right" vertical="center" wrapText="1"/>
    </xf>
    <xf numFmtId="0" fontId="5" fillId="4" borderId="20" xfId="0" applyFont="1" applyFill="1" applyBorder="1" applyAlignment="1">
      <alignment horizontal="right" vertical="center" wrapText="1"/>
    </xf>
    <xf numFmtId="0" fontId="5" fillId="4" borderId="11" xfId="0" applyFont="1" applyFill="1" applyBorder="1" applyAlignment="1">
      <alignment horizontal="right" vertical="center"/>
    </xf>
    <xf numFmtId="0" fontId="5" fillId="4" borderId="4" xfId="0" applyFont="1" applyFill="1" applyBorder="1" applyAlignment="1">
      <alignment horizontal="right" vertical="center"/>
    </xf>
    <xf numFmtId="164" fontId="4" fillId="0" borderId="0" xfId="0" applyNumberFormat="1" applyFont="1" applyFill="1" applyBorder="1" applyAlignment="1">
      <alignment horizontal="right"/>
    </xf>
    <xf numFmtId="0" fontId="4" fillId="4" borderId="7" xfId="0" applyFont="1" applyFill="1" applyBorder="1"/>
    <xf numFmtId="0" fontId="5" fillId="4" borderId="9" xfId="0" applyFont="1" applyFill="1" applyBorder="1" applyAlignment="1">
      <alignment horizontal="right" vertical="center"/>
    </xf>
    <xf numFmtId="1" fontId="5" fillId="4" borderId="11" xfId="0" applyNumberFormat="1" applyFont="1" applyFill="1" applyBorder="1" applyAlignment="1">
      <alignment horizontal="right" vertical="center"/>
    </xf>
    <xf numFmtId="1" fontId="5" fillId="4" borderId="7" xfId="0" applyNumberFormat="1" applyFont="1" applyFill="1" applyBorder="1" applyAlignment="1">
      <alignment horizontal="right" vertical="center"/>
    </xf>
    <xf numFmtId="0" fontId="7" fillId="0" borderId="0" xfId="0" quotePrefix="1" applyFont="1" applyAlignment="1">
      <alignment horizontal="left" vertical="top"/>
    </xf>
    <xf numFmtId="0" fontId="9" fillId="4" borderId="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169" fontId="4" fillId="0" borderId="0" xfId="0" applyNumberFormat="1" applyFont="1"/>
    <xf numFmtId="1" fontId="8" fillId="4" borderId="4" xfId="0" applyNumberFormat="1" applyFont="1" applyFill="1" applyBorder="1" applyAlignment="1">
      <alignment horizontal="center" vertical="center"/>
    </xf>
    <xf numFmtId="1" fontId="8" fillId="4" borderId="4" xfId="0" applyNumberFormat="1" applyFont="1" applyFill="1" applyBorder="1" applyAlignment="1">
      <alignment horizontal="center"/>
    </xf>
    <xf numFmtId="0" fontId="4" fillId="0" borderId="0" xfId="0" applyFont="1" applyAlignment="1">
      <alignment wrapText="1"/>
    </xf>
    <xf numFmtId="0" fontId="8" fillId="4" borderId="3" xfId="0" applyFont="1" applyFill="1" applyBorder="1" applyAlignment="1">
      <alignment horizontal="center" vertical="center"/>
    </xf>
    <xf numFmtId="0" fontId="14" fillId="5" borderId="16" xfId="0" applyFont="1" applyFill="1" applyBorder="1" applyAlignment="1">
      <alignment horizontal="center" vertical="top" wrapText="1"/>
    </xf>
    <xf numFmtId="0" fontId="8" fillId="4" borderId="25"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27" xfId="0" applyFont="1" applyFill="1" applyBorder="1" applyAlignment="1">
      <alignment horizontal="center" vertical="top" wrapText="1"/>
    </xf>
    <xf numFmtId="0" fontId="8" fillId="4" borderId="16"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Alignment="1">
      <alignment vertical="top"/>
    </xf>
    <xf numFmtId="0" fontId="5" fillId="4" borderId="7" xfId="0" applyFont="1" applyFill="1" applyBorder="1" applyAlignment="1">
      <alignment horizontal="right" vertical="center"/>
    </xf>
    <xf numFmtId="0" fontId="8" fillId="4" borderId="2" xfId="0" applyFont="1" applyFill="1" applyBorder="1" applyAlignment="1">
      <alignment horizontal="center" vertical="center"/>
    </xf>
    <xf numFmtId="165" fontId="7" fillId="0" borderId="0" xfId="0" quotePrefix="1" applyNumberFormat="1" applyFont="1" applyAlignment="1">
      <alignment horizontal="right" vertical="top"/>
    </xf>
    <xf numFmtId="0" fontId="8" fillId="0" borderId="1"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4" fillId="0" borderId="0" xfId="0" applyFont="1" applyAlignment="1">
      <alignment vertical="center"/>
    </xf>
    <xf numFmtId="170" fontId="7" fillId="0" borderId="5" xfId="0" applyNumberFormat="1" applyFont="1" applyFill="1" applyBorder="1" applyAlignment="1">
      <alignment horizontal="center"/>
    </xf>
    <xf numFmtId="0" fontId="0" fillId="0" borderId="5" xfId="0" applyFill="1" applyBorder="1"/>
    <xf numFmtId="0" fontId="9" fillId="0" borderId="0" xfId="0" applyFont="1" applyFill="1" applyBorder="1" applyAlignment="1">
      <alignment vertical="center"/>
    </xf>
    <xf numFmtId="164" fontId="8" fillId="0" borderId="0" xfId="0" applyNumberFormat="1" applyFont="1" applyFill="1" applyBorder="1" applyAlignment="1">
      <alignment vertical="center"/>
    </xf>
    <xf numFmtId="0" fontId="6" fillId="0" borderId="0" xfId="0" applyFont="1" applyAlignment="1">
      <alignment vertical="top"/>
    </xf>
    <xf numFmtId="169" fontId="6" fillId="0" borderId="5" xfId="0" applyNumberFormat="1" applyFont="1" applyFill="1" applyBorder="1" applyAlignment="1">
      <alignment vertical="center"/>
    </xf>
    <xf numFmtId="169" fontId="6" fillId="0" borderId="7" xfId="0" applyNumberFormat="1" applyFont="1" applyFill="1" applyBorder="1" applyAlignment="1">
      <alignment vertical="center"/>
    </xf>
    <xf numFmtId="0" fontId="8" fillId="5" borderId="2" xfId="0" applyFont="1" applyFill="1" applyBorder="1" applyAlignment="1">
      <alignment vertical="center"/>
    </xf>
    <xf numFmtId="169" fontId="6" fillId="5" borderId="5" xfId="0" applyNumberFormat="1" applyFont="1" applyFill="1" applyBorder="1" applyAlignment="1">
      <alignment vertical="center"/>
    </xf>
    <xf numFmtId="0" fontId="8" fillId="5" borderId="29" xfId="0" applyFont="1" applyFill="1" applyBorder="1" applyAlignment="1">
      <alignment vertical="center"/>
    </xf>
    <xf numFmtId="169" fontId="6" fillId="5" borderId="20" xfId="0" applyNumberFormat="1" applyFont="1" applyFill="1" applyBorder="1" applyAlignment="1">
      <alignment vertical="center"/>
    </xf>
    <xf numFmtId="0" fontId="0" fillId="0" borderId="5" xfId="0" applyFill="1" applyBorder="1" applyAlignment="1">
      <alignment vertical="center"/>
    </xf>
    <xf numFmtId="0" fontId="14" fillId="5" borderId="30" xfId="0" applyFont="1" applyFill="1" applyBorder="1" applyAlignment="1">
      <alignment horizontal="center" vertical="top" wrapText="1"/>
    </xf>
    <xf numFmtId="0" fontId="14" fillId="5" borderId="17" xfId="0" applyFont="1" applyFill="1" applyBorder="1" applyAlignment="1">
      <alignment horizontal="center" vertical="top" wrapText="1"/>
    </xf>
    <xf numFmtId="165" fontId="4" fillId="0" borderId="2" xfId="0" applyNumberFormat="1" applyFont="1" applyBorder="1"/>
    <xf numFmtId="0" fontId="6" fillId="0" borderId="0" xfId="0" applyFont="1"/>
    <xf numFmtId="0" fontId="6" fillId="0" borderId="0" xfId="0" applyFont="1" applyAlignment="1">
      <alignment horizontal="center"/>
    </xf>
    <xf numFmtId="0" fontId="6" fillId="0" borderId="0" xfId="0" applyFont="1" applyAlignment="1">
      <alignment horizontal="right"/>
    </xf>
    <xf numFmtId="1" fontId="6" fillId="0" borderId="0" xfId="0" applyNumberFormat="1" applyFont="1"/>
    <xf numFmtId="1" fontId="6" fillId="0" borderId="0" xfId="0" applyNumberFormat="1" applyFont="1" applyAlignment="1">
      <alignment horizontal="center"/>
    </xf>
    <xf numFmtId="1" fontId="6" fillId="0" borderId="0" xfId="0" applyNumberFormat="1" applyFont="1" applyAlignment="1">
      <alignment horizontal="right"/>
    </xf>
    <xf numFmtId="0" fontId="8" fillId="4" borderId="29" xfId="0" applyFont="1" applyFill="1" applyBorder="1" applyAlignment="1">
      <alignment horizontal="center"/>
    </xf>
    <xf numFmtId="165" fontId="8" fillId="0" borderId="29" xfId="0" applyNumberFormat="1" applyFont="1" applyBorder="1"/>
    <xf numFmtId="2" fontId="0" fillId="0" borderId="0" xfId="0" applyNumberFormat="1"/>
    <xf numFmtId="0" fontId="6" fillId="0" borderId="13" xfId="0" applyFont="1" applyFill="1" applyBorder="1" applyAlignment="1">
      <alignment horizontal="center" vertical="center"/>
    </xf>
    <xf numFmtId="0" fontId="6" fillId="5"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center" vertical="center"/>
    </xf>
    <xf numFmtId="0" fontId="6" fillId="5" borderId="11" xfId="0" applyFont="1" applyFill="1" applyBorder="1" applyAlignment="1">
      <alignment horizontal="center" vertical="center"/>
    </xf>
    <xf numFmtId="0" fontId="4" fillId="0" borderId="10" xfId="0" applyFont="1" applyBorder="1"/>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20" fillId="0" borderId="0" xfId="0" applyFont="1"/>
    <xf numFmtId="0" fontId="7" fillId="0" borderId="0" xfId="0" applyFont="1" applyBorder="1" applyAlignment="1">
      <alignment horizontal="center" wrapText="1"/>
    </xf>
    <xf numFmtId="0" fontId="2" fillId="0" borderId="0" xfId="0" applyFont="1" applyBorder="1" applyAlignment="1">
      <alignment horizontal="center" vertical="center"/>
    </xf>
    <xf numFmtId="0" fontId="20" fillId="0" borderId="0" xfId="0" applyFont="1" applyBorder="1" applyAlignment="1">
      <alignment vertical="center"/>
    </xf>
    <xf numFmtId="0" fontId="20" fillId="0" borderId="0" xfId="0" applyFont="1" applyAlignment="1">
      <alignment vertical="center"/>
    </xf>
    <xf numFmtId="17" fontId="3" fillId="0" borderId="0" xfId="0" quotePrefix="1" applyNumberFormat="1" applyFont="1" applyBorder="1" applyAlignment="1">
      <alignment horizontal="center" vertical="center" wrapText="1"/>
    </xf>
    <xf numFmtId="14" fontId="2" fillId="0" borderId="0" xfId="0" applyNumberFormat="1" applyFont="1" applyBorder="1" applyAlignment="1">
      <alignment horizontal="left" vertical="center"/>
    </xf>
    <xf numFmtId="0" fontId="3" fillId="0" borderId="0" xfId="0" applyFont="1" applyAlignment="1">
      <alignment horizontal="center" vertical="center"/>
    </xf>
    <xf numFmtId="0" fontId="7" fillId="0" borderId="0" xfId="0" applyFont="1" applyAlignment="1">
      <alignment horizontal="center"/>
    </xf>
    <xf numFmtId="0" fontId="3" fillId="0" borderId="0" xfId="0" applyFont="1" applyAlignment="1">
      <alignment horizontal="center" vertical="center" wrapText="1"/>
    </xf>
    <xf numFmtId="0" fontId="20" fillId="0" borderId="0" xfId="0" applyFont="1" applyBorder="1"/>
    <xf numFmtId="0" fontId="20" fillId="0" borderId="0" xfId="0" applyFont="1" applyBorder="1" applyAlignment="1">
      <alignment horizontal="center"/>
    </xf>
    <xf numFmtId="49" fontId="2" fillId="0" borderId="0" xfId="0" applyNumberFormat="1" applyFont="1" applyAlignment="1">
      <alignment horizontal="left" vertical="center"/>
    </xf>
    <xf numFmtId="0" fontId="2" fillId="0" borderId="0" xfId="0" applyFont="1" applyBorder="1" applyAlignment="1">
      <alignment horizontal="left" vertical="center"/>
    </xf>
    <xf numFmtId="167" fontId="2" fillId="0" borderId="0" xfId="0" quotePrefix="1" applyNumberFormat="1" applyFont="1" applyAlignment="1">
      <alignment horizontal="left" vertical="center"/>
    </xf>
    <xf numFmtId="0" fontId="2" fillId="0" borderId="0" xfId="0" applyFont="1" applyAlignment="1">
      <alignment horizontal="left" vertical="center"/>
    </xf>
    <xf numFmtId="168" fontId="2" fillId="0" borderId="0" xfId="0" quotePrefix="1" applyNumberFormat="1" applyFont="1" applyAlignment="1">
      <alignment horizontal="left" vertical="center"/>
    </xf>
    <xf numFmtId="0" fontId="2" fillId="0" borderId="0" xfId="0" applyFont="1" applyAlignment="1">
      <alignment horizontal="left" vertical="center" wrapText="1"/>
    </xf>
    <xf numFmtId="0" fontId="4" fillId="0" borderId="0" xfId="0" applyFont="1" applyAlignment="1">
      <alignment vertical="top"/>
    </xf>
    <xf numFmtId="169" fontId="6" fillId="0" borderId="31" xfId="0" quotePrefix="1" applyNumberFormat="1" applyFont="1" applyFill="1" applyBorder="1" applyAlignment="1">
      <alignment horizontal="center" vertical="center"/>
    </xf>
    <xf numFmtId="169" fontId="6" fillId="0" borderId="15" xfId="0" quotePrefix="1" applyNumberFormat="1" applyFont="1" applyFill="1" applyBorder="1" applyAlignment="1">
      <alignment horizontal="center" vertical="center"/>
    </xf>
    <xf numFmtId="0" fontId="8" fillId="4" borderId="32" xfId="0" applyFont="1" applyFill="1" applyBorder="1" applyAlignment="1">
      <alignment horizontal="left" vertical="center" wrapText="1"/>
    </xf>
    <xf numFmtId="16" fontId="6" fillId="5" borderId="8" xfId="0" quotePrefix="1" applyNumberFormat="1" applyFont="1" applyFill="1" applyBorder="1" applyAlignment="1">
      <alignment horizontal="center" vertical="center"/>
    </xf>
    <xf numFmtId="165" fontId="4" fillId="5" borderId="0" xfId="0" applyNumberFormat="1" applyFont="1" applyFill="1" applyBorder="1" applyAlignment="1">
      <alignment horizontal="right" vertical="center"/>
    </xf>
    <xf numFmtId="0" fontId="4" fillId="0" borderId="0" xfId="0" quotePrefix="1" applyFont="1" applyAlignment="1">
      <alignment horizontal="left" vertical="center"/>
    </xf>
    <xf numFmtId="0" fontId="2" fillId="0" borderId="0" xfId="0" applyFont="1" applyAlignment="1">
      <alignment vertical="top"/>
    </xf>
    <xf numFmtId="0" fontId="6" fillId="4" borderId="0" xfId="0" applyFont="1" applyFill="1" applyBorder="1" applyAlignment="1"/>
    <xf numFmtId="0" fontId="6" fillId="4" borderId="33" xfId="0" applyFont="1" applyFill="1" applyBorder="1" applyAlignment="1"/>
    <xf numFmtId="0" fontId="6" fillId="4" borderId="4" xfId="0" applyFont="1" applyFill="1" applyBorder="1" applyAlignment="1"/>
    <xf numFmtId="0" fontId="0" fillId="0" borderId="0" xfId="0" applyAlignment="1">
      <alignment vertical="top"/>
    </xf>
    <xf numFmtId="0" fontId="8" fillId="0" borderId="0" xfId="0" applyFont="1" applyFill="1" applyBorder="1" applyAlignment="1"/>
    <xf numFmtId="0" fontId="0" fillId="0" borderId="0" xfId="0" applyNumberFormat="1" applyFont="1" applyFill="1" applyBorder="1" applyAlignment="1"/>
    <xf numFmtId="165" fontId="0" fillId="0" borderId="0" xfId="0" applyNumberFormat="1"/>
    <xf numFmtId="165" fontId="6" fillId="0" borderId="2" xfId="0" applyNumberFormat="1" applyFont="1" applyBorder="1"/>
    <xf numFmtId="165" fontId="6" fillId="0" borderId="3" xfId="0" applyNumberFormat="1" applyFont="1" applyBorder="1"/>
    <xf numFmtId="171" fontId="4" fillId="0" borderId="0" xfId="0" applyNumberFormat="1" applyFont="1"/>
    <xf numFmtId="165" fontId="6" fillId="5" borderId="0" xfId="0" applyNumberFormat="1" applyFont="1" applyFill="1" applyBorder="1" applyAlignment="1">
      <alignment horizontal="right" vertical="center"/>
    </xf>
    <xf numFmtId="1" fontId="4" fillId="0" borderId="0" xfId="0" applyNumberFormat="1" applyFont="1"/>
    <xf numFmtId="0" fontId="0" fillId="0" borderId="0" xfId="0" applyAlignment="1">
      <alignment vertical="top" wrapText="1"/>
    </xf>
    <xf numFmtId="0" fontId="7" fillId="0" borderId="0" xfId="0" quotePrefix="1" applyFont="1" applyFill="1" applyAlignment="1">
      <alignment horizontal="right" vertical="top"/>
    </xf>
    <xf numFmtId="0" fontId="0" fillId="0" borderId="0" xfId="0" applyFill="1"/>
    <xf numFmtId="165" fontId="6" fillId="0" borderId="0" xfId="0" applyNumberFormat="1" applyFont="1" applyFill="1" applyBorder="1" applyAlignment="1">
      <alignment horizontal="right" vertical="center"/>
    </xf>
    <xf numFmtId="164" fontId="4" fillId="0" borderId="0" xfId="0" applyNumberFormat="1" applyFont="1"/>
    <xf numFmtId="164" fontId="22" fillId="0" borderId="0" xfId="0" applyNumberFormat="1" applyFont="1"/>
    <xf numFmtId="0" fontId="4" fillId="0" borderId="0" xfId="0" applyFont="1" applyFill="1" applyAlignment="1">
      <alignment vertical="top"/>
    </xf>
    <xf numFmtId="0" fontId="26" fillId="0" borderId="0" xfId="0" applyFont="1" applyAlignment="1">
      <alignment vertical="top" wrapText="1"/>
    </xf>
    <xf numFmtId="0" fontId="7" fillId="0" borderId="0" xfId="1" quotePrefix="1" applyFont="1" applyBorder="1" applyAlignment="1">
      <alignment horizontal="right" vertical="top"/>
    </xf>
    <xf numFmtId="0" fontId="4" fillId="0" borderId="4" xfId="0" applyFont="1" applyBorder="1" applyAlignment="1">
      <alignment horizontal="right" vertical="top"/>
    </xf>
    <xf numFmtId="1" fontId="5" fillId="4" borderId="6" xfId="0" applyNumberFormat="1" applyFont="1" applyFill="1" applyBorder="1" applyAlignment="1">
      <alignment horizontal="center"/>
    </xf>
    <xf numFmtId="1" fontId="5" fillId="4" borderId="10" xfId="0" applyNumberFormat="1" applyFont="1" applyFill="1" applyBorder="1" applyAlignment="1">
      <alignment horizontal="center"/>
    </xf>
    <xf numFmtId="0" fontId="14" fillId="4" borderId="10" xfId="0" applyFont="1" applyFill="1" applyBorder="1" applyAlignment="1">
      <alignment horizontal="center" wrapText="1"/>
    </xf>
    <xf numFmtId="0" fontId="5" fillId="0" borderId="0" xfId="1" applyFont="1" applyFill="1" applyBorder="1" applyAlignment="1">
      <alignment horizontal="center" vertical="center"/>
    </xf>
    <xf numFmtId="0" fontId="0" fillId="0" borderId="7" xfId="0" applyFill="1" applyBorder="1"/>
    <xf numFmtId="164" fontId="5" fillId="4" borderId="0"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164" fontId="5" fillId="4" borderId="7" xfId="0" applyNumberFormat="1" applyFont="1" applyFill="1" applyBorder="1" applyAlignment="1">
      <alignment horizontal="center" vertical="center"/>
    </xf>
    <xf numFmtId="0" fontId="8" fillId="4" borderId="7" xfId="0" applyFont="1" applyFill="1" applyBorder="1" applyAlignment="1">
      <alignment horizontal="center" vertical="top"/>
    </xf>
    <xf numFmtId="0" fontId="5" fillId="5" borderId="1" xfId="1" applyFont="1" applyFill="1" applyBorder="1" applyAlignment="1">
      <alignment horizontal="center" vertical="center"/>
    </xf>
    <xf numFmtId="0" fontId="5" fillId="5" borderId="2" xfId="1" applyFont="1" applyFill="1" applyBorder="1" applyAlignment="1">
      <alignment horizontal="center" vertical="center"/>
    </xf>
    <xf numFmtId="173" fontId="11" fillId="5" borderId="3" xfId="0" applyNumberFormat="1" applyFont="1" applyFill="1" applyBorder="1" applyAlignment="1">
      <alignment vertical="center"/>
    </xf>
    <xf numFmtId="0" fontId="5" fillId="5" borderId="3" xfId="1" applyFont="1" applyFill="1" applyBorder="1" applyAlignment="1">
      <alignment horizontal="center" vertical="center"/>
    </xf>
    <xf numFmtId="0" fontId="5" fillId="0" borderId="2" xfId="1" applyFont="1" applyFill="1" applyBorder="1" applyAlignment="1">
      <alignment horizontal="center" vertical="center"/>
    </xf>
    <xf numFmtId="165" fontId="4" fillId="0" borderId="5" xfId="0" applyNumberFormat="1" applyFont="1" applyFill="1" applyBorder="1" applyAlignment="1">
      <alignment vertical="center"/>
    </xf>
    <xf numFmtId="165" fontId="4" fillId="0" borderId="7" xfId="0" applyNumberFormat="1" applyFont="1" applyFill="1" applyBorder="1" applyAlignment="1">
      <alignment vertical="center"/>
    </xf>
    <xf numFmtId="164" fontId="6" fillId="0" borderId="0" xfId="0" applyNumberFormat="1" applyFont="1" applyFill="1" applyBorder="1" applyAlignment="1">
      <alignment vertical="center"/>
    </xf>
    <xf numFmtId="164" fontId="6" fillId="0" borderId="5" xfId="0" applyNumberFormat="1" applyFont="1" applyFill="1" applyBorder="1" applyAlignment="1">
      <alignment vertical="center"/>
    </xf>
    <xf numFmtId="164" fontId="6" fillId="5" borderId="0" xfId="0" applyNumberFormat="1" applyFont="1" applyFill="1" applyBorder="1" applyAlignment="1">
      <alignment vertical="center"/>
    </xf>
    <xf numFmtId="164" fontId="6" fillId="5" borderId="5" xfId="0" applyNumberFormat="1" applyFont="1" applyFill="1" applyBorder="1" applyAlignment="1">
      <alignment vertical="center"/>
    </xf>
    <xf numFmtId="1" fontId="6" fillId="0" borderId="5" xfId="0" applyNumberFormat="1" applyFont="1" applyFill="1" applyBorder="1" applyAlignment="1">
      <alignment vertical="center"/>
    </xf>
    <xf numFmtId="1" fontId="4" fillId="5" borderId="5" xfId="0" applyNumberFormat="1" applyFont="1" applyFill="1" applyBorder="1" applyAlignment="1">
      <alignment vertical="center"/>
    </xf>
    <xf numFmtId="1" fontId="6" fillId="5" borderId="5" xfId="0" applyNumberFormat="1" applyFont="1" applyFill="1" applyBorder="1" applyAlignment="1">
      <alignment vertical="center"/>
    </xf>
    <xf numFmtId="4" fontId="6" fillId="0" borderId="0" xfId="0" applyNumberFormat="1" applyFont="1" applyFill="1" applyBorder="1" applyAlignment="1">
      <alignment vertical="center"/>
    </xf>
    <xf numFmtId="4" fontId="6" fillId="0" borderId="5" xfId="0" applyNumberFormat="1" applyFont="1" applyFill="1" applyBorder="1" applyAlignment="1">
      <alignment vertical="center"/>
    </xf>
    <xf numFmtId="164" fontId="8" fillId="5" borderId="6" xfId="0" applyNumberFormat="1" applyFont="1" applyFill="1" applyBorder="1" applyAlignment="1">
      <alignment horizontal="right" vertical="center"/>
    </xf>
    <xf numFmtId="164" fontId="8" fillId="5" borderId="0" xfId="0" applyNumberFormat="1" applyFont="1" applyFill="1" applyBorder="1" applyAlignment="1">
      <alignment horizontal="right" vertical="center"/>
    </xf>
    <xf numFmtId="164" fontId="8" fillId="5" borderId="4" xfId="0" applyNumberFormat="1" applyFont="1" applyFill="1" applyBorder="1" applyAlignment="1">
      <alignment horizontal="right" vertical="center"/>
    </xf>
    <xf numFmtId="165" fontId="6" fillId="0" borderId="8" xfId="0" applyNumberFormat="1" applyFont="1" applyFill="1" applyBorder="1" applyAlignment="1">
      <alignment horizontal="center" vertical="center"/>
    </xf>
    <xf numFmtId="165" fontId="6" fillId="0" borderId="0" xfId="0" applyNumberFormat="1" applyFont="1" applyFill="1" applyBorder="1" applyAlignment="1">
      <alignment horizontal="center" vertical="center"/>
    </xf>
    <xf numFmtId="165" fontId="6" fillId="0" borderId="6" xfId="0" applyNumberFormat="1" applyFont="1" applyFill="1" applyBorder="1" applyAlignment="1">
      <alignment vertical="center"/>
    </xf>
    <xf numFmtId="165" fontId="6" fillId="5" borderId="0" xfId="0" applyNumberFormat="1" applyFont="1" applyFill="1" applyBorder="1" applyAlignment="1">
      <alignment vertical="center"/>
    </xf>
    <xf numFmtId="165" fontId="6" fillId="0" borderId="0" xfId="0" applyNumberFormat="1" applyFont="1" applyFill="1" applyBorder="1" applyAlignment="1">
      <alignment vertical="center"/>
    </xf>
    <xf numFmtId="0" fontId="6" fillId="0" borderId="4" xfId="0" applyFont="1" applyFill="1" applyBorder="1" applyAlignment="1">
      <alignment horizontal="center" vertical="center"/>
    </xf>
    <xf numFmtId="4" fontId="6" fillId="0" borderId="4" xfId="0" applyNumberFormat="1" applyFont="1" applyFill="1" applyBorder="1" applyAlignment="1">
      <alignment vertical="center"/>
    </xf>
    <xf numFmtId="165" fontId="6" fillId="5" borderId="13" xfId="0" applyNumberFormat="1" applyFont="1" applyFill="1" applyBorder="1" applyAlignment="1">
      <alignment horizontal="center" vertical="center"/>
    </xf>
    <xf numFmtId="165" fontId="6" fillId="5" borderId="6" xfId="0" applyNumberFormat="1" applyFont="1" applyFill="1" applyBorder="1" applyAlignment="1">
      <alignment horizontal="center" vertical="center"/>
    </xf>
    <xf numFmtId="165" fontId="6" fillId="5" borderId="6" xfId="0" applyNumberFormat="1" applyFont="1" applyFill="1" applyBorder="1" applyAlignment="1">
      <alignment horizontal="right" vertical="center"/>
    </xf>
    <xf numFmtId="165" fontId="6" fillId="5" borderId="4" xfId="0" applyNumberFormat="1" applyFont="1" applyFill="1" applyBorder="1" applyAlignment="1">
      <alignment horizontal="right" vertical="center"/>
    </xf>
    <xf numFmtId="164" fontId="0" fillId="0" borderId="0" xfId="0" applyNumberFormat="1"/>
    <xf numFmtId="0" fontId="1" fillId="0" borderId="0" xfId="0" applyNumberFormat="1" applyFont="1" applyFill="1" applyBorder="1" applyAlignment="1"/>
    <xf numFmtId="0" fontId="5" fillId="8" borderId="1" xfId="0" applyFont="1" applyFill="1" applyBorder="1" applyAlignment="1">
      <alignment horizontal="center" vertical="center"/>
    </xf>
    <xf numFmtId="0" fontId="5" fillId="8" borderId="2" xfId="0" applyFont="1" applyFill="1" applyBorder="1" applyAlignment="1">
      <alignment horizontal="center" vertical="center"/>
    </xf>
    <xf numFmtId="0" fontId="5" fillId="8" borderId="3" xfId="0" applyFont="1" applyFill="1" applyBorder="1" applyAlignment="1">
      <alignment horizontal="center" vertical="center"/>
    </xf>
    <xf numFmtId="174" fontId="1" fillId="0" borderId="0" xfId="0" applyNumberFormat="1" applyFont="1" applyFill="1" applyBorder="1" applyAlignment="1"/>
    <xf numFmtId="0" fontId="0" fillId="0" borderId="8" xfId="0" applyFill="1" applyBorder="1"/>
    <xf numFmtId="0" fontId="14" fillId="0" borderId="8" xfId="0" applyFont="1" applyFill="1" applyBorder="1" applyAlignment="1">
      <alignment horizontal="center" vertical="center" wrapText="1"/>
    </xf>
    <xf numFmtId="0" fontId="0" fillId="8" borderId="6" xfId="0" applyFill="1" applyBorder="1"/>
    <xf numFmtId="0" fontId="0" fillId="8" borderId="10" xfId="0" applyFill="1" applyBorder="1"/>
    <xf numFmtId="164" fontId="4" fillId="0" borderId="1" xfId="0" applyNumberFormat="1" applyFont="1" applyFill="1" applyBorder="1" applyAlignment="1"/>
    <xf numFmtId="164" fontId="4" fillId="0" borderId="2" xfId="0" applyNumberFormat="1" applyFont="1" applyFill="1" applyBorder="1" applyAlignment="1"/>
    <xf numFmtId="164" fontId="4" fillId="0" borderId="38" xfId="0" applyNumberFormat="1" applyFont="1" applyFill="1" applyBorder="1" applyAlignment="1"/>
    <xf numFmtId="164" fontId="4" fillId="0" borderId="39" xfId="0" applyNumberFormat="1" applyFont="1" applyFill="1" applyBorder="1" applyAlignment="1"/>
    <xf numFmtId="164" fontId="4" fillId="0" borderId="40" xfId="0" applyNumberFormat="1" applyFont="1" applyFill="1" applyBorder="1" applyAlignment="1"/>
    <xf numFmtId="164" fontId="4" fillId="0" borderId="41" xfId="0" applyNumberFormat="1" applyFont="1" applyFill="1" applyBorder="1" applyAlignment="1"/>
    <xf numFmtId="164" fontId="4" fillId="0" borderId="42" xfId="0" applyNumberFormat="1" applyFont="1" applyFill="1" applyBorder="1" applyAlignment="1"/>
    <xf numFmtId="164" fontId="4" fillId="0" borderId="43" xfId="0" applyNumberFormat="1" applyFont="1" applyFill="1" applyBorder="1" applyAlignment="1"/>
    <xf numFmtId="0" fontId="5" fillId="0" borderId="0" xfId="0" applyFont="1"/>
    <xf numFmtId="0" fontId="1" fillId="0" borderId="0" xfId="0" applyFont="1"/>
    <xf numFmtId="165" fontId="27" fillId="0" borderId="0" xfId="0" applyNumberFormat="1" applyFont="1" applyFill="1"/>
    <xf numFmtId="0" fontId="4" fillId="0" borderId="20" xfId="0" applyNumberFormat="1" applyFont="1" applyFill="1" applyBorder="1" applyAlignment="1">
      <alignment vertical="center" wrapText="1"/>
    </xf>
    <xf numFmtId="0" fontId="4" fillId="0" borderId="5" xfId="0" applyFont="1" applyFill="1" applyBorder="1" applyAlignment="1">
      <alignment vertical="center" wrapText="1"/>
    </xf>
    <xf numFmtId="0" fontId="4" fillId="0" borderId="7" xfId="0" applyNumberFormat="1" applyFont="1" applyFill="1" applyBorder="1" applyAlignment="1">
      <alignment vertical="center" wrapText="1"/>
    </xf>
    <xf numFmtId="0" fontId="4" fillId="0" borderId="7" xfId="0" applyFont="1" applyFill="1" applyBorder="1" applyAlignment="1">
      <alignment vertical="center" wrapText="1"/>
    </xf>
    <xf numFmtId="0" fontId="5" fillId="0" borderId="32" xfId="0" applyFont="1" applyFill="1" applyBorder="1" applyAlignment="1">
      <alignment vertical="center" wrapText="1"/>
    </xf>
    <xf numFmtId="0" fontId="5" fillId="0" borderId="34" xfId="0" applyFont="1" applyFill="1" applyBorder="1" applyAlignment="1">
      <alignment vertical="center" wrapText="1"/>
    </xf>
    <xf numFmtId="0" fontId="5" fillId="0" borderId="7" xfId="0" applyFont="1" applyFill="1" applyBorder="1" applyAlignment="1">
      <alignment vertical="center" wrapText="1"/>
    </xf>
    <xf numFmtId="0" fontId="5" fillId="5" borderId="15" xfId="0" applyFont="1" applyFill="1" applyBorder="1" applyAlignment="1">
      <alignment horizontal="center" vertical="center" wrapText="1"/>
    </xf>
    <xf numFmtId="0" fontId="5" fillId="5" borderId="15" xfId="0" quotePrefix="1" applyFont="1" applyFill="1" applyBorder="1" applyAlignment="1">
      <alignment horizontal="center" vertical="center" wrapText="1"/>
    </xf>
    <xf numFmtId="1" fontId="8" fillId="9" borderId="4" xfId="0" applyNumberFormat="1" applyFont="1" applyFill="1" applyBorder="1" applyAlignment="1">
      <alignment horizontal="center" vertical="center"/>
    </xf>
    <xf numFmtId="0" fontId="1" fillId="0" borderId="0" xfId="0" applyFont="1" applyFill="1" applyBorder="1" applyAlignment="1">
      <alignment horizontal="left" vertical="center" wrapText="1"/>
    </xf>
    <xf numFmtId="49" fontId="1" fillId="0" borderId="0" xfId="0" applyNumberFormat="1" applyFont="1" applyAlignment="1">
      <alignment horizontal="left" vertical="center"/>
    </xf>
    <xf numFmtId="0" fontId="8" fillId="10" borderId="0" xfId="0" applyFont="1" applyFill="1" applyBorder="1" applyAlignment="1">
      <alignment horizontal="left"/>
    </xf>
    <xf numFmtId="0" fontId="0" fillId="10" borderId="0" xfId="0" applyFill="1" applyBorder="1"/>
    <xf numFmtId="165" fontId="0" fillId="10" borderId="0" xfId="0" applyNumberFormat="1" applyFill="1"/>
    <xf numFmtId="0" fontId="8" fillId="10" borderId="0" xfId="0" applyFont="1" applyFill="1" applyBorder="1" applyAlignment="1"/>
    <xf numFmtId="0" fontId="0" fillId="10" borderId="0" xfId="0" applyFill="1"/>
    <xf numFmtId="0" fontId="23" fillId="10" borderId="0" xfId="0" applyFont="1" applyFill="1" applyAlignment="1">
      <alignment horizontal="left" wrapText="1"/>
    </xf>
    <xf numFmtId="0" fontId="6" fillId="10" borderId="0" xfId="0" applyFont="1" applyFill="1" applyBorder="1" applyAlignment="1">
      <alignment vertical="top"/>
    </xf>
    <xf numFmtId="0" fontId="4" fillId="10" borderId="0" xfId="0" applyFont="1" applyFill="1" applyAlignment="1">
      <alignment vertical="top"/>
    </xf>
    <xf numFmtId="0" fontId="6" fillId="10" borderId="0" xfId="0" applyFont="1" applyFill="1" applyAlignment="1">
      <alignment horizontal="left" vertical="center"/>
    </xf>
    <xf numFmtId="0" fontId="4" fillId="10" borderId="0" xfId="0" applyFont="1" applyFill="1"/>
    <xf numFmtId="165" fontId="8" fillId="10" borderId="0" xfId="0" applyNumberFormat="1" applyFont="1" applyFill="1" applyBorder="1" applyAlignment="1">
      <alignment horizontal="left"/>
    </xf>
    <xf numFmtId="0" fontId="5" fillId="4" borderId="18" xfId="0" applyFont="1" applyFill="1" applyBorder="1" applyAlignment="1">
      <alignment horizontal="center" vertical="top" wrapText="1"/>
    </xf>
    <xf numFmtId="0" fontId="5" fillId="0" borderId="0" xfId="0" applyFont="1" applyBorder="1" applyAlignment="1">
      <alignment horizontal="left"/>
    </xf>
    <xf numFmtId="164" fontId="4" fillId="10" borderId="10" xfId="0" applyNumberFormat="1" applyFont="1" applyFill="1" applyBorder="1" applyAlignment="1">
      <alignment horizontal="right"/>
    </xf>
    <xf numFmtId="164" fontId="4" fillId="10" borderId="6" xfId="0" applyNumberFormat="1" applyFont="1" applyFill="1" applyBorder="1" applyAlignment="1">
      <alignment horizontal="right"/>
    </xf>
    <xf numFmtId="0" fontId="4" fillId="10" borderId="5" xfId="0" applyFont="1" applyFill="1" applyBorder="1"/>
    <xf numFmtId="164" fontId="10" fillId="10" borderId="8" xfId="0" applyNumberFormat="1" applyFont="1" applyFill="1" applyBorder="1" applyAlignment="1">
      <alignment horizontal="right" vertical="center"/>
    </xf>
    <xf numFmtId="164" fontId="4" fillId="10" borderId="5" xfId="0" applyNumberFormat="1" applyFont="1" applyFill="1" applyBorder="1" applyAlignment="1">
      <alignment horizontal="right" vertical="center"/>
    </xf>
    <xf numFmtId="164" fontId="4" fillId="10" borderId="0" xfId="0" applyNumberFormat="1" applyFont="1" applyFill="1" applyBorder="1" applyAlignment="1">
      <alignment horizontal="right" vertical="center"/>
    </xf>
    <xf numFmtId="164" fontId="4" fillId="10" borderId="5" xfId="0" quotePrefix="1" applyNumberFormat="1" applyFont="1" applyFill="1" applyBorder="1" applyAlignment="1">
      <alignment horizontal="left" vertical="center"/>
    </xf>
    <xf numFmtId="164" fontId="4" fillId="10" borderId="0" xfId="0" quotePrefix="1" applyNumberFormat="1" applyFont="1" applyFill="1" applyBorder="1" applyAlignment="1">
      <alignment horizontal="left" vertical="center"/>
    </xf>
    <xf numFmtId="164" fontId="10" fillId="10" borderId="8" xfId="0" applyNumberFormat="1" applyFont="1" applyFill="1" applyBorder="1" applyAlignment="1">
      <alignment horizontal="right"/>
    </xf>
    <xf numFmtId="164" fontId="4" fillId="10" borderId="5" xfId="0" applyNumberFormat="1" applyFont="1" applyFill="1" applyBorder="1" applyAlignment="1">
      <alignment horizontal="right"/>
    </xf>
    <xf numFmtId="164" fontId="4" fillId="10" borderId="0" xfId="0" applyNumberFormat="1" applyFont="1" applyFill="1" applyBorder="1" applyAlignment="1">
      <alignment horizontal="right"/>
    </xf>
    <xf numFmtId="164" fontId="4" fillId="10" borderId="0" xfId="0" quotePrefix="1" applyNumberFormat="1" applyFont="1" applyFill="1" applyBorder="1" applyAlignment="1">
      <alignment horizontal="right"/>
    </xf>
    <xf numFmtId="164" fontId="4" fillId="10" borderId="5" xfId="0" quotePrefix="1" applyNumberFormat="1" applyFont="1" applyFill="1" applyBorder="1" applyAlignment="1">
      <alignment horizontal="right"/>
    </xf>
    <xf numFmtId="164" fontId="4" fillId="10" borderId="8" xfId="0" applyNumberFormat="1" applyFont="1" applyFill="1" applyBorder="1" applyAlignment="1">
      <alignment horizontal="right" vertical="center"/>
    </xf>
    <xf numFmtId="164" fontId="4" fillId="10" borderId="0" xfId="0" quotePrefix="1" applyNumberFormat="1" applyFont="1" applyFill="1" applyBorder="1" applyAlignment="1">
      <alignment horizontal="right" vertical="center"/>
    </xf>
    <xf numFmtId="164" fontId="4" fillId="10" borderId="5" xfId="0" quotePrefix="1" applyNumberFormat="1" applyFont="1" applyFill="1" applyBorder="1" applyAlignment="1">
      <alignment horizontal="right" vertical="center"/>
    </xf>
    <xf numFmtId="164" fontId="4" fillId="10" borderId="8" xfId="0" applyNumberFormat="1" applyFont="1" applyFill="1" applyBorder="1" applyAlignment="1">
      <alignment horizontal="right"/>
    </xf>
    <xf numFmtId="164" fontId="6" fillId="10" borderId="0" xfId="0" applyNumberFormat="1" applyFont="1" applyFill="1" applyBorder="1" applyAlignment="1">
      <alignment horizontal="right"/>
    </xf>
    <xf numFmtId="164" fontId="6" fillId="10" borderId="5" xfId="0" applyNumberFormat="1" applyFont="1" applyFill="1" applyBorder="1" applyAlignment="1">
      <alignment horizontal="right"/>
    </xf>
    <xf numFmtId="172" fontId="25" fillId="10" borderId="0" xfId="0" applyNumberFormat="1" applyFont="1" applyFill="1" applyBorder="1" applyAlignment="1" applyProtection="1">
      <alignment horizontal="right"/>
    </xf>
    <xf numFmtId="164" fontId="6" fillId="10" borderId="0" xfId="0" quotePrefix="1" applyNumberFormat="1" applyFont="1" applyFill="1" applyBorder="1" applyAlignment="1">
      <alignment horizontal="right" vertical="center"/>
    </xf>
    <xf numFmtId="164" fontId="6" fillId="10" borderId="5" xfId="0" quotePrefix="1" applyNumberFormat="1" applyFont="1" applyFill="1" applyBorder="1" applyAlignment="1">
      <alignment horizontal="left" vertical="center"/>
    </xf>
    <xf numFmtId="164" fontId="6" fillId="10" borderId="0" xfId="0" quotePrefix="1" applyNumberFormat="1" applyFont="1" applyFill="1" applyBorder="1" applyAlignment="1">
      <alignment horizontal="left" vertical="center"/>
    </xf>
    <xf numFmtId="164" fontId="10" fillId="10" borderId="0" xfId="0" applyNumberFormat="1" applyFont="1" applyFill="1" applyBorder="1" applyAlignment="1">
      <alignment horizontal="right"/>
    </xf>
    <xf numFmtId="164" fontId="10" fillId="10" borderId="5" xfId="0" applyNumberFormat="1" applyFont="1" applyFill="1" applyBorder="1" applyAlignment="1">
      <alignment horizontal="right"/>
    </xf>
    <xf numFmtId="164" fontId="6" fillId="10" borderId="11" xfId="0" applyNumberFormat="1" applyFont="1" applyFill="1" applyBorder="1" applyAlignment="1">
      <alignment horizontal="right" vertical="center"/>
    </xf>
    <xf numFmtId="164" fontId="6" fillId="10" borderId="7" xfId="0" applyNumberFormat="1" applyFont="1" applyFill="1" applyBorder="1" applyAlignment="1">
      <alignment horizontal="right" vertical="center"/>
    </xf>
    <xf numFmtId="164" fontId="4" fillId="10" borderId="4" xfId="0" quotePrefix="1" applyNumberFormat="1" applyFont="1" applyFill="1" applyBorder="1" applyAlignment="1">
      <alignment horizontal="right" vertical="center"/>
    </xf>
    <xf numFmtId="164" fontId="4" fillId="10" borderId="7" xfId="0" quotePrefix="1" applyNumberFormat="1" applyFont="1" applyFill="1" applyBorder="1" applyAlignment="1">
      <alignment horizontal="right" vertical="center"/>
    </xf>
    <xf numFmtId="164" fontId="4" fillId="10" borderId="4" xfId="0" applyNumberFormat="1" applyFont="1" applyFill="1" applyBorder="1" applyAlignment="1">
      <alignment horizontal="right" vertical="center"/>
    </xf>
    <xf numFmtId="164" fontId="4" fillId="10" borderId="7" xfId="0" applyNumberFormat="1" applyFont="1" applyFill="1" applyBorder="1" applyAlignment="1">
      <alignment horizontal="right" vertical="center"/>
    </xf>
    <xf numFmtId="0" fontId="4" fillId="10" borderId="7" xfId="0" applyFont="1" applyFill="1" applyBorder="1"/>
    <xf numFmtId="0" fontId="4" fillId="10" borderId="9" xfId="0" applyFont="1" applyFill="1" applyBorder="1" applyAlignment="1">
      <alignment horizontal="right" vertical="center"/>
    </xf>
    <xf numFmtId="0" fontId="4" fillId="10" borderId="9" xfId="0" quotePrefix="1" applyFont="1" applyFill="1" applyBorder="1" applyAlignment="1">
      <alignment horizontal="right" vertical="center"/>
    </xf>
    <xf numFmtId="0" fontId="5" fillId="10" borderId="8" xfId="0" applyFont="1" applyFill="1" applyBorder="1" applyAlignment="1">
      <alignment vertical="center"/>
    </xf>
    <xf numFmtId="0" fontId="5" fillId="10" borderId="5" xfId="0" applyFont="1" applyFill="1" applyBorder="1" applyAlignment="1">
      <alignment vertical="center"/>
    </xf>
    <xf numFmtId="0" fontId="5" fillId="10" borderId="0" xfId="0" applyFont="1" applyFill="1" applyBorder="1" applyAlignment="1">
      <alignment horizontal="right" vertical="center"/>
    </xf>
    <xf numFmtId="0" fontId="5" fillId="10" borderId="0" xfId="0" applyFont="1" applyFill="1" applyBorder="1" applyAlignment="1">
      <alignment vertical="center"/>
    </xf>
    <xf numFmtId="164" fontId="10" fillId="10" borderId="10" xfId="0" applyNumberFormat="1" applyFont="1" applyFill="1" applyBorder="1" applyAlignment="1">
      <alignment horizontal="right"/>
    </xf>
    <xf numFmtId="164" fontId="10" fillId="10" borderId="5" xfId="0" applyNumberFormat="1" applyFont="1" applyFill="1" applyBorder="1" applyAlignment="1">
      <alignment horizontal="right" vertical="center"/>
    </xf>
    <xf numFmtId="164" fontId="6" fillId="10" borderId="5" xfId="0" applyNumberFormat="1" applyFont="1" applyFill="1" applyBorder="1" applyAlignment="1">
      <alignment horizontal="right" vertical="center"/>
    </xf>
    <xf numFmtId="164" fontId="6" fillId="10" borderId="5" xfId="0" quotePrefix="1" applyNumberFormat="1" applyFont="1" applyFill="1" applyBorder="1" applyAlignment="1">
      <alignment horizontal="right" vertical="center"/>
    </xf>
    <xf numFmtId="164" fontId="6" fillId="10" borderId="8" xfId="0" applyNumberFormat="1" applyFont="1" applyFill="1" applyBorder="1" applyAlignment="1">
      <alignment horizontal="right" vertical="center"/>
    </xf>
    <xf numFmtId="164" fontId="6" fillId="10" borderId="0" xfId="0" applyNumberFormat="1" applyFont="1" applyFill="1" applyBorder="1" applyAlignment="1">
      <alignment horizontal="right" vertical="center"/>
    </xf>
    <xf numFmtId="164" fontId="4" fillId="10" borderId="5" xfId="0" applyNumberFormat="1" applyFont="1" applyFill="1" applyBorder="1" applyAlignment="1">
      <alignment horizontal="right" wrapText="1"/>
    </xf>
    <xf numFmtId="164" fontId="10" fillId="10" borderId="7" xfId="0" applyNumberFormat="1" applyFont="1" applyFill="1" applyBorder="1" applyAlignment="1">
      <alignment horizontal="right" vertical="center"/>
    </xf>
    <xf numFmtId="164" fontId="6" fillId="10" borderId="4" xfId="0" applyNumberFormat="1" applyFont="1" applyFill="1" applyBorder="1" applyAlignment="1">
      <alignment horizontal="right" vertical="center"/>
    </xf>
    <xf numFmtId="3" fontId="10" fillId="10" borderId="10" xfId="0" applyNumberFormat="1" applyFont="1" applyFill="1" applyBorder="1" applyAlignment="1">
      <alignment horizontal="right" vertical="center"/>
    </xf>
    <xf numFmtId="3" fontId="4" fillId="10" borderId="10" xfId="0" applyNumberFormat="1" applyFont="1" applyFill="1" applyBorder="1" applyAlignment="1">
      <alignment horizontal="right" vertical="center"/>
    </xf>
    <xf numFmtId="3" fontId="6" fillId="10" borderId="10" xfId="0" applyNumberFormat="1" applyFont="1" applyFill="1" applyBorder="1" applyAlignment="1">
      <alignment horizontal="right" vertical="center"/>
    </xf>
    <xf numFmtId="3" fontId="4" fillId="10" borderId="6" xfId="0" applyNumberFormat="1" applyFont="1" applyFill="1" applyBorder="1" applyAlignment="1">
      <alignment horizontal="right" vertical="center"/>
    </xf>
    <xf numFmtId="0" fontId="4" fillId="10" borderId="10" xfId="0" applyFont="1" applyFill="1" applyBorder="1"/>
    <xf numFmtId="165" fontId="6" fillId="10" borderId="0" xfId="0" applyNumberFormat="1" applyFont="1" applyFill="1" applyBorder="1" applyAlignment="1">
      <alignment horizontal="right" vertical="center"/>
    </xf>
    <xf numFmtId="165" fontId="19" fillId="10" borderId="8" xfId="0" applyNumberFormat="1" applyFont="1" applyFill="1" applyBorder="1" applyAlignment="1">
      <alignment horizontal="right" vertical="center"/>
    </xf>
    <xf numFmtId="164" fontId="18" fillId="10" borderId="5" xfId="0" applyNumberFormat="1" applyFont="1" applyFill="1" applyBorder="1" applyAlignment="1">
      <alignment horizontal="right" vertical="center"/>
    </xf>
    <xf numFmtId="165" fontId="8" fillId="10" borderId="0" xfId="0" applyNumberFormat="1" applyFont="1" applyFill="1" applyBorder="1" applyAlignment="1">
      <alignment horizontal="right" vertical="center"/>
    </xf>
    <xf numFmtId="165" fontId="10" fillId="10" borderId="0" xfId="0" applyNumberFormat="1" applyFont="1" applyFill="1" applyBorder="1" applyAlignment="1">
      <alignment horizontal="right" vertical="center"/>
    </xf>
    <xf numFmtId="0" fontId="18" fillId="10" borderId="0" xfId="0" applyFont="1" applyFill="1" applyBorder="1" applyAlignment="1">
      <alignment horizontal="right" vertical="center"/>
    </xf>
    <xf numFmtId="0" fontId="4" fillId="10" borderId="0" xfId="0" applyFont="1" applyFill="1" applyBorder="1" applyAlignment="1">
      <alignment horizontal="right" vertical="center"/>
    </xf>
    <xf numFmtId="0" fontId="4" fillId="10" borderId="4" xfId="0" applyFont="1" applyFill="1" applyBorder="1"/>
    <xf numFmtId="1" fontId="5" fillId="10" borderId="11" xfId="0" applyNumberFormat="1" applyFont="1" applyFill="1" applyBorder="1" applyAlignment="1">
      <alignment horizontal="right" vertical="center"/>
    </xf>
    <xf numFmtId="1" fontId="5" fillId="10" borderId="7" xfId="0" applyNumberFormat="1" applyFont="1" applyFill="1" applyBorder="1" applyAlignment="1">
      <alignment horizontal="right" vertical="center"/>
    </xf>
    <xf numFmtId="1" fontId="5" fillId="10" borderId="4" xfId="0" applyNumberFormat="1" applyFont="1" applyFill="1" applyBorder="1" applyAlignment="1">
      <alignment horizontal="right" vertical="center"/>
    </xf>
    <xf numFmtId="164" fontId="4" fillId="10" borderId="10" xfId="0" applyNumberFormat="1" applyFont="1" applyFill="1" applyBorder="1" applyAlignment="1">
      <alignment horizontal="right" vertical="center"/>
    </xf>
    <xf numFmtId="164" fontId="4" fillId="10" borderId="6" xfId="0" applyNumberFormat="1" applyFont="1" applyFill="1" applyBorder="1" applyAlignment="1">
      <alignment horizontal="right" vertical="center"/>
    </xf>
    <xf numFmtId="164" fontId="4" fillId="10" borderId="5" xfId="0" applyNumberFormat="1" applyFont="1" applyFill="1" applyBorder="1" applyAlignment="1">
      <alignment vertical="center"/>
    </xf>
    <xf numFmtId="0" fontId="10" fillId="10" borderId="8" xfId="0" applyFont="1" applyFill="1" applyBorder="1" applyAlignment="1">
      <alignment horizontal="right" vertical="center"/>
    </xf>
    <xf numFmtId="0" fontId="4" fillId="10" borderId="5" xfId="0" applyFont="1" applyFill="1" applyBorder="1" applyAlignment="1">
      <alignment horizontal="right" vertical="center"/>
    </xf>
    <xf numFmtId="0" fontId="4" fillId="10" borderId="0" xfId="0" quotePrefix="1" applyFont="1" applyFill="1" applyBorder="1" applyAlignment="1">
      <alignment horizontal="right" vertical="center"/>
    </xf>
    <xf numFmtId="4" fontId="4" fillId="10" borderId="5" xfId="0" applyNumberFormat="1" applyFont="1" applyFill="1" applyBorder="1" applyAlignment="1">
      <alignment horizontal="right" vertical="center"/>
    </xf>
    <xf numFmtId="4" fontId="4" fillId="10" borderId="0" xfId="0" applyNumberFormat="1" applyFont="1" applyFill="1" applyBorder="1" applyAlignment="1">
      <alignment horizontal="right" vertical="center"/>
    </xf>
    <xf numFmtId="4" fontId="6" fillId="10" borderId="0" xfId="0" applyNumberFormat="1" applyFont="1" applyFill="1" applyBorder="1" applyAlignment="1">
      <alignment horizontal="right" vertical="center"/>
    </xf>
    <xf numFmtId="4" fontId="6" fillId="10" borderId="5" xfId="0" applyNumberFormat="1" applyFont="1" applyFill="1" applyBorder="1" applyAlignment="1">
      <alignment horizontal="right" vertical="center"/>
    </xf>
    <xf numFmtId="0" fontId="4" fillId="10" borderId="11" xfId="0" applyFont="1" applyFill="1" applyBorder="1" applyAlignment="1">
      <alignment horizontal="right" vertical="center"/>
    </xf>
    <xf numFmtId="0" fontId="4" fillId="10" borderId="7" xfId="0" applyFont="1" applyFill="1" applyBorder="1" applyAlignment="1">
      <alignment horizontal="right" vertical="center"/>
    </xf>
    <xf numFmtId="0" fontId="4" fillId="10" borderId="4" xfId="0" applyFont="1" applyFill="1" applyBorder="1" applyAlignment="1">
      <alignment horizontal="right" vertical="center"/>
    </xf>
    <xf numFmtId="0" fontId="10" fillId="10" borderId="4" xfId="0" applyFont="1" applyFill="1" applyBorder="1" applyAlignment="1">
      <alignment horizontal="right" vertical="center"/>
    </xf>
    <xf numFmtId="0" fontId="10" fillId="10" borderId="7" xfId="0" applyFont="1" applyFill="1" applyBorder="1" applyAlignment="1">
      <alignment horizontal="right" vertical="center"/>
    </xf>
    <xf numFmtId="0" fontId="10" fillId="10" borderId="0" xfId="0" applyFont="1" applyFill="1" applyBorder="1" applyAlignment="1">
      <alignment horizontal="right" vertical="center"/>
    </xf>
    <xf numFmtId="0" fontId="4" fillId="10" borderId="9" xfId="0" applyFont="1" applyFill="1" applyBorder="1"/>
    <xf numFmtId="0" fontId="5" fillId="10" borderId="11" xfId="0" applyFont="1" applyFill="1" applyBorder="1" applyAlignment="1">
      <alignment horizontal="right" vertical="center"/>
    </xf>
    <xf numFmtId="0" fontId="5" fillId="10" borderId="4" xfId="0" applyFont="1" applyFill="1" applyBorder="1" applyAlignment="1">
      <alignment horizontal="right" vertical="center"/>
    </xf>
    <xf numFmtId="0" fontId="5" fillId="10" borderId="7" xfId="0" applyFont="1" applyFill="1" applyBorder="1" applyAlignment="1">
      <alignment horizontal="center" vertical="center"/>
    </xf>
    <xf numFmtId="0" fontId="4" fillId="0" borderId="0" xfId="0" quotePrefix="1" applyFont="1" applyFill="1" applyAlignment="1">
      <alignment horizontal="left" vertical="center"/>
    </xf>
    <xf numFmtId="0" fontId="4" fillId="0" borderId="0" xfId="0" quotePrefix="1" applyFont="1" applyFill="1" applyAlignment="1">
      <alignment horizontal="left" vertical="top"/>
    </xf>
    <xf numFmtId="0" fontId="4" fillId="0" borderId="0" xfId="0" applyFont="1" applyFill="1" applyAlignment="1"/>
    <xf numFmtId="0" fontId="4" fillId="8" borderId="5" xfId="0" applyFont="1" applyFill="1" applyBorder="1" applyAlignment="1">
      <alignment horizontal="center" vertical="center" wrapText="1"/>
    </xf>
    <xf numFmtId="164" fontId="6" fillId="8" borderId="8" xfId="0" applyNumberFormat="1" applyFont="1" applyFill="1" applyBorder="1" applyAlignment="1">
      <alignment horizontal="right" vertical="center"/>
    </xf>
    <xf numFmtId="164" fontId="6" fillId="8" borderId="5" xfId="0" applyNumberFormat="1" applyFont="1" applyFill="1" applyBorder="1" applyAlignment="1">
      <alignment horizontal="right" vertical="center"/>
    </xf>
    <xf numFmtId="165" fontId="6" fillId="8" borderId="0" xfId="0" applyNumberFormat="1" applyFont="1" applyFill="1" applyBorder="1" applyAlignment="1">
      <alignment horizontal="right" vertical="center"/>
    </xf>
    <xf numFmtId="164" fontId="4" fillId="8" borderId="5" xfId="0" applyNumberFormat="1" applyFont="1" applyFill="1" applyBorder="1" applyAlignment="1">
      <alignment horizontal="right" vertical="center"/>
    </xf>
    <xf numFmtId="164" fontId="6" fillId="8" borderId="0" xfId="0" applyNumberFormat="1" applyFont="1" applyFill="1" applyBorder="1" applyAlignment="1">
      <alignment horizontal="right" vertical="center"/>
    </xf>
    <xf numFmtId="164" fontId="4" fillId="8" borderId="0" xfId="0" applyNumberFormat="1" applyFont="1" applyFill="1" applyBorder="1" applyAlignment="1">
      <alignment horizontal="right" vertical="center"/>
    </xf>
    <xf numFmtId="0" fontId="4" fillId="8" borderId="5" xfId="0" applyFont="1" applyFill="1" applyBorder="1"/>
    <xf numFmtId="164" fontId="10" fillId="8" borderId="8" xfId="0" applyNumberFormat="1" applyFont="1" applyFill="1" applyBorder="1" applyAlignment="1">
      <alignment horizontal="right" vertical="center"/>
    </xf>
    <xf numFmtId="164" fontId="4" fillId="8" borderId="0" xfId="0" quotePrefix="1" applyNumberFormat="1" applyFont="1" applyFill="1" applyBorder="1" applyAlignment="1">
      <alignment horizontal="right" vertical="center"/>
    </xf>
    <xf numFmtId="165" fontId="4" fillId="8" borderId="8" xfId="0" quotePrefix="1" applyNumberFormat="1" applyFont="1" applyFill="1" applyBorder="1" applyAlignment="1">
      <alignment horizontal="right" vertical="center"/>
    </xf>
    <xf numFmtId="164" fontId="4" fillId="8" borderId="5" xfId="0" quotePrefix="1" applyNumberFormat="1" applyFont="1" applyFill="1" applyBorder="1" applyAlignment="1">
      <alignment horizontal="right" vertical="center"/>
    </xf>
    <xf numFmtId="165" fontId="4" fillId="8" borderId="0" xfId="0" applyNumberFormat="1" applyFont="1" applyFill="1" applyBorder="1" applyAlignment="1">
      <alignment horizontal="right" vertical="center"/>
    </xf>
    <xf numFmtId="164" fontId="18" fillId="8" borderId="5" xfId="0" applyNumberFormat="1" applyFont="1" applyFill="1" applyBorder="1" applyAlignment="1">
      <alignment horizontal="right" vertical="center"/>
    </xf>
    <xf numFmtId="165" fontId="8" fillId="8" borderId="0" xfId="0" applyNumberFormat="1" applyFont="1" applyFill="1" applyBorder="1" applyAlignment="1">
      <alignment horizontal="right" vertical="center"/>
    </xf>
    <xf numFmtId="0" fontId="5" fillId="8" borderId="11" xfId="0" applyFont="1" applyFill="1" applyBorder="1" applyAlignment="1">
      <alignment horizontal="left" vertical="center" wrapText="1"/>
    </xf>
    <xf numFmtId="0" fontId="5" fillId="8" borderId="4" xfId="0" applyFont="1" applyFill="1" applyBorder="1" applyAlignment="1">
      <alignment horizontal="left" vertical="center" wrapText="1"/>
    </xf>
    <xf numFmtId="0" fontId="4" fillId="8" borderId="7" xfId="0" applyFont="1" applyFill="1" applyBorder="1" applyAlignment="1">
      <alignment horizontal="center" vertical="center" wrapText="1"/>
    </xf>
    <xf numFmtId="0" fontId="18" fillId="8" borderId="11" xfId="0" applyFont="1" applyFill="1" applyBorder="1" applyAlignment="1">
      <alignment horizontal="right" vertical="center"/>
    </xf>
    <xf numFmtId="0" fontId="18" fillId="8" borderId="7" xfId="0" applyFont="1" applyFill="1" applyBorder="1" applyAlignment="1">
      <alignment horizontal="right" vertical="center"/>
    </xf>
    <xf numFmtId="0" fontId="6" fillId="8" borderId="4" xfId="0" applyFont="1" applyFill="1" applyBorder="1" applyAlignment="1">
      <alignment horizontal="right" vertical="center"/>
    </xf>
    <xf numFmtId="0" fontId="6" fillId="8" borderId="7" xfId="0" applyFont="1" applyFill="1" applyBorder="1" applyAlignment="1">
      <alignment horizontal="right" vertical="center"/>
    </xf>
    <xf numFmtId="165" fontId="18" fillId="8" borderId="4" xfId="0" applyNumberFormat="1" applyFont="1" applyFill="1" applyBorder="1" applyAlignment="1">
      <alignment horizontal="right" vertical="center"/>
    </xf>
    <xf numFmtId="0" fontId="6" fillId="8" borderId="4" xfId="0" quotePrefix="1" applyFont="1" applyFill="1" applyBorder="1" applyAlignment="1">
      <alignment horizontal="right" vertical="center"/>
    </xf>
    <xf numFmtId="164" fontId="4" fillId="8" borderId="7" xfId="0" quotePrefix="1" applyNumberFormat="1" applyFont="1" applyFill="1" applyBorder="1" applyAlignment="1">
      <alignment horizontal="right" vertical="center"/>
    </xf>
    <xf numFmtId="0" fontId="4" fillId="8" borderId="4" xfId="0" quotePrefix="1" applyFont="1" applyFill="1" applyBorder="1" applyAlignment="1">
      <alignment horizontal="right" vertical="center"/>
    </xf>
    <xf numFmtId="0" fontId="5" fillId="8" borderId="8" xfId="0" applyFont="1" applyFill="1" applyBorder="1" applyAlignment="1"/>
    <xf numFmtId="3" fontId="4" fillId="8" borderId="5" xfId="0" applyNumberFormat="1" applyFont="1" applyFill="1" applyBorder="1" applyAlignment="1">
      <alignment horizontal="right" vertical="center"/>
    </xf>
    <xf numFmtId="0" fontId="4" fillId="8" borderId="8" xfId="0" applyFont="1" applyFill="1" applyBorder="1" applyAlignment="1">
      <alignment horizontal="right" vertical="top" wrapText="1"/>
    </xf>
    <xf numFmtId="0" fontId="4" fillId="8" borderId="0" xfId="0" applyFont="1" applyFill="1" applyBorder="1" applyAlignment="1">
      <alignment horizontal="right" vertical="top" wrapText="1"/>
    </xf>
    <xf numFmtId="0" fontId="4" fillId="8" borderId="5" xfId="0" applyFont="1" applyFill="1" applyBorder="1" applyAlignment="1">
      <alignment horizontal="right" vertical="top" wrapText="1"/>
    </xf>
    <xf numFmtId="0" fontId="5" fillId="8" borderId="13" xfId="0" applyFont="1" applyFill="1" applyBorder="1" applyAlignment="1">
      <alignment horizontal="left" wrapText="1"/>
    </xf>
    <xf numFmtId="0" fontId="5" fillId="8" borderId="6" xfId="0" applyFont="1" applyFill="1" applyBorder="1" applyAlignment="1">
      <alignment horizontal="left" wrapText="1"/>
    </xf>
    <xf numFmtId="0" fontId="6" fillId="8" borderId="10" xfId="0" applyFont="1" applyFill="1" applyBorder="1" applyAlignment="1">
      <alignment horizontal="right" wrapText="1"/>
    </xf>
    <xf numFmtId="3" fontId="6" fillId="8" borderId="10" xfId="0" applyNumberFormat="1" applyFont="1" applyFill="1" applyBorder="1" applyAlignment="1">
      <alignment horizontal="right"/>
    </xf>
    <xf numFmtId="3" fontId="4" fillId="8" borderId="10" xfId="0" applyNumberFormat="1" applyFont="1" applyFill="1" applyBorder="1" applyAlignment="1">
      <alignment horizontal="right"/>
    </xf>
    <xf numFmtId="0" fontId="4" fillId="8" borderId="10" xfId="0" applyFont="1" applyFill="1" applyBorder="1"/>
    <xf numFmtId="3" fontId="6" fillId="8" borderId="11" xfId="0" applyNumberFormat="1" applyFont="1" applyFill="1" applyBorder="1" applyAlignment="1">
      <alignment horizontal="right"/>
    </xf>
    <xf numFmtId="3" fontId="6" fillId="8" borderId="7" xfId="0" applyNumberFormat="1" applyFont="1" applyFill="1" applyBorder="1" applyAlignment="1">
      <alignment horizontal="right" vertical="center"/>
    </xf>
    <xf numFmtId="3" fontId="6" fillId="8" borderId="4" xfId="0" applyNumberFormat="1" applyFont="1" applyFill="1" applyBorder="1" applyAlignment="1">
      <alignment horizontal="right" vertical="center"/>
    </xf>
    <xf numFmtId="0" fontId="4" fillId="8" borderId="7" xfId="0" applyFont="1" applyFill="1" applyBorder="1"/>
    <xf numFmtId="0" fontId="4" fillId="10" borderId="0" xfId="0" applyFont="1" applyFill="1" applyBorder="1" applyAlignment="1">
      <alignment vertical="top"/>
    </xf>
    <xf numFmtId="0" fontId="6" fillId="0" borderId="0" xfId="0" applyFont="1" applyAlignment="1">
      <alignment horizontal="left" vertical="top" wrapText="1"/>
    </xf>
    <xf numFmtId="0" fontId="5" fillId="9" borderId="44" xfId="0" applyFont="1" applyFill="1" applyBorder="1" applyAlignment="1">
      <alignment horizontal="center" vertical="center"/>
    </xf>
    <xf numFmtId="1" fontId="8" fillId="4" borderId="44" xfId="0" applyNumberFormat="1" applyFont="1" applyFill="1" applyBorder="1" applyAlignment="1">
      <alignment horizontal="center"/>
    </xf>
    <xf numFmtId="0" fontId="5" fillId="6" borderId="44" xfId="0" applyFont="1" applyFill="1" applyBorder="1" applyAlignment="1">
      <alignment horizontal="center" vertical="top" wrapText="1"/>
    </xf>
    <xf numFmtId="0" fontId="4" fillId="5" borderId="5" xfId="0" applyFont="1" applyFill="1" applyBorder="1" applyAlignment="1">
      <alignment horizontal="center" vertical="center"/>
    </xf>
    <xf numFmtId="49" fontId="4" fillId="5" borderId="8" xfId="0" quotePrefix="1" applyNumberFormat="1" applyFont="1" applyFill="1" applyBorder="1" applyAlignment="1">
      <alignment horizontal="center" vertical="center"/>
    </xf>
    <xf numFmtId="49" fontId="4" fillId="5" borderId="2" xfId="0" applyNumberFormat="1" applyFont="1" applyFill="1" applyBorder="1" applyAlignment="1">
      <alignment horizontal="center" vertical="center"/>
    </xf>
    <xf numFmtId="49" fontId="4" fillId="5" borderId="5" xfId="0" applyNumberFormat="1" applyFont="1" applyFill="1" applyBorder="1" applyAlignment="1">
      <alignment horizontal="center" vertical="center"/>
    </xf>
    <xf numFmtId="49" fontId="4" fillId="0" borderId="5"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0" fontId="4" fillId="5" borderId="8" xfId="0" applyFont="1" applyFill="1" applyBorder="1" applyAlignment="1">
      <alignment horizontal="center" vertical="center"/>
    </xf>
    <xf numFmtId="49" fontId="4" fillId="5" borderId="8" xfId="0" applyNumberFormat="1" applyFont="1" applyFill="1" applyBorder="1" applyAlignment="1">
      <alignment horizontal="center" vertical="center"/>
    </xf>
    <xf numFmtId="0" fontId="4" fillId="5" borderId="5" xfId="0" quotePrefix="1" applyNumberFormat="1" applyFont="1" applyFill="1" applyBorder="1" applyAlignment="1">
      <alignment horizontal="center" vertical="center"/>
    </xf>
    <xf numFmtId="165" fontId="4" fillId="5" borderId="5"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5" borderId="0" xfId="0" applyNumberFormat="1" applyFont="1" applyFill="1" applyBorder="1" applyAlignment="1">
      <alignment horizontal="center" vertical="center"/>
    </xf>
    <xf numFmtId="0" fontId="4" fillId="5" borderId="8"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13" xfId="0" quotePrefix="1"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8" xfId="0" applyNumberFormat="1" applyFont="1" applyFill="1" applyBorder="1" applyAlignment="1">
      <alignment horizontal="center" vertical="center"/>
    </xf>
    <xf numFmtId="165" fontId="4" fillId="0" borderId="5" xfId="0" applyNumberFormat="1" applyFont="1" applyFill="1" applyBorder="1" applyAlignment="1">
      <alignment horizontal="center" vertical="center"/>
    </xf>
    <xf numFmtId="0" fontId="4" fillId="0" borderId="8" xfId="0" quotePrefix="1" applyNumberFormat="1" applyFont="1" applyFill="1" applyBorder="1" applyAlignment="1">
      <alignment horizontal="center" vertical="center"/>
    </xf>
    <xf numFmtId="0" fontId="4" fillId="0" borderId="5" xfId="0" quotePrefix="1" applyNumberFormat="1" applyFont="1" applyFill="1" applyBorder="1" applyAlignment="1">
      <alignment horizontal="center" vertical="center"/>
    </xf>
    <xf numFmtId="0" fontId="4" fillId="5" borderId="0" xfId="0" quotePrefix="1" applyNumberFormat="1" applyFont="1" applyFill="1" applyBorder="1" applyAlignment="1">
      <alignment horizontal="center" vertical="center"/>
    </xf>
    <xf numFmtId="0" fontId="4" fillId="5" borderId="8" xfId="0" quotePrefix="1" applyNumberFormat="1" applyFont="1" applyFill="1" applyBorder="1" applyAlignment="1">
      <alignment horizontal="center" vertical="center"/>
    </xf>
    <xf numFmtId="0" fontId="4" fillId="0" borderId="11" xfId="0" quotePrefix="1"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7" xfId="0" applyFont="1" applyFill="1" applyBorder="1" applyAlignment="1">
      <alignment horizontal="center" vertical="center"/>
    </xf>
    <xf numFmtId="3" fontId="4" fillId="0" borderId="0" xfId="0" applyNumberFormat="1" applyFont="1" applyFill="1" applyBorder="1" applyAlignment="1">
      <alignment vertical="top" wrapText="1"/>
    </xf>
    <xf numFmtId="165" fontId="4" fillId="0" borderId="0" xfId="0" applyNumberFormat="1" applyFont="1" applyAlignment="1">
      <alignment horizontal="center"/>
    </xf>
    <xf numFmtId="0" fontId="8" fillId="0" borderId="0" xfId="0" applyFont="1" applyAlignment="1">
      <alignment vertical="top" wrapText="1"/>
    </xf>
    <xf numFmtId="0" fontId="5" fillId="0" borderId="0" xfId="0" applyFont="1" applyFill="1" applyBorder="1" applyAlignment="1">
      <alignment wrapText="1"/>
    </xf>
    <xf numFmtId="0" fontId="4" fillId="0" borderId="0" xfId="0" applyFont="1" applyAlignment="1">
      <alignment vertical="top" wrapText="1"/>
    </xf>
    <xf numFmtId="165" fontId="6" fillId="0" borderId="1" xfId="0" applyNumberFormat="1" applyFont="1" applyBorder="1"/>
    <xf numFmtId="164" fontId="5" fillId="4" borderId="44" xfId="0" applyNumberFormat="1" applyFont="1" applyFill="1" applyBorder="1" applyAlignment="1">
      <alignment horizontal="center" vertical="center"/>
    </xf>
    <xf numFmtId="0" fontId="4" fillId="0" borderId="44" xfId="0" applyFont="1" applyBorder="1" applyAlignment="1">
      <alignment horizontal="right" vertical="top"/>
    </xf>
    <xf numFmtId="0" fontId="5" fillId="0" borderId="0" xfId="0" applyFont="1" applyBorder="1"/>
    <xf numFmtId="3" fontId="4" fillId="0" borderId="0" xfId="0" applyNumberFormat="1" applyFont="1" applyAlignment="1">
      <alignment vertical="top"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0"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172" fontId="24" fillId="10" borderId="5" xfId="0" applyNumberFormat="1" applyFont="1" applyFill="1" applyBorder="1" applyAlignment="1" applyProtection="1">
      <alignment horizontal="right"/>
    </xf>
    <xf numFmtId="3" fontId="5" fillId="0" borderId="0" xfId="0" applyNumberFormat="1" applyFont="1" applyFill="1" applyBorder="1" applyAlignment="1">
      <alignment wrapText="1"/>
    </xf>
    <xf numFmtId="0" fontId="1" fillId="0" borderId="0" xfId="0" applyFont="1" applyBorder="1"/>
    <xf numFmtId="0" fontId="1" fillId="0" borderId="0" xfId="0" applyFont="1" applyAlignment="1">
      <alignment horizontal="left" vertical="center" wrapText="1"/>
    </xf>
    <xf numFmtId="0" fontId="1" fillId="0" borderId="0" xfId="0" applyFont="1" applyAlignment="1">
      <alignment horizontal="left" vertical="center"/>
    </xf>
    <xf numFmtId="165" fontId="4" fillId="0" borderId="0" xfId="0" applyNumberFormat="1" applyFont="1" applyFill="1" applyAlignment="1">
      <alignment horizontal="center"/>
    </xf>
    <xf numFmtId="165" fontId="4" fillId="8" borderId="3" xfId="0" applyNumberFormat="1" applyFont="1" applyFill="1" applyBorder="1" applyAlignment="1">
      <alignment horizontal="center" vertical="center"/>
    </xf>
    <xf numFmtId="165" fontId="11" fillId="5" borderId="3" xfId="0" applyNumberFormat="1" applyFont="1" applyFill="1" applyBorder="1" applyAlignment="1">
      <alignment horizontal="center" vertical="center"/>
    </xf>
    <xf numFmtId="165" fontId="10" fillId="0" borderId="5" xfId="0" applyNumberFormat="1" applyFont="1" applyFill="1" applyBorder="1" applyAlignment="1">
      <alignment horizontal="center" vertical="center"/>
    </xf>
    <xf numFmtId="0" fontId="4" fillId="0" borderId="13" xfId="0" applyNumberFormat="1" applyFont="1" applyFill="1" applyBorder="1" applyAlignment="1">
      <alignment horizontal="center" vertical="center"/>
    </xf>
    <xf numFmtId="0" fontId="4" fillId="8" borderId="8" xfId="0" quotePrefix="1" applyNumberFormat="1" applyFont="1" applyFill="1" applyBorder="1" applyAlignment="1">
      <alignment horizontal="center" vertical="center"/>
    </xf>
    <xf numFmtId="0" fontId="4" fillId="8" borderId="0" xfId="0" applyNumberFormat="1" applyFont="1" applyFill="1" applyBorder="1" applyAlignment="1">
      <alignment horizontal="center" vertical="center"/>
    </xf>
    <xf numFmtId="0" fontId="4" fillId="8" borderId="5" xfId="0" applyNumberFormat="1" applyFont="1" applyFill="1" applyBorder="1" applyAlignment="1">
      <alignment horizontal="center" vertical="center"/>
    </xf>
    <xf numFmtId="165" fontId="4" fillId="8" borderId="5"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0" fontId="5" fillId="10" borderId="2" xfId="0" applyFont="1" applyFill="1" applyBorder="1" applyAlignment="1">
      <alignment horizontal="center" vertical="center"/>
    </xf>
    <xf numFmtId="0" fontId="4" fillId="0" borderId="0" xfId="0" applyFont="1" applyBorder="1" applyAlignment="1">
      <alignment horizontal="right" vertical="top"/>
    </xf>
    <xf numFmtId="173" fontId="11" fillId="5" borderId="1" xfId="0" applyNumberFormat="1" applyFont="1" applyFill="1" applyBorder="1" applyAlignment="1">
      <alignment vertical="center"/>
    </xf>
    <xf numFmtId="173" fontId="11" fillId="5" borderId="2" xfId="0" applyNumberFormat="1" applyFont="1" applyFill="1" applyBorder="1" applyAlignment="1">
      <alignment vertical="center"/>
    </xf>
    <xf numFmtId="164" fontId="6" fillId="5" borderId="44" xfId="0" applyNumberFormat="1" applyFont="1" applyFill="1" applyBorder="1" applyAlignment="1">
      <alignment vertical="center"/>
    </xf>
    <xf numFmtId="164" fontId="6" fillId="5" borderId="7" xfId="0" applyNumberFormat="1" applyFont="1" applyFill="1" applyBorder="1" applyAlignment="1">
      <alignment vertical="center"/>
    </xf>
    <xf numFmtId="1" fontId="6" fillId="5" borderId="7" xfId="0" applyNumberFormat="1" applyFont="1" applyFill="1" applyBorder="1" applyAlignment="1">
      <alignment vertical="center"/>
    </xf>
    <xf numFmtId="4" fontId="6" fillId="8" borderId="0" xfId="0" applyNumberFormat="1" applyFont="1" applyFill="1" applyBorder="1" applyAlignment="1">
      <alignment vertical="center"/>
    </xf>
    <xf numFmtId="4" fontId="6" fillId="8" borderId="5" xfId="0" applyNumberFormat="1" applyFont="1" applyFill="1" applyBorder="1" applyAlignment="1">
      <alignment vertical="center"/>
    </xf>
    <xf numFmtId="165" fontId="4" fillId="8" borderId="5" xfId="0" applyNumberFormat="1" applyFont="1" applyFill="1" applyBorder="1" applyAlignment="1">
      <alignment vertical="center"/>
    </xf>
    <xf numFmtId="164" fontId="5" fillId="5" borderId="0" xfId="0" applyNumberFormat="1" applyFont="1" applyFill="1" applyBorder="1" applyAlignment="1">
      <alignment horizontal="right" vertical="center"/>
    </xf>
    <xf numFmtId="164" fontId="5" fillId="5" borderId="4" xfId="0" applyNumberFormat="1" applyFont="1" applyFill="1" applyBorder="1" applyAlignment="1">
      <alignment horizontal="right" vertical="center"/>
    </xf>
    <xf numFmtId="164" fontId="5" fillId="5" borderId="44" xfId="0" applyNumberFormat="1" applyFont="1" applyFill="1" applyBorder="1" applyAlignment="1">
      <alignment horizontal="right" vertical="center"/>
    </xf>
    <xf numFmtId="4" fontId="6" fillId="0" borderId="44" xfId="0" applyNumberFormat="1" applyFont="1" applyFill="1" applyBorder="1" applyAlignment="1">
      <alignment vertical="center"/>
    </xf>
    <xf numFmtId="165" fontId="6" fillId="8" borderId="4" xfId="0" applyNumberFormat="1" applyFont="1" applyFill="1" applyBorder="1" applyAlignment="1">
      <alignment vertical="center"/>
    </xf>
    <xf numFmtId="165" fontId="6" fillId="8" borderId="44" xfId="0" applyNumberFormat="1" applyFont="1" applyFill="1" applyBorder="1" applyAlignment="1">
      <alignment vertical="center"/>
    </xf>
    <xf numFmtId="0" fontId="5" fillId="8" borderId="3" xfId="1" applyFont="1" applyFill="1" applyBorder="1" applyAlignment="1">
      <alignment horizontal="center" vertical="center"/>
    </xf>
    <xf numFmtId="1" fontId="6" fillId="0" borderId="13" xfId="0" applyNumberFormat="1" applyFont="1" applyFill="1" applyBorder="1" applyAlignment="1">
      <alignment horizontal="right" vertical="center"/>
    </xf>
    <xf numFmtId="1" fontId="6" fillId="5" borderId="8" xfId="0" applyNumberFormat="1" applyFont="1" applyFill="1" applyBorder="1" applyAlignment="1">
      <alignment horizontal="right" vertical="center"/>
    </xf>
    <xf numFmtId="1" fontId="6" fillId="0" borderId="8" xfId="0" applyNumberFormat="1" applyFont="1" applyFill="1" applyBorder="1" applyAlignment="1">
      <alignment horizontal="right" vertical="center"/>
    </xf>
    <xf numFmtId="1" fontId="6" fillId="8" borderId="11" xfId="0" applyNumberFormat="1" applyFont="1" applyFill="1" applyBorder="1" applyAlignment="1">
      <alignment horizontal="right" vertical="center"/>
    </xf>
    <xf numFmtId="165" fontId="6" fillId="5" borderId="8" xfId="0" applyNumberFormat="1" applyFont="1" applyFill="1" applyBorder="1" applyAlignment="1">
      <alignment horizontal="right" vertical="center"/>
    </xf>
    <xf numFmtId="165" fontId="6" fillId="0" borderId="13" xfId="0" applyNumberFormat="1" applyFont="1" applyFill="1" applyBorder="1" applyAlignment="1">
      <alignment horizontal="right" vertical="center"/>
    </xf>
    <xf numFmtId="165" fontId="6" fillId="0" borderId="6" xfId="0" applyNumberFormat="1" applyFont="1" applyFill="1" applyBorder="1" applyAlignment="1">
      <alignment horizontal="right" vertical="center"/>
    </xf>
    <xf numFmtId="165" fontId="6" fillId="0" borderId="8" xfId="0" applyNumberFormat="1" applyFont="1" applyFill="1" applyBorder="1" applyAlignment="1">
      <alignment horizontal="right" vertical="center"/>
    </xf>
    <xf numFmtId="165" fontId="6" fillId="8" borderId="11" xfId="0" applyNumberFormat="1" applyFont="1" applyFill="1" applyBorder="1" applyAlignment="1">
      <alignment horizontal="right" vertical="center"/>
    </xf>
    <xf numFmtId="165" fontId="6" fillId="8" borderId="4" xfId="0" applyNumberFormat="1" applyFont="1" applyFill="1" applyBorder="1" applyAlignment="1">
      <alignment horizontal="right" vertical="center"/>
    </xf>
    <xf numFmtId="165" fontId="6" fillId="5" borderId="44" xfId="0" applyNumberFormat="1" applyFont="1" applyFill="1" applyBorder="1" applyAlignment="1">
      <alignment horizontal="right" vertical="center"/>
    </xf>
    <xf numFmtId="1" fontId="6" fillId="0" borderId="1" xfId="0" applyNumberFormat="1" applyFont="1" applyFill="1" applyBorder="1" applyAlignment="1">
      <alignment vertical="center"/>
    </xf>
    <xf numFmtId="1" fontId="6" fillId="5" borderId="2" xfId="0" applyNumberFormat="1" applyFont="1" applyFill="1" applyBorder="1" applyAlignment="1">
      <alignment vertical="center"/>
    </xf>
    <xf numFmtId="1" fontId="6" fillId="0" borderId="2" xfId="0" applyNumberFormat="1" applyFont="1" applyFill="1" applyBorder="1" applyAlignment="1">
      <alignment vertical="center"/>
    </xf>
    <xf numFmtId="1" fontId="6" fillId="8" borderId="3" xfId="0" applyNumberFormat="1" applyFont="1" applyFill="1" applyBorder="1" applyAlignment="1">
      <alignment vertical="center"/>
    </xf>
    <xf numFmtId="165" fontId="29" fillId="0" borderId="0" xfId="0" applyNumberFormat="1" applyFont="1"/>
    <xf numFmtId="164" fontId="4" fillId="0" borderId="5" xfId="0" applyNumberFormat="1" applyFont="1" applyFill="1" applyBorder="1" applyAlignment="1">
      <alignment vertical="center"/>
    </xf>
    <xf numFmtId="1" fontId="4" fillId="0" borderId="5" xfId="0" applyNumberFormat="1" applyFont="1" applyFill="1" applyBorder="1" applyAlignment="1">
      <alignment vertical="center"/>
    </xf>
    <xf numFmtId="165" fontId="4" fillId="0" borderId="0" xfId="0" applyNumberFormat="1" applyFont="1" applyFill="1" applyBorder="1" applyAlignment="1">
      <alignment vertical="center"/>
    </xf>
    <xf numFmtId="1" fontId="4" fillId="0" borderId="2" xfId="0" applyNumberFormat="1" applyFont="1" applyFill="1" applyBorder="1" applyAlignment="1">
      <alignment vertical="center"/>
    </xf>
    <xf numFmtId="0" fontId="10" fillId="0" borderId="0" xfId="0" applyFont="1"/>
    <xf numFmtId="3" fontId="6" fillId="8" borderId="8" xfId="0" applyNumberFormat="1" applyFont="1" applyFill="1" applyBorder="1" applyAlignment="1">
      <alignment vertical="center"/>
    </xf>
    <xf numFmtId="3" fontId="4" fillId="8" borderId="8" xfId="0" applyNumberFormat="1" applyFont="1" applyFill="1" applyBorder="1" applyAlignment="1">
      <alignment vertical="center"/>
    </xf>
    <xf numFmtId="0" fontId="4" fillId="8" borderId="5" xfId="0" quotePrefix="1" applyFont="1" applyFill="1" applyBorder="1"/>
    <xf numFmtId="175" fontId="5" fillId="8" borderId="8" xfId="0" applyNumberFormat="1" applyFont="1" applyFill="1" applyBorder="1" applyAlignment="1"/>
    <xf numFmtId="175" fontId="11" fillId="8" borderId="8" xfId="0" applyNumberFormat="1" applyFont="1" applyFill="1" applyBorder="1" applyAlignment="1"/>
    <xf numFmtId="175" fontId="11" fillId="8" borderId="11" xfId="0" applyNumberFormat="1" applyFont="1" applyFill="1" applyBorder="1" applyAlignment="1"/>
    <xf numFmtId="175" fontId="5" fillId="0" borderId="8" xfId="0" applyNumberFormat="1" applyFont="1" applyFill="1" applyBorder="1" applyAlignment="1"/>
    <xf numFmtId="175" fontId="4" fillId="0" borderId="0" xfId="0" applyNumberFormat="1" applyFont="1" applyFill="1" applyBorder="1" applyAlignment="1"/>
    <xf numFmtId="175" fontId="10" fillId="0" borderId="0" xfId="0" applyNumberFormat="1" applyFont="1" applyFill="1" applyBorder="1" applyAlignment="1"/>
    <xf numFmtId="175" fontId="4" fillId="5" borderId="0" xfId="0" applyNumberFormat="1" applyFont="1" applyFill="1" applyBorder="1" applyAlignment="1"/>
    <xf numFmtId="175" fontId="10" fillId="5" borderId="0" xfId="0" applyNumberFormat="1" applyFont="1" applyFill="1" applyBorder="1" applyAlignment="1"/>
    <xf numFmtId="175" fontId="5" fillId="10" borderId="8" xfId="0" applyNumberFormat="1" applyFont="1" applyFill="1" applyBorder="1" applyAlignment="1"/>
    <xf numFmtId="175" fontId="4" fillId="10" borderId="0" xfId="0" applyNumberFormat="1" applyFont="1" applyFill="1" applyBorder="1" applyAlignment="1"/>
    <xf numFmtId="175" fontId="10" fillId="10" borderId="0" xfId="0" applyNumberFormat="1" applyFont="1" applyFill="1" applyBorder="1" applyAlignment="1"/>
    <xf numFmtId="175" fontId="5" fillId="8" borderId="11" xfId="0" applyNumberFormat="1" applyFont="1" applyFill="1" applyBorder="1" applyAlignment="1"/>
    <xf numFmtId="175" fontId="4" fillId="8" borderId="4" xfId="0" applyNumberFormat="1" applyFont="1" applyFill="1" applyBorder="1" applyAlignment="1"/>
    <xf numFmtId="175" fontId="10" fillId="8" borderId="4" xfId="0" applyNumberFormat="1" applyFont="1" applyFill="1" applyBorder="1" applyAlignment="1"/>
    <xf numFmtId="175" fontId="0" fillId="0" borderId="0" xfId="0" applyNumberFormat="1"/>
    <xf numFmtId="176" fontId="5" fillId="5" borderId="1" xfId="0" applyNumberFormat="1" applyFont="1" applyFill="1" applyBorder="1" applyAlignment="1"/>
    <xf numFmtId="176" fontId="11" fillId="5" borderId="2" xfId="0" applyNumberFormat="1" applyFont="1" applyFill="1" applyBorder="1" applyAlignment="1"/>
    <xf numFmtId="176" fontId="11" fillId="5" borderId="3" xfId="0" applyNumberFormat="1" applyFont="1" applyFill="1" applyBorder="1" applyAlignment="1"/>
    <xf numFmtId="176" fontId="5" fillId="0" borderId="8" xfId="0" applyNumberFormat="1" applyFont="1" applyFill="1" applyBorder="1" applyAlignment="1"/>
    <xf numFmtId="176" fontId="4" fillId="0" borderId="0" xfId="0" applyNumberFormat="1" applyFont="1" applyFill="1" applyBorder="1" applyAlignment="1"/>
    <xf numFmtId="176" fontId="10" fillId="0" borderId="0" xfId="0" applyNumberFormat="1" applyFont="1" applyFill="1" applyBorder="1" applyAlignment="1"/>
    <xf numFmtId="176" fontId="5" fillId="8" borderId="8" xfId="0" applyNumberFormat="1" applyFont="1" applyFill="1" applyBorder="1" applyAlignment="1"/>
    <xf numFmtId="176" fontId="4" fillId="5" borderId="0" xfId="0" applyNumberFormat="1" applyFont="1" applyFill="1" applyBorder="1" applyAlignment="1"/>
    <xf numFmtId="176" fontId="10" fillId="5" borderId="0" xfId="0" applyNumberFormat="1" applyFont="1" applyFill="1" applyBorder="1" applyAlignment="1"/>
    <xf numFmtId="176" fontId="5" fillId="10" borderId="8" xfId="0" applyNumberFormat="1" applyFont="1" applyFill="1" applyBorder="1" applyAlignment="1"/>
    <xf numFmtId="176" fontId="4" fillId="10" borderId="0" xfId="0" applyNumberFormat="1" applyFont="1" applyFill="1" applyBorder="1" applyAlignment="1"/>
    <xf numFmtId="176" fontId="10" fillId="10" borderId="0" xfId="0" applyNumberFormat="1" applyFont="1" applyFill="1" applyBorder="1" applyAlignment="1"/>
    <xf numFmtId="176" fontId="5" fillId="8" borderId="11" xfId="0" applyNumberFormat="1" applyFont="1" applyFill="1" applyBorder="1" applyAlignment="1"/>
    <xf numFmtId="176" fontId="4" fillId="8" borderId="4" xfId="0" applyNumberFormat="1" applyFont="1" applyFill="1" applyBorder="1" applyAlignment="1"/>
    <xf numFmtId="176" fontId="11" fillId="5" borderId="3" xfId="0" applyNumberFormat="1" applyFont="1" applyFill="1" applyBorder="1" applyAlignment="1">
      <alignment horizontal="center" vertical="center"/>
    </xf>
    <xf numFmtId="176" fontId="4" fillId="0" borderId="18" xfId="0" applyNumberFormat="1" applyFont="1" applyFill="1" applyBorder="1" applyAlignment="1">
      <alignment vertical="center"/>
    </xf>
    <xf numFmtId="176" fontId="4" fillId="0" borderId="0" xfId="0" applyNumberFormat="1" applyFont="1" applyFill="1" applyAlignment="1">
      <alignment vertical="center"/>
    </xf>
    <xf numFmtId="176" fontId="4" fillId="0" borderId="10" xfId="0" applyNumberFormat="1" applyFont="1" applyFill="1" applyBorder="1" applyAlignment="1">
      <alignment vertical="center"/>
    </xf>
    <xf numFmtId="176" fontId="4" fillId="0" borderId="2" xfId="0" applyNumberFormat="1" applyFont="1" applyFill="1" applyBorder="1" applyAlignment="1">
      <alignment horizontal="center" vertical="center"/>
    </xf>
    <xf numFmtId="176" fontId="10" fillId="5" borderId="0" xfId="0" applyNumberFormat="1" applyFont="1" applyFill="1" applyAlignment="1">
      <alignment vertical="center"/>
    </xf>
    <xf numFmtId="176" fontId="10" fillId="5" borderId="5"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5" xfId="0" applyNumberFormat="1" applyFont="1" applyFill="1" applyBorder="1" applyAlignment="1">
      <alignment vertical="center"/>
    </xf>
    <xf numFmtId="176" fontId="4" fillId="5" borderId="28" xfId="0" applyNumberFormat="1" applyFont="1" applyFill="1" applyBorder="1" applyAlignment="1">
      <alignment vertical="center"/>
    </xf>
    <xf numFmtId="176" fontId="4" fillId="5" borderId="0" xfId="0" applyNumberFormat="1" applyFont="1" applyFill="1" applyAlignment="1">
      <alignment vertical="center"/>
    </xf>
    <xf numFmtId="176" fontId="4" fillId="5" borderId="5" xfId="0" applyNumberFormat="1" applyFont="1" applyFill="1" applyBorder="1" applyAlignment="1">
      <alignment vertical="center"/>
    </xf>
    <xf numFmtId="176" fontId="4" fillId="5" borderId="2" xfId="0" applyNumberFormat="1" applyFont="1" applyFill="1" applyBorder="1" applyAlignment="1">
      <alignment horizontal="center" vertical="center"/>
    </xf>
    <xf numFmtId="176" fontId="4" fillId="0" borderId="2" xfId="0" applyNumberFormat="1" applyFont="1" applyBorder="1" applyAlignment="1">
      <alignment horizontal="center"/>
    </xf>
    <xf numFmtId="176" fontId="10" fillId="0" borderId="28" xfId="0" applyNumberFormat="1" applyFont="1" applyFill="1" applyBorder="1" applyAlignment="1">
      <alignment horizontal="right"/>
    </xf>
    <xf numFmtId="176" fontId="10" fillId="0" borderId="0" xfId="0" applyNumberFormat="1" applyFont="1" applyFill="1"/>
    <xf numFmtId="176" fontId="10" fillId="0" borderId="5" xfId="0" applyNumberFormat="1" applyFont="1" applyFill="1" applyBorder="1"/>
    <xf numFmtId="176" fontId="10" fillId="0" borderId="2" xfId="0" applyNumberFormat="1" applyFont="1" applyFill="1" applyBorder="1" applyAlignment="1">
      <alignment horizontal="center"/>
    </xf>
    <xf numFmtId="176" fontId="4" fillId="0" borderId="28" xfId="0" applyNumberFormat="1" applyFont="1" applyFill="1" applyBorder="1" applyAlignment="1">
      <alignment horizontal="right"/>
    </xf>
    <xf numFmtId="176" fontId="4" fillId="0" borderId="0" xfId="0" applyNumberFormat="1" applyFont="1" applyFill="1"/>
    <xf numFmtId="176" fontId="4" fillId="0" borderId="5" xfId="0" applyNumberFormat="1" applyFont="1" applyFill="1" applyBorder="1"/>
    <xf numFmtId="176" fontId="4" fillId="0" borderId="2" xfId="0" applyNumberFormat="1" applyFont="1" applyFill="1" applyBorder="1" applyAlignment="1">
      <alignment horizontal="center"/>
    </xf>
    <xf numFmtId="176" fontId="10" fillId="0" borderId="28" xfId="0" applyNumberFormat="1" applyFont="1" applyFill="1" applyBorder="1" applyAlignment="1">
      <alignment vertical="center"/>
    </xf>
    <xf numFmtId="176" fontId="10" fillId="0" borderId="0" xfId="0" applyNumberFormat="1" applyFont="1" applyFill="1" applyAlignment="1">
      <alignment vertical="center"/>
    </xf>
    <xf numFmtId="176" fontId="10" fillId="0" borderId="5" xfId="0" applyNumberFormat="1" applyFont="1" applyFill="1" applyBorder="1" applyAlignment="1">
      <alignment vertical="center"/>
    </xf>
    <xf numFmtId="176" fontId="10" fillId="0" borderId="2" xfId="0" applyNumberFormat="1" applyFont="1" applyFill="1" applyBorder="1" applyAlignment="1">
      <alignment horizontal="center" vertical="center"/>
    </xf>
    <xf numFmtId="176" fontId="4" fillId="8" borderId="16" xfId="0" applyNumberFormat="1" applyFont="1" applyFill="1" applyBorder="1" applyAlignment="1">
      <alignment vertical="center"/>
    </xf>
    <xf numFmtId="176" fontId="4" fillId="8" borderId="4" xfId="0" applyNumberFormat="1" applyFont="1" applyFill="1" applyBorder="1" applyAlignment="1">
      <alignment vertical="center"/>
    </xf>
    <xf numFmtId="176" fontId="4" fillId="8" borderId="7" xfId="0" applyNumberFormat="1" applyFont="1" applyFill="1" applyBorder="1" applyAlignment="1">
      <alignment vertical="center"/>
    </xf>
    <xf numFmtId="176" fontId="4" fillId="8" borderId="3" xfId="0" applyNumberFormat="1" applyFont="1" applyFill="1" applyBorder="1" applyAlignment="1">
      <alignment horizontal="center" vertical="center"/>
    </xf>
    <xf numFmtId="175" fontId="6" fillId="0" borderId="0" xfId="0" applyNumberFormat="1" applyFont="1" applyFill="1" applyAlignment="1">
      <alignment vertical="center"/>
    </xf>
    <xf numFmtId="175" fontId="6" fillId="5" borderId="0" xfId="0" applyNumberFormat="1" applyFont="1" applyFill="1" applyAlignment="1">
      <alignment vertical="center"/>
    </xf>
    <xf numFmtId="175" fontId="6" fillId="0" borderId="4" xfId="0" applyNumberFormat="1" applyFont="1" applyFill="1" applyBorder="1" applyAlignment="1">
      <alignment vertical="center"/>
    </xf>
    <xf numFmtId="175" fontId="8" fillId="5" borderId="9" xfId="0" applyNumberFormat="1" applyFont="1" applyFill="1" applyBorder="1" applyAlignment="1">
      <alignment vertical="center"/>
    </xf>
    <xf numFmtId="173" fontId="10" fillId="5" borderId="1" xfId="0" applyNumberFormat="1" applyFont="1" applyFill="1" applyBorder="1" applyAlignment="1">
      <alignment vertical="center"/>
    </xf>
    <xf numFmtId="173" fontId="10" fillId="5" borderId="2" xfId="0" applyNumberFormat="1" applyFont="1" applyFill="1" applyBorder="1" applyAlignment="1">
      <alignment vertical="center"/>
    </xf>
    <xf numFmtId="173" fontId="10" fillId="5" borderId="3" xfId="0" applyNumberFormat="1" applyFont="1" applyFill="1" applyBorder="1" applyAlignment="1">
      <alignment vertical="center"/>
    </xf>
    <xf numFmtId="177" fontId="10" fillId="10" borderId="13" xfId="0" applyNumberFormat="1" applyFont="1" applyFill="1" applyBorder="1" applyAlignment="1">
      <alignment horizontal="right" vertical="center"/>
    </xf>
    <xf numFmtId="177" fontId="6" fillId="10" borderId="6" xfId="0" applyNumberFormat="1" applyFont="1" applyFill="1" applyBorder="1" applyAlignment="1">
      <alignment horizontal="right" vertical="center"/>
    </xf>
    <xf numFmtId="177" fontId="6" fillId="8" borderId="13" xfId="0" applyNumberFormat="1" applyFont="1" applyFill="1" applyBorder="1" applyAlignment="1">
      <alignment horizontal="right"/>
    </xf>
    <xf numFmtId="177" fontId="4" fillId="8" borderId="6" xfId="0" applyNumberFormat="1" applyFont="1" applyFill="1" applyBorder="1" applyAlignment="1">
      <alignment horizontal="right"/>
    </xf>
    <xf numFmtId="177" fontId="4" fillId="10" borderId="0" xfId="0" applyNumberFormat="1" applyFont="1" applyFill="1" applyAlignment="1">
      <alignment vertical="center"/>
    </xf>
    <xf numFmtId="175" fontId="10" fillId="0" borderId="13" xfId="0" applyNumberFormat="1" applyFont="1" applyBorder="1" applyAlignment="1"/>
    <xf numFmtId="175" fontId="4" fillId="10" borderId="6" xfId="0" applyNumberFormat="1" applyFont="1" applyFill="1" applyBorder="1" applyAlignment="1">
      <alignment horizontal="right"/>
    </xf>
    <xf numFmtId="175" fontId="4" fillId="10" borderId="0" xfId="0" applyNumberFormat="1" applyFont="1" applyFill="1" applyBorder="1" applyAlignment="1">
      <alignment horizontal="right"/>
    </xf>
    <xf numFmtId="175" fontId="10" fillId="10" borderId="13" xfId="0" applyNumberFormat="1" applyFont="1" applyFill="1" applyBorder="1" applyAlignment="1">
      <alignment horizontal="right"/>
    </xf>
    <xf numFmtId="175" fontId="10" fillId="10" borderId="11" xfId="0" applyNumberFormat="1" applyFont="1" applyFill="1" applyBorder="1" applyAlignment="1">
      <alignment horizontal="right" vertical="center"/>
    </xf>
    <xf numFmtId="175" fontId="10" fillId="10" borderId="8" xfId="0" applyNumberFormat="1" applyFont="1" applyFill="1" applyBorder="1" applyAlignment="1">
      <alignment horizontal="right"/>
    </xf>
    <xf numFmtId="175" fontId="6" fillId="10" borderId="0" xfId="0" applyNumberFormat="1" applyFont="1" applyFill="1" applyBorder="1" applyAlignment="1">
      <alignment horizontal="right"/>
    </xf>
    <xf numFmtId="175" fontId="4" fillId="10" borderId="0" xfId="0" applyNumberFormat="1" applyFont="1" applyFill="1" applyBorder="1" applyAlignment="1">
      <alignment horizontal="right" wrapText="1"/>
    </xf>
    <xf numFmtId="0" fontId="8" fillId="0" borderId="2" xfId="0" applyFont="1" applyFill="1" applyBorder="1" applyAlignment="1">
      <alignment horizontal="center" vertical="center"/>
    </xf>
    <xf numFmtId="165" fontId="4" fillId="0" borderId="10" xfId="0" applyNumberFormat="1" applyFont="1" applyFill="1" applyBorder="1" applyAlignment="1">
      <alignment horizontal="center" vertical="center"/>
    </xf>
    <xf numFmtId="0" fontId="4" fillId="8" borderId="8" xfId="0" applyNumberFormat="1" applyFont="1" applyFill="1" applyBorder="1" applyAlignment="1">
      <alignment horizontal="center" vertical="center"/>
    </xf>
    <xf numFmtId="0" fontId="4" fillId="8" borderId="5" xfId="0" applyFont="1" applyFill="1" applyBorder="1" applyAlignment="1">
      <alignment horizontal="center" vertical="center"/>
    </xf>
    <xf numFmtId="0" fontId="4" fillId="8" borderId="5" xfId="0" quotePrefix="1" applyNumberFormat="1" applyFont="1" applyFill="1" applyBorder="1" applyAlignment="1">
      <alignment horizontal="center" vertical="center"/>
    </xf>
    <xf numFmtId="0" fontId="4" fillId="0" borderId="8"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7"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49" fontId="6" fillId="0" borderId="4" xfId="0" applyNumberFormat="1" applyFont="1" applyFill="1" applyBorder="1" applyAlignment="1">
      <alignment horizontal="center" vertical="center"/>
    </xf>
    <xf numFmtId="0" fontId="6" fillId="8" borderId="8" xfId="0" applyFont="1" applyFill="1" applyBorder="1" applyAlignment="1">
      <alignment horizontal="center" vertical="center"/>
    </xf>
    <xf numFmtId="49" fontId="4" fillId="8" borderId="8" xfId="0" applyNumberFormat="1" applyFont="1" applyFill="1" applyBorder="1" applyAlignment="1">
      <alignment horizontal="center" vertical="center"/>
    </xf>
    <xf numFmtId="49" fontId="4" fillId="8" borderId="5" xfId="0" applyNumberFormat="1" applyFont="1" applyFill="1" applyBorder="1" applyAlignment="1">
      <alignment horizontal="center" vertical="center"/>
    </xf>
    <xf numFmtId="49" fontId="4" fillId="8" borderId="2" xfId="0" applyNumberFormat="1" applyFont="1" applyFill="1" applyBorder="1" applyAlignment="1">
      <alignment horizontal="center" vertical="center"/>
    </xf>
    <xf numFmtId="49" fontId="6" fillId="8" borderId="8" xfId="0" applyNumberFormat="1" applyFont="1" applyFill="1" applyBorder="1" applyAlignment="1">
      <alignment horizontal="center" vertical="center"/>
    </xf>
    <xf numFmtId="49" fontId="6" fillId="8" borderId="5" xfId="0" applyNumberFormat="1" applyFont="1" applyFill="1" applyBorder="1" applyAlignment="1">
      <alignment horizontal="center" vertical="center"/>
    </xf>
    <xf numFmtId="49" fontId="6" fillId="8" borderId="2" xfId="0" applyNumberFormat="1" applyFont="1" applyFill="1" applyBorder="1" applyAlignment="1">
      <alignment horizontal="center" vertical="center"/>
    </xf>
    <xf numFmtId="176" fontId="11" fillId="0" borderId="8" xfId="0" applyNumberFormat="1" applyFont="1" applyFill="1" applyBorder="1" applyAlignment="1"/>
    <xf numFmtId="176" fontId="5" fillId="5" borderId="3" xfId="0" applyNumberFormat="1" applyFont="1" applyFill="1" applyBorder="1" applyAlignment="1"/>
    <xf numFmtId="176" fontId="5" fillId="5" borderId="2" xfId="0" applyNumberFormat="1" applyFont="1" applyFill="1" applyBorder="1" applyAlignment="1"/>
    <xf numFmtId="0" fontId="5" fillId="4" borderId="29" xfId="0" applyFont="1" applyFill="1" applyBorder="1" applyAlignment="1">
      <alignment horizontal="center"/>
    </xf>
    <xf numFmtId="164" fontId="5" fillId="0" borderId="45" xfId="0" applyNumberFormat="1" applyFont="1" applyFill="1" applyBorder="1" applyAlignment="1"/>
    <xf numFmtId="164" fontId="5" fillId="0" borderId="46" xfId="0" applyNumberFormat="1" applyFont="1" applyFill="1" applyBorder="1" applyAlignment="1"/>
    <xf numFmtId="164" fontId="5" fillId="0" borderId="29" xfId="0" applyNumberFormat="1" applyFont="1" applyFill="1" applyBorder="1" applyAlignment="1"/>
    <xf numFmtId="165" fontId="10" fillId="0" borderId="0" xfId="0" applyNumberFormat="1" applyFont="1" applyFill="1" applyAlignment="1">
      <alignment horizontal="center"/>
    </xf>
    <xf numFmtId="178" fontId="4" fillId="0" borderId="0" xfId="0" applyNumberFormat="1" applyFont="1"/>
    <xf numFmtId="4" fontId="4" fillId="10" borderId="8" xfId="0" applyNumberFormat="1" applyFont="1" applyFill="1" applyBorder="1" applyAlignment="1">
      <alignment horizontal="right" vertical="center"/>
    </xf>
    <xf numFmtId="175" fontId="4" fillId="10" borderId="8" xfId="0" applyNumberFormat="1" applyFont="1" applyFill="1" applyBorder="1" applyAlignment="1">
      <alignment horizontal="right"/>
    </xf>
    <xf numFmtId="4" fontId="6" fillId="0" borderId="7" xfId="0" applyNumberFormat="1" applyFont="1" applyFill="1" applyBorder="1" applyAlignment="1">
      <alignment vertical="center"/>
    </xf>
    <xf numFmtId="4" fontId="6" fillId="8" borderId="6" xfId="0" applyNumberFormat="1" applyFont="1" applyFill="1" applyBorder="1" applyAlignment="1">
      <alignment vertical="center"/>
    </xf>
    <xf numFmtId="4" fontId="6" fillId="8" borderId="10" xfId="0" applyNumberFormat="1" applyFont="1" applyFill="1" applyBorder="1" applyAlignment="1">
      <alignment vertical="center"/>
    </xf>
    <xf numFmtId="165" fontId="4" fillId="8" borderId="10" xfId="0" applyNumberFormat="1" applyFont="1" applyFill="1" applyBorder="1" applyAlignment="1">
      <alignment vertical="center"/>
    </xf>
    <xf numFmtId="0" fontId="5" fillId="8" borderId="1" xfId="1" applyFont="1" applyFill="1" applyBorder="1" applyAlignment="1">
      <alignment horizontal="center" vertical="center"/>
    </xf>
    <xf numFmtId="4" fontId="4" fillId="8" borderId="4" xfId="0" applyNumberFormat="1" applyFont="1" applyFill="1" applyBorder="1" applyAlignment="1">
      <alignment vertical="center"/>
    </xf>
    <xf numFmtId="4" fontId="4" fillId="8" borderId="44" xfId="0" applyNumberFormat="1" applyFont="1" applyFill="1" applyBorder="1" applyAlignment="1">
      <alignment vertical="center"/>
    </xf>
    <xf numFmtId="4" fontId="4" fillId="8" borderId="7" xfId="0" applyNumberFormat="1" applyFont="1" applyFill="1" applyBorder="1" applyAlignment="1">
      <alignment vertical="center"/>
    </xf>
    <xf numFmtId="165" fontId="4" fillId="8" borderId="7" xfId="0" applyNumberFormat="1" applyFont="1" applyFill="1" applyBorder="1" applyAlignment="1">
      <alignment vertical="center"/>
    </xf>
    <xf numFmtId="165" fontId="6" fillId="8" borderId="0" xfId="0" applyNumberFormat="1" applyFont="1" applyFill="1" applyBorder="1" applyAlignment="1">
      <alignment vertical="center"/>
    </xf>
    <xf numFmtId="165" fontId="6" fillId="0" borderId="11" xfId="0" applyNumberFormat="1" applyFont="1" applyFill="1" applyBorder="1" applyAlignment="1">
      <alignment horizontal="center" vertical="center"/>
    </xf>
    <xf numFmtId="165" fontId="6" fillId="0" borderId="4" xfId="0" applyNumberFormat="1" applyFont="1" applyFill="1" applyBorder="1" applyAlignment="1">
      <alignment horizontal="center" vertical="center"/>
    </xf>
    <xf numFmtId="165" fontId="6" fillId="0" borderId="4" xfId="0" applyNumberFormat="1" applyFont="1" applyFill="1" applyBorder="1" applyAlignment="1">
      <alignment vertical="center"/>
    </xf>
    <xf numFmtId="165" fontId="6" fillId="0" borderId="44" xfId="0" applyNumberFormat="1" applyFont="1" applyFill="1" applyBorder="1" applyAlignment="1">
      <alignment vertical="center"/>
    </xf>
    <xf numFmtId="165" fontId="6" fillId="8" borderId="8" xfId="0" applyNumberFormat="1" applyFont="1" applyFill="1" applyBorder="1" applyAlignment="1">
      <alignment horizontal="center" vertical="center"/>
    </xf>
    <xf numFmtId="165" fontId="6" fillId="8" borderId="0" xfId="0" applyNumberFormat="1" applyFont="1" applyFill="1" applyBorder="1" applyAlignment="1">
      <alignment horizontal="center" vertical="center"/>
    </xf>
    <xf numFmtId="0" fontId="6" fillId="8" borderId="11" xfId="0" applyFont="1" applyFill="1" applyBorder="1" applyAlignment="1">
      <alignment horizontal="center" vertical="center"/>
    </xf>
    <xf numFmtId="0" fontId="6" fillId="8" borderId="4" xfId="0" applyFont="1" applyFill="1" applyBorder="1" applyAlignment="1">
      <alignment horizontal="center" vertical="center"/>
    </xf>
    <xf numFmtId="4" fontId="6" fillId="8" borderId="4" xfId="0" applyNumberFormat="1" applyFont="1" applyFill="1" applyBorder="1" applyAlignment="1">
      <alignment vertical="center"/>
    </xf>
    <xf numFmtId="4" fontId="6" fillId="8" borderId="44" xfId="0" applyNumberFormat="1" applyFont="1" applyFill="1" applyBorder="1" applyAlignment="1">
      <alignment vertical="center"/>
    </xf>
    <xf numFmtId="165" fontId="6" fillId="8" borderId="6" xfId="0" applyNumberFormat="1" applyFont="1" applyFill="1" applyBorder="1" applyAlignment="1">
      <alignment vertical="center"/>
    </xf>
    <xf numFmtId="0" fontId="8" fillId="4" borderId="1" xfId="0" applyFont="1" applyFill="1" applyBorder="1" applyAlignment="1">
      <alignment horizontal="center" vertical="center"/>
    </xf>
    <xf numFmtId="0" fontId="31" fillId="0" borderId="0" xfId="0" applyFont="1"/>
    <xf numFmtId="176" fontId="10" fillId="5" borderId="28" xfId="0" applyNumberFormat="1" applyFont="1" applyFill="1" applyBorder="1" applyAlignment="1">
      <alignment vertical="center"/>
    </xf>
    <xf numFmtId="176" fontId="5" fillId="5" borderId="13" xfId="0" applyNumberFormat="1" applyFont="1" applyFill="1" applyBorder="1" applyAlignment="1">
      <alignment vertical="center"/>
    </xf>
    <xf numFmtId="176" fontId="5" fillId="5" borderId="6" xfId="0" applyNumberFormat="1" applyFont="1" applyFill="1" applyBorder="1" applyAlignment="1">
      <alignment vertical="center"/>
    </xf>
    <xf numFmtId="165" fontId="5" fillId="5" borderId="1" xfId="0" applyNumberFormat="1" applyFont="1" applyFill="1" applyBorder="1" applyAlignment="1">
      <alignment horizontal="center" vertical="center"/>
    </xf>
    <xf numFmtId="165" fontId="10" fillId="5" borderId="5" xfId="0" applyNumberFormat="1" applyFont="1" applyFill="1" applyBorder="1" applyAlignment="1">
      <alignment horizontal="center" vertical="center"/>
    </xf>
    <xf numFmtId="176" fontId="5" fillId="5" borderId="1" xfId="0" applyNumberFormat="1" applyFont="1" applyFill="1" applyBorder="1" applyAlignment="1">
      <alignment horizontal="center" vertical="center"/>
    </xf>
    <xf numFmtId="176" fontId="5" fillId="5" borderId="2" xfId="0" applyNumberFormat="1" applyFont="1" applyFill="1" applyBorder="1" applyAlignment="1">
      <alignment horizontal="center" vertical="center"/>
    </xf>
    <xf numFmtId="176" fontId="10" fillId="5" borderId="2" xfId="0" applyNumberFormat="1" applyFont="1" applyFill="1" applyBorder="1" applyAlignment="1">
      <alignment horizontal="center" vertical="center"/>
    </xf>
    <xf numFmtId="1" fontId="6" fillId="0" borderId="1" xfId="0" applyNumberFormat="1" applyFont="1" applyFill="1" applyBorder="1" applyAlignment="1">
      <alignment horizontal="right" vertical="center"/>
    </xf>
    <xf numFmtId="1" fontId="6" fillId="8" borderId="2" xfId="0" applyNumberFormat="1" applyFont="1" applyFill="1" applyBorder="1" applyAlignment="1">
      <alignment horizontal="center" vertical="center"/>
    </xf>
    <xf numFmtId="165" fontId="6" fillId="0" borderId="2" xfId="0" applyNumberFormat="1" applyFont="1" applyFill="1" applyBorder="1" applyAlignment="1">
      <alignment vertical="center"/>
    </xf>
    <xf numFmtId="165" fontId="6" fillId="8" borderId="2" xfId="0" applyNumberFormat="1" applyFont="1" applyFill="1" applyBorder="1" applyAlignment="1">
      <alignment vertical="center"/>
    </xf>
    <xf numFmtId="165" fontId="6" fillId="0" borderId="3" xfId="0" applyNumberFormat="1" applyFont="1" applyFill="1" applyBorder="1" applyAlignment="1">
      <alignment vertical="center"/>
    </xf>
    <xf numFmtId="165" fontId="6" fillId="8" borderId="1" xfId="0" applyNumberFormat="1" applyFont="1" applyFill="1" applyBorder="1" applyAlignment="1">
      <alignment vertical="center"/>
    </xf>
    <xf numFmtId="165" fontId="6" fillId="8" borderId="3" xfId="0" applyNumberFormat="1" applyFont="1" applyFill="1" applyBorder="1" applyAlignment="1">
      <alignment vertical="center"/>
    </xf>
    <xf numFmtId="165" fontId="4" fillId="5" borderId="8" xfId="0" applyNumberFormat="1" applyFont="1" applyFill="1" applyBorder="1" applyAlignment="1">
      <alignment horizontal="right" vertical="center"/>
    </xf>
    <xf numFmtId="3" fontId="10" fillId="10" borderId="8" xfId="0" applyNumberFormat="1" applyFont="1" applyFill="1" applyBorder="1" applyAlignment="1">
      <alignment horizontal="right" vertical="center"/>
    </xf>
    <xf numFmtId="164" fontId="10" fillId="8" borderId="8" xfId="0" applyNumberFormat="1" applyFont="1" applyFill="1" applyBorder="1" applyAlignment="1">
      <alignment horizontal="right" vertical="center" wrapText="1"/>
    </xf>
    <xf numFmtId="164" fontId="4" fillId="10" borderId="13" xfId="0" applyNumberFormat="1" applyFont="1" applyFill="1" applyBorder="1" applyAlignment="1">
      <alignment horizontal="right" vertical="center" wrapText="1"/>
    </xf>
    <xf numFmtId="177" fontId="6" fillId="0" borderId="6" xfId="0" applyNumberFormat="1" applyFont="1" applyFill="1" applyBorder="1" applyAlignment="1">
      <alignment horizontal="right" vertical="center"/>
    </xf>
    <xf numFmtId="164" fontId="30" fillId="8" borderId="0" xfId="0" applyNumberFormat="1" applyFont="1" applyFill="1" applyBorder="1" applyAlignment="1">
      <alignment horizontal="right" vertical="center"/>
    </xf>
    <xf numFmtId="164" fontId="30" fillId="10" borderId="0" xfId="0" applyNumberFormat="1" applyFont="1" applyFill="1" applyBorder="1" applyAlignment="1">
      <alignment horizontal="right" vertical="center"/>
    </xf>
    <xf numFmtId="177" fontId="4" fillId="10" borderId="6" xfId="0" applyNumberFormat="1" applyFont="1" applyFill="1" applyBorder="1" applyAlignment="1">
      <alignment horizontal="right" vertical="center"/>
    </xf>
    <xf numFmtId="164" fontId="30" fillId="10" borderId="0" xfId="0" quotePrefix="1" applyNumberFormat="1" applyFont="1" applyFill="1" applyBorder="1" applyAlignment="1">
      <alignment horizontal="center" vertical="center"/>
    </xf>
    <xf numFmtId="164" fontId="4" fillId="10" borderId="4" xfId="0" quotePrefix="1" applyNumberFormat="1" applyFont="1" applyFill="1" applyBorder="1" applyAlignment="1">
      <alignment horizontal="right" vertical="center" wrapText="1"/>
    </xf>
    <xf numFmtId="164" fontId="4" fillId="10" borderId="7" xfId="0" quotePrefix="1" applyNumberFormat="1" applyFont="1" applyFill="1" applyBorder="1" applyAlignment="1">
      <alignment horizontal="right" vertical="center" wrapText="1"/>
    </xf>
    <xf numFmtId="0" fontId="4" fillId="0" borderId="0" xfId="0" quotePrefix="1" applyFont="1"/>
    <xf numFmtId="0" fontId="5" fillId="4" borderId="22" xfId="0" applyFont="1" applyFill="1" applyBorder="1" applyAlignment="1">
      <alignment horizontal="left" vertical="center" wrapText="1"/>
    </xf>
    <xf numFmtId="176" fontId="11" fillId="5" borderId="8" xfId="0" applyNumberFormat="1" applyFont="1" applyFill="1" applyBorder="1" applyAlignment="1">
      <alignment horizontal="right" vertical="center"/>
    </xf>
    <xf numFmtId="176" fontId="11" fillId="5" borderId="0" xfId="0" applyNumberFormat="1" applyFont="1" applyFill="1" applyBorder="1" applyAlignment="1">
      <alignment horizontal="right" vertical="center"/>
    </xf>
    <xf numFmtId="165" fontId="11" fillId="5" borderId="2" xfId="0" applyNumberFormat="1" applyFont="1" applyFill="1" applyBorder="1" applyAlignment="1">
      <alignment horizontal="center" vertical="center"/>
    </xf>
    <xf numFmtId="176" fontId="11" fillId="5" borderId="11" xfId="0" applyNumberFormat="1" applyFont="1" applyFill="1" applyBorder="1" applyAlignment="1">
      <alignment horizontal="right" vertical="center"/>
    </xf>
    <xf numFmtId="176" fontId="11" fillId="5" borderId="4" xfId="0" applyNumberFormat="1" applyFont="1" applyFill="1" applyBorder="1" applyAlignment="1">
      <alignment horizontal="right" vertical="center"/>
    </xf>
    <xf numFmtId="164" fontId="4" fillId="0" borderId="0" xfId="0" applyNumberFormat="1" applyFont="1" applyFill="1" applyBorder="1" applyAlignment="1">
      <alignment vertical="center"/>
    </xf>
    <xf numFmtId="164" fontId="8" fillId="5" borderId="5" xfId="0" applyNumberFormat="1" applyFont="1" applyFill="1" applyBorder="1" applyAlignment="1">
      <alignment horizontal="right" vertical="center"/>
    </xf>
    <xf numFmtId="164" fontId="5" fillId="5" borderId="5" xfId="0" applyNumberFormat="1" applyFont="1" applyFill="1" applyBorder="1" applyAlignment="1">
      <alignment horizontal="right" vertical="center"/>
    </xf>
    <xf numFmtId="164" fontId="5" fillId="5" borderId="7" xfId="0" applyNumberFormat="1" applyFont="1" applyFill="1" applyBorder="1" applyAlignment="1">
      <alignment horizontal="right" vertical="center"/>
    </xf>
    <xf numFmtId="0" fontId="14" fillId="0" borderId="4" xfId="0" applyFont="1" applyFill="1" applyBorder="1" applyAlignment="1">
      <alignment horizontal="center" vertical="center" wrapText="1"/>
    </xf>
    <xf numFmtId="0" fontId="3" fillId="0" borderId="0" xfId="0" applyFont="1" applyBorder="1" applyAlignment="1">
      <alignment horizontal="center" vertical="center"/>
    </xf>
    <xf numFmtId="0" fontId="7" fillId="0" borderId="0" xfId="0" applyFont="1" applyBorder="1" applyAlignment="1">
      <alignment horizontal="center" vertical="center"/>
    </xf>
    <xf numFmtId="0" fontId="3" fillId="0" borderId="0" xfId="0" quotePrefix="1" applyNumberFormat="1" applyFont="1" applyBorder="1" applyAlignment="1">
      <alignment horizontal="center" vertical="center" wrapText="1"/>
    </xf>
    <xf numFmtId="0" fontId="7"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Alignment="1">
      <alignment horizontal="center"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7" fillId="0" borderId="0" xfId="0" applyFont="1" applyAlignment="1">
      <alignment horizontal="center" vertical="top"/>
    </xf>
    <xf numFmtId="0" fontId="4" fillId="0" borderId="0" xfId="0" applyFont="1" applyBorder="1" applyAlignment="1">
      <alignment horizontal="left" vertical="top" wrapText="1"/>
    </xf>
    <xf numFmtId="0" fontId="6" fillId="0" borderId="0" xfId="0" quotePrefix="1" applyFont="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wrapText="1"/>
    </xf>
    <xf numFmtId="0" fontId="9" fillId="0" borderId="0" xfId="0" applyFont="1" applyAlignment="1">
      <alignment horizontal="center" vertical="top"/>
    </xf>
    <xf numFmtId="169" fontId="6" fillId="0" borderId="35" xfId="0" quotePrefix="1" applyNumberFormat="1" applyFont="1" applyFill="1" applyBorder="1" applyAlignment="1">
      <alignment horizontal="center" vertical="center"/>
    </xf>
    <xf numFmtId="169" fontId="6" fillId="0" borderId="36" xfId="0" quotePrefix="1" applyNumberFormat="1" applyFont="1" applyFill="1" applyBorder="1" applyAlignment="1">
      <alignment horizontal="center" vertical="center"/>
    </xf>
    <xf numFmtId="0" fontId="5" fillId="5" borderId="35" xfId="0" applyFont="1" applyFill="1" applyBorder="1" applyAlignment="1">
      <alignment horizontal="center" vertical="center" wrapText="1"/>
    </xf>
    <xf numFmtId="0" fontId="8" fillId="5" borderId="3" xfId="0" applyFont="1" applyFill="1" applyBorder="1" applyAlignment="1">
      <alignment horizontal="center" vertical="center" wrapText="1"/>
    </xf>
    <xf numFmtId="169" fontId="6" fillId="0" borderId="3" xfId="0" quotePrefix="1" applyNumberFormat="1" applyFont="1" applyFill="1" applyBorder="1" applyAlignment="1">
      <alignment horizontal="center" vertical="center"/>
    </xf>
    <xf numFmtId="0" fontId="8" fillId="5" borderId="3" xfId="0" quotePrefix="1" applyFont="1" applyFill="1" applyBorder="1" applyAlignment="1">
      <alignment horizontal="center" vertical="center" wrapText="1"/>
    </xf>
    <xf numFmtId="0" fontId="8" fillId="5" borderId="3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8" fillId="5" borderId="36" xfId="0" quotePrefix="1" applyFont="1" applyFill="1" applyBorder="1" applyAlignment="1">
      <alignment horizontal="center" vertical="center" wrapText="1"/>
    </xf>
    <xf numFmtId="0" fontId="6" fillId="0" borderId="0" xfId="0" applyFont="1" applyBorder="1" applyAlignment="1">
      <alignment horizontal="left" vertical="top" wrapText="1"/>
    </xf>
    <xf numFmtId="0" fontId="8" fillId="0" borderId="0" xfId="0" applyFont="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wrapText="1"/>
    </xf>
    <xf numFmtId="0" fontId="2" fillId="0" borderId="0" xfId="0" applyFont="1" applyAlignment="1">
      <alignment vertical="top" wrapText="1"/>
    </xf>
    <xf numFmtId="1" fontId="5" fillId="4" borderId="13" xfId="0" applyNumberFormat="1" applyFont="1" applyFill="1" applyBorder="1" applyAlignment="1">
      <alignment horizontal="center" vertical="center" wrapText="1"/>
    </xf>
    <xf numFmtId="1" fontId="5" fillId="4" borderId="6"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0" fontId="7" fillId="0" borderId="0" xfId="0" applyFont="1" applyBorder="1" applyAlignment="1">
      <alignment horizontal="center" vertical="top" wrapText="1"/>
    </xf>
    <xf numFmtId="0" fontId="9" fillId="0" borderId="0"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4" fillId="10" borderId="0" xfId="0" applyFont="1" applyFill="1" applyAlignment="1">
      <alignment horizontal="left" wrapText="1"/>
    </xf>
    <xf numFmtId="0" fontId="9" fillId="4" borderId="1" xfId="0" applyFont="1" applyFill="1" applyBorder="1" applyAlignment="1">
      <alignment horizontal="center" vertical="top"/>
    </xf>
    <xf numFmtId="0" fontId="9" fillId="4" borderId="2" xfId="0" applyFont="1" applyFill="1" applyBorder="1" applyAlignment="1">
      <alignment horizontal="center" vertical="top"/>
    </xf>
    <xf numFmtId="0" fontId="9" fillId="4" borderId="3" xfId="0" applyFont="1" applyFill="1" applyBorder="1" applyAlignment="1">
      <alignment horizontal="center" vertical="top"/>
    </xf>
    <xf numFmtId="3" fontId="5" fillId="4" borderId="19" xfId="0" applyNumberFormat="1" applyFont="1" applyFill="1" applyBorder="1" applyAlignment="1">
      <alignment horizontal="center" vertical="top"/>
    </xf>
    <xf numFmtId="3" fontId="5" fillId="4" borderId="25" xfId="0" applyNumberFormat="1" applyFont="1" applyFill="1" applyBorder="1" applyAlignment="1">
      <alignment horizontal="center" vertical="top"/>
    </xf>
    <xf numFmtId="3" fontId="5" fillId="4" borderId="14" xfId="0" applyNumberFormat="1" applyFont="1" applyFill="1" applyBorder="1" applyAlignment="1">
      <alignment horizontal="center" vertical="top"/>
    </xf>
    <xf numFmtId="0" fontId="5" fillId="4" borderId="19" xfId="0" applyFont="1" applyFill="1" applyBorder="1" applyAlignment="1">
      <alignment horizontal="center" vertical="top" wrapText="1"/>
    </xf>
    <xf numFmtId="0" fontId="5" fillId="4" borderId="25"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37" xfId="0" applyFont="1" applyFill="1" applyBorder="1" applyAlignment="1">
      <alignment horizontal="center" vertical="top" wrapText="1"/>
    </xf>
    <xf numFmtId="0" fontId="5" fillId="4" borderId="26" xfId="0" applyFont="1" applyFill="1" applyBorder="1" applyAlignment="1">
      <alignment horizontal="center" vertical="top" wrapText="1"/>
    </xf>
    <xf numFmtId="0" fontId="5" fillId="4" borderId="17" xfId="0" applyFont="1" applyFill="1" applyBorder="1" applyAlignment="1">
      <alignment horizontal="center" vertical="top" wrapText="1"/>
    </xf>
    <xf numFmtId="0" fontId="4" fillId="4" borderId="2" xfId="0" applyFont="1" applyFill="1" applyBorder="1" applyAlignment="1">
      <alignment horizontal="center" vertical="top" wrapText="1"/>
    </xf>
    <xf numFmtId="0" fontId="4" fillId="4" borderId="3" xfId="0" applyFont="1" applyFill="1" applyBorder="1" applyAlignment="1">
      <alignment horizontal="center" vertical="top" wrapText="1"/>
    </xf>
    <xf numFmtId="0" fontId="4" fillId="4" borderId="28" xfId="0" applyFont="1" applyFill="1" applyBorder="1" applyAlignment="1">
      <alignment horizontal="center" vertical="top" wrapText="1"/>
    </xf>
    <xf numFmtId="0" fontId="4" fillId="4" borderId="16" xfId="0" applyFont="1" applyFill="1" applyBorder="1" applyAlignment="1">
      <alignment horizontal="center" vertical="top" wrapText="1"/>
    </xf>
    <xf numFmtId="0" fontId="23" fillId="10" borderId="0" xfId="0" applyFont="1" applyFill="1" applyAlignment="1">
      <alignment horizontal="left" wrapText="1"/>
    </xf>
    <xf numFmtId="0" fontId="8" fillId="4" borderId="4" xfId="0" applyFont="1" applyFill="1" applyBorder="1" applyAlignment="1">
      <alignment horizontal="center" vertical="center"/>
    </xf>
    <xf numFmtId="0" fontId="8" fillId="4" borderId="7" xfId="0" applyFont="1" applyFill="1" applyBorder="1" applyAlignment="1">
      <alignment horizontal="center" vertical="center"/>
    </xf>
    <xf numFmtId="0" fontId="7" fillId="0" borderId="0" xfId="0" applyFont="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center" vertical="center" wrapText="1"/>
    </xf>
    <xf numFmtId="0" fontId="8" fillId="4" borderId="18" xfId="0" applyFont="1" applyFill="1" applyBorder="1" applyAlignment="1">
      <alignment horizontal="center" vertical="top" wrapText="1"/>
    </xf>
    <xf numFmtId="0" fontId="8" fillId="4" borderId="28" xfId="0" applyFont="1" applyFill="1" applyBorder="1" applyAlignment="1">
      <alignment horizontal="center" vertical="top" wrapText="1"/>
    </xf>
    <xf numFmtId="0" fontId="8" fillId="4" borderId="6" xfId="0" applyFont="1" applyFill="1" applyBorder="1" applyAlignment="1">
      <alignment horizontal="center" vertical="center"/>
    </xf>
    <xf numFmtId="0" fontId="0" fillId="0" borderId="6" xfId="0" applyBorder="1"/>
    <xf numFmtId="0" fontId="0" fillId="0" borderId="10" xfId="0" applyBorder="1"/>
    <xf numFmtId="0" fontId="8" fillId="4" borderId="10" xfId="0" applyFont="1" applyFill="1" applyBorder="1" applyAlignment="1">
      <alignment horizontal="center" vertical="top" wrapText="1"/>
    </xf>
    <xf numFmtId="0" fontId="8" fillId="4" borderId="5" xfId="0" applyFont="1" applyFill="1" applyBorder="1" applyAlignment="1">
      <alignment horizontal="center" vertical="top" wrapText="1"/>
    </xf>
    <xf numFmtId="0" fontId="8" fillId="4" borderId="37" xfId="0" applyFont="1" applyFill="1" applyBorder="1" applyAlignment="1">
      <alignment horizontal="center" vertical="top" wrapText="1"/>
    </xf>
    <xf numFmtId="0" fontId="8" fillId="4" borderId="26" xfId="0" applyFont="1" applyFill="1" applyBorder="1" applyAlignment="1">
      <alignment horizontal="center" vertical="top"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7" borderId="13" xfId="0" applyFont="1" applyFill="1" applyBorder="1" applyAlignment="1">
      <alignment horizontal="center" vertical="top" wrapText="1"/>
    </xf>
    <xf numFmtId="0" fontId="8" fillId="7" borderId="11" xfId="0" applyFont="1" applyFill="1" applyBorder="1" applyAlignment="1">
      <alignment horizontal="center" vertical="top" wrapText="1"/>
    </xf>
    <xf numFmtId="0" fontId="7" fillId="0" borderId="0" xfId="0" applyFont="1" applyFill="1" applyBorder="1" applyAlignment="1">
      <alignment horizontal="center" vertical="top" wrapText="1"/>
    </xf>
    <xf numFmtId="0" fontId="9" fillId="0" borderId="0" xfId="0" applyFont="1" applyFill="1" applyBorder="1" applyAlignment="1">
      <alignment horizontal="center" vertical="center" wrapText="1"/>
    </xf>
    <xf numFmtId="0" fontId="8" fillId="4" borderId="1" xfId="0" applyFont="1" applyFill="1" applyBorder="1" applyAlignment="1">
      <alignment horizontal="center" vertical="top" wrapText="1"/>
    </xf>
    <xf numFmtId="0" fontId="8" fillId="4" borderId="3" xfId="0" applyFont="1" applyFill="1" applyBorder="1" applyAlignment="1">
      <alignment horizontal="center" vertical="top" wrapText="1"/>
    </xf>
    <xf numFmtId="0" fontId="8" fillId="0" borderId="0" xfId="0" applyFont="1" applyFill="1" applyBorder="1" applyAlignment="1">
      <alignment horizontal="center" vertical="center" wrapText="1"/>
    </xf>
    <xf numFmtId="0" fontId="8" fillId="4" borderId="11" xfId="0" applyFont="1" applyFill="1" applyBorder="1" applyAlignment="1">
      <alignment horizontal="center" vertical="center"/>
    </xf>
    <xf numFmtId="0" fontId="8" fillId="4" borderId="11"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5" fillId="4" borderId="13" xfId="0" applyFont="1" applyFill="1" applyBorder="1" applyAlignment="1">
      <alignment horizontal="center" vertical="center"/>
    </xf>
    <xf numFmtId="0" fontId="8" fillId="4" borderId="10" xfId="0" applyFont="1" applyFill="1" applyBorder="1" applyAlignment="1">
      <alignment horizontal="center" vertical="center"/>
    </xf>
    <xf numFmtId="0" fontId="26" fillId="0" borderId="0" xfId="0" applyFont="1" applyAlignment="1">
      <alignment horizontal="center" vertical="top" wrapText="1"/>
    </xf>
    <xf numFmtId="0" fontId="0" fillId="0" borderId="0" xfId="0" applyAlignment="1">
      <alignment horizontal="center" vertical="center" wrapText="1"/>
    </xf>
    <xf numFmtId="0" fontId="8" fillId="0" borderId="6" xfId="0" applyFont="1" applyBorder="1" applyAlignment="1">
      <alignment horizontal="left" wrapText="1"/>
    </xf>
    <xf numFmtId="0" fontId="0" fillId="0" borderId="6" xfId="0" applyBorder="1" applyAlignment="1">
      <alignment wrapText="1"/>
    </xf>
    <xf numFmtId="0" fontId="0" fillId="0" borderId="0" xfId="0" applyAlignment="1">
      <alignment wrapText="1"/>
    </xf>
    <xf numFmtId="0" fontId="4" fillId="0" borderId="0" xfId="0" applyFont="1" applyBorder="1" applyAlignment="1">
      <alignment horizontal="left" wrapText="1"/>
    </xf>
    <xf numFmtId="0" fontId="1" fillId="0" borderId="0" xfId="0" applyFont="1" applyAlignment="1">
      <alignment wrapText="1"/>
    </xf>
    <xf numFmtId="0" fontId="4" fillId="0" borderId="0" xfId="0" quotePrefix="1" applyFont="1" applyFill="1" applyAlignment="1">
      <alignment vertical="top"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8" borderId="8" xfId="0" applyFont="1" applyFill="1" applyBorder="1" applyAlignment="1">
      <alignment horizontal="left" vertical="center" wrapText="1"/>
    </xf>
    <xf numFmtId="0" fontId="5" fillId="8" borderId="0" xfId="0" applyFont="1" applyFill="1" applyBorder="1" applyAlignment="1">
      <alignment horizontal="left" vertical="center" wrapText="1"/>
    </xf>
    <xf numFmtId="0" fontId="5" fillId="10" borderId="13" xfId="0" applyFont="1" applyFill="1" applyBorder="1" applyAlignment="1">
      <alignment horizontal="center" vertical="center"/>
    </xf>
    <xf numFmtId="0" fontId="5" fillId="10" borderId="6" xfId="0" applyFont="1" applyFill="1" applyBorder="1" applyAlignment="1">
      <alignment horizontal="center" vertical="center"/>
    </xf>
    <xf numFmtId="0" fontId="5" fillId="10" borderId="10" xfId="0" applyFont="1" applyFill="1" applyBorder="1" applyAlignment="1">
      <alignment horizontal="center" vertical="center"/>
    </xf>
    <xf numFmtId="0" fontId="5" fillId="0" borderId="13" xfId="0" applyFont="1" applyFill="1" applyBorder="1" applyAlignment="1">
      <alignment horizontal="left" wrapText="1"/>
    </xf>
    <xf numFmtId="0" fontId="5" fillId="0" borderId="6" xfId="0" applyFont="1" applyFill="1" applyBorder="1" applyAlignment="1">
      <alignment horizontal="left" wrapText="1"/>
    </xf>
    <xf numFmtId="0" fontId="4" fillId="8" borderId="0" xfId="0" applyFont="1" applyFill="1" applyBorder="1" applyAlignment="1">
      <alignment horizontal="right" wrapText="1"/>
    </xf>
    <xf numFmtId="0" fontId="4" fillId="8" borderId="5" xfId="0" applyFont="1" applyFill="1" applyBorder="1" applyAlignment="1">
      <alignment horizontal="right" wrapText="1"/>
    </xf>
    <xf numFmtId="0" fontId="6" fillId="8" borderId="4" xfId="0" applyFont="1" applyFill="1" applyBorder="1" applyAlignment="1">
      <alignment horizontal="right" vertical="center" wrapText="1"/>
    </xf>
    <xf numFmtId="0" fontId="6" fillId="8" borderId="7" xfId="0" applyFont="1" applyFill="1" applyBorder="1" applyAlignment="1">
      <alignment horizontal="right" vertical="center" wrapText="1"/>
    </xf>
    <xf numFmtId="0" fontId="5" fillId="0" borderId="0" xfId="0" applyFont="1" applyFill="1" applyBorder="1" applyAlignment="1">
      <alignment horizontal="left" wrapText="1"/>
    </xf>
    <xf numFmtId="0" fontId="5"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13"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0" xfId="0" quotePrefix="1" applyFont="1" applyAlignment="1">
      <alignment horizontal="left"/>
    </xf>
    <xf numFmtId="0" fontId="17" fillId="0" borderId="0" xfId="0" applyFont="1" applyAlignment="1">
      <alignment horizontal="center" vertical="top"/>
    </xf>
    <xf numFmtId="0" fontId="15" fillId="0" borderId="0" xfId="0" applyFont="1" applyAlignment="1">
      <alignment horizontal="center" vertical="top"/>
    </xf>
    <xf numFmtId="0" fontId="5" fillId="0" borderId="0"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4" fillId="10" borderId="8" xfId="0" applyFont="1" applyFill="1" applyBorder="1" applyAlignment="1">
      <alignment horizontal="center" vertical="center"/>
    </xf>
    <xf numFmtId="0" fontId="4" fillId="10" borderId="0" xfId="0" applyFont="1" applyFill="1" applyBorder="1" applyAlignment="1">
      <alignment horizontal="center" vertical="center"/>
    </xf>
    <xf numFmtId="0" fontId="4" fillId="10" borderId="5" xfId="0" applyFont="1" applyFill="1" applyBorder="1" applyAlignment="1">
      <alignment horizontal="center" vertical="center"/>
    </xf>
    <xf numFmtId="0" fontId="5" fillId="0" borderId="8" xfId="0" applyFont="1" applyFill="1" applyBorder="1" applyAlignment="1">
      <alignment horizontal="lef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15" fillId="4" borderId="13"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10"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5" xfId="0" applyFont="1" applyFill="1" applyBorder="1" applyAlignment="1">
      <alignment horizontal="center" vertical="center"/>
    </xf>
    <xf numFmtId="0" fontId="5" fillId="0" borderId="10" xfId="0" applyFont="1" applyFill="1" applyBorder="1" applyAlignment="1">
      <alignment horizontal="left" wrapText="1"/>
    </xf>
    <xf numFmtId="0" fontId="5" fillId="5" borderId="8" xfId="0" applyFont="1" applyFill="1" applyBorder="1" applyAlignment="1">
      <alignment horizontal="left" wrapText="1"/>
    </xf>
    <xf numFmtId="0" fontId="5" fillId="5" borderId="0" xfId="0" applyFont="1" applyFill="1" applyBorder="1" applyAlignment="1">
      <alignment horizontal="left" wrapText="1"/>
    </xf>
    <xf numFmtId="0" fontId="5" fillId="5" borderId="5" xfId="0" applyFont="1" applyFill="1" applyBorder="1" applyAlignment="1">
      <alignment horizontal="left" wrapText="1"/>
    </xf>
    <xf numFmtId="0" fontId="15" fillId="10" borderId="13" xfId="0" applyFont="1" applyFill="1" applyBorder="1" applyAlignment="1">
      <alignment horizontal="center" vertical="center"/>
    </xf>
    <xf numFmtId="0" fontId="15" fillId="10" borderId="6" xfId="0" applyFont="1" applyFill="1" applyBorder="1" applyAlignment="1">
      <alignment horizontal="center" vertical="center"/>
    </xf>
    <xf numFmtId="0" fontId="15" fillId="10" borderId="10" xfId="0" applyFont="1" applyFill="1" applyBorder="1" applyAlignment="1">
      <alignment horizontal="center" vertical="center"/>
    </xf>
  </cellXfs>
  <cellStyles count="7">
    <cellStyle name="Comma" xfId="1" builtinId="3"/>
    <cellStyle name="Normal" xfId="0" builtinId="0"/>
    <cellStyle name="Normal 2" xfId="5"/>
    <cellStyle name="Normal 3" xfId="6"/>
    <cellStyle name="Standard_E00seit45" xfId="2"/>
    <cellStyle name="Titre ligne" xfId="3"/>
    <cellStyle name="Total intermediaire"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mruColors>
      <color rgb="FFCCFFCC"/>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Passengers, Goods, GDP </a:t>
            </a:r>
          </a:p>
          <a:p>
            <a:pPr>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 </a:t>
            </a:r>
            <a:r>
              <a:rPr lang="en-GB" sz="800" b="1" i="0" u="none" strike="noStrike" baseline="0">
                <a:solidFill>
                  <a:srgbClr val="000000"/>
                </a:solidFill>
                <a:latin typeface="Arial"/>
                <a:cs typeface="Arial"/>
              </a:rPr>
              <a:t>1995-2014</a:t>
            </a:r>
            <a:r>
              <a:rPr lang="en-GB" sz="875" b="1" i="0" u="none" strike="noStrike" baseline="0">
                <a:solidFill>
                  <a:srgbClr val="000000"/>
                </a:solidFill>
                <a:latin typeface="Arial"/>
                <a:cs typeface="Arial"/>
              </a:rPr>
              <a:t>  </a:t>
            </a:r>
          </a:p>
        </c:rich>
      </c:tx>
      <c:layout>
        <c:manualLayout>
          <c:xMode val="edge"/>
          <c:yMode val="edge"/>
          <c:x val="0.40672302284911932"/>
          <c:y val="1.0706638115631691E-2"/>
        </c:manualLayout>
      </c:layout>
      <c:overlay val="0"/>
      <c:spPr>
        <a:noFill/>
        <a:ln w="25400">
          <a:noFill/>
        </a:ln>
      </c:spPr>
    </c:title>
    <c:autoTitleDeleted val="0"/>
    <c:plotArea>
      <c:layout>
        <c:manualLayout>
          <c:layoutTarget val="inner"/>
          <c:xMode val="edge"/>
          <c:yMode val="edge"/>
          <c:x val="0.10420176618448512"/>
          <c:y val="0.10278372591006424"/>
          <c:w val="0.86386625514234439"/>
          <c:h val="0.75802997858672372"/>
        </c:manualLayout>
      </c:layout>
      <c:lineChart>
        <c:grouping val="standard"/>
        <c:varyColors val="0"/>
        <c:ser>
          <c:idx val="0"/>
          <c:order val="0"/>
          <c:tx>
            <c:strRef>
              <c:f>growth_eu28!$K$48</c:f>
              <c:strCache>
                <c:ptCount val="1"/>
                <c:pt idx="0">
                  <c:v>Passengers (1) (pkm)</c:v>
                </c:pt>
              </c:strCache>
            </c:strRef>
          </c:tx>
          <c:spPr>
            <a:ln w="25400">
              <a:solidFill>
                <a:srgbClr val="339966"/>
              </a:solidFill>
              <a:prstDash val="solid"/>
            </a:ln>
          </c:spPr>
          <c:marker>
            <c:symbol val="diamond"/>
            <c:size val="7"/>
            <c:spPr>
              <a:solidFill>
                <a:srgbClr val="339966"/>
              </a:solidFill>
              <a:ln>
                <a:solidFill>
                  <a:srgbClr val="339966"/>
                </a:solidFill>
                <a:prstDash val="solid"/>
              </a:ln>
            </c:spPr>
          </c:marker>
          <c:cat>
            <c:numRef>
              <c:f>growth_eu28!$L$41:$AE$41</c:f>
              <c:numCache>
                <c:formatCode>0</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formatCode="General">
                  <c:v>2010</c:v>
                </c:pt>
                <c:pt idx="16" formatCode="General">
                  <c:v>2011</c:v>
                </c:pt>
                <c:pt idx="17" formatCode="General">
                  <c:v>2012</c:v>
                </c:pt>
                <c:pt idx="18" formatCode="General">
                  <c:v>2013</c:v>
                </c:pt>
                <c:pt idx="19" formatCode="General">
                  <c:v>2014</c:v>
                </c:pt>
              </c:numCache>
            </c:numRef>
          </c:cat>
          <c:val>
            <c:numRef>
              <c:f>growth_eu28!$L$48:$AE$48</c:f>
              <c:numCache>
                <c:formatCode>0.0</c:formatCode>
                <c:ptCount val="20"/>
                <c:pt idx="0">
                  <c:v>100.00000000000001</c:v>
                </c:pt>
                <c:pt idx="1">
                  <c:v>101.74130911308963</c:v>
                </c:pt>
                <c:pt idx="2">
                  <c:v>103.8917669278874</c:v>
                </c:pt>
                <c:pt idx="3">
                  <c:v>106.41932880973772</c:v>
                </c:pt>
                <c:pt idx="4">
                  <c:v>109.15375982389459</c:v>
                </c:pt>
                <c:pt idx="5">
                  <c:v>111.07814832225117</c:v>
                </c:pt>
                <c:pt idx="6">
                  <c:v>112.98967568354959</c:v>
                </c:pt>
                <c:pt idx="7">
                  <c:v>114.23618864995963</c:v>
                </c:pt>
                <c:pt idx="8">
                  <c:v>115.44350924951327</c:v>
                </c:pt>
                <c:pt idx="9">
                  <c:v>117.50235950124137</c:v>
                </c:pt>
                <c:pt idx="10">
                  <c:v>117.18150376912298</c:v>
                </c:pt>
                <c:pt idx="11">
                  <c:v>118.60872768312289</c:v>
                </c:pt>
                <c:pt idx="12">
                  <c:v>120.39298536391708</c:v>
                </c:pt>
                <c:pt idx="13">
                  <c:v>120.81094986738974</c:v>
                </c:pt>
                <c:pt idx="14">
                  <c:v>120.90831021656764</c:v>
                </c:pt>
                <c:pt idx="15">
                  <c:v>120.25455969307298</c:v>
                </c:pt>
                <c:pt idx="16">
                  <c:v>120.82353009119568</c:v>
                </c:pt>
                <c:pt idx="17">
                  <c:v>119.27320683583196</c:v>
                </c:pt>
                <c:pt idx="18">
                  <c:v>120.56037755034755</c:v>
                </c:pt>
                <c:pt idx="19">
                  <c:v>122.74536794339508</c:v>
                </c:pt>
              </c:numCache>
            </c:numRef>
          </c:val>
          <c:smooth val="0"/>
        </c:ser>
        <c:ser>
          <c:idx val="1"/>
          <c:order val="1"/>
          <c:tx>
            <c:strRef>
              <c:f>growth_eu28!$K$49</c:f>
              <c:strCache>
                <c:ptCount val="1"/>
                <c:pt idx="0">
                  <c:v>Goods (2) (tkm)</c:v>
                </c:pt>
              </c:strCache>
            </c:strRef>
          </c:tx>
          <c:spPr>
            <a:ln w="25400">
              <a:solidFill>
                <a:srgbClr val="FF0000"/>
              </a:solidFill>
              <a:prstDash val="solid"/>
            </a:ln>
          </c:spPr>
          <c:marker>
            <c:symbol val="circle"/>
            <c:size val="7"/>
            <c:spPr>
              <a:solidFill>
                <a:srgbClr val="FF0000"/>
              </a:solidFill>
              <a:ln>
                <a:solidFill>
                  <a:srgbClr val="FF0000"/>
                </a:solidFill>
                <a:prstDash val="solid"/>
              </a:ln>
            </c:spPr>
          </c:marker>
          <c:cat>
            <c:numRef>
              <c:f>growth_eu28!$L$41:$AE$41</c:f>
              <c:numCache>
                <c:formatCode>0</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formatCode="General">
                  <c:v>2010</c:v>
                </c:pt>
                <c:pt idx="16" formatCode="General">
                  <c:v>2011</c:v>
                </c:pt>
                <c:pt idx="17" formatCode="General">
                  <c:v>2012</c:v>
                </c:pt>
                <c:pt idx="18" formatCode="General">
                  <c:v>2013</c:v>
                </c:pt>
                <c:pt idx="19" formatCode="General">
                  <c:v>2014</c:v>
                </c:pt>
              </c:numCache>
            </c:numRef>
          </c:cat>
          <c:val>
            <c:numRef>
              <c:f>growth_eu28!$L$49:$AE$49</c:f>
              <c:numCache>
                <c:formatCode>0.0</c:formatCode>
                <c:ptCount val="20"/>
                <c:pt idx="0">
                  <c:v>100</c:v>
                </c:pt>
                <c:pt idx="1">
                  <c:v>101.16526532162113</c:v>
                </c:pt>
                <c:pt idx="2">
                  <c:v>104.71594245368976</c:v>
                </c:pt>
                <c:pt idx="3">
                  <c:v>107.80684757013735</c:v>
                </c:pt>
                <c:pt idx="4">
                  <c:v>110.0165376610998</c:v>
                </c:pt>
                <c:pt idx="5">
                  <c:v>114.01867688603198</c:v>
                </c:pt>
                <c:pt idx="6">
                  <c:v>115.68319250912843</c:v>
                </c:pt>
                <c:pt idx="7">
                  <c:v>117.82767082665788</c:v>
                </c:pt>
                <c:pt idx="8">
                  <c:v>118.70286059437267</c:v>
                </c:pt>
                <c:pt idx="9">
                  <c:v>126.53566938387981</c:v>
                </c:pt>
                <c:pt idx="10">
                  <c:v>128.85275994111186</c:v>
                </c:pt>
                <c:pt idx="11">
                  <c:v>132.26641946123715</c:v>
                </c:pt>
                <c:pt idx="12">
                  <c:v>134.45422641217107</c:v>
                </c:pt>
                <c:pt idx="13">
                  <c:v>132.13419490096584</c:v>
                </c:pt>
                <c:pt idx="14">
                  <c:v>117.819064399019</c:v>
                </c:pt>
                <c:pt idx="15">
                  <c:v>123.75891186660461</c:v>
                </c:pt>
                <c:pt idx="16">
                  <c:v>124.3824282528975</c:v>
                </c:pt>
                <c:pt idx="17">
                  <c:v>121.26570037064477</c:v>
                </c:pt>
                <c:pt idx="18">
                  <c:v>122.07005886601173</c:v>
                </c:pt>
                <c:pt idx="19">
                  <c:v>123.83979228828443</c:v>
                </c:pt>
              </c:numCache>
            </c:numRef>
          </c:val>
          <c:smooth val="0"/>
        </c:ser>
        <c:ser>
          <c:idx val="2"/>
          <c:order val="2"/>
          <c:tx>
            <c:strRef>
              <c:f>growth_eu28!$K$50</c:f>
              <c:strCache>
                <c:ptCount val="1"/>
                <c:pt idx="0">
                  <c:v>GDP (at constant year 2005 prices)</c:v>
                </c:pt>
              </c:strCache>
            </c:strRef>
          </c:tx>
          <c:spPr>
            <a:ln w="25400">
              <a:solidFill>
                <a:srgbClr val="969696"/>
              </a:solidFill>
              <a:prstDash val="solid"/>
            </a:ln>
          </c:spPr>
          <c:marker>
            <c:symbol val="triangle"/>
            <c:size val="6"/>
            <c:spPr>
              <a:solidFill>
                <a:srgbClr val="969696"/>
              </a:solidFill>
              <a:ln>
                <a:solidFill>
                  <a:srgbClr val="969696"/>
                </a:solidFill>
                <a:prstDash val="solid"/>
              </a:ln>
            </c:spPr>
          </c:marker>
          <c:cat>
            <c:numRef>
              <c:f>growth_eu28!$L$41:$AE$41</c:f>
              <c:numCache>
                <c:formatCode>0</c:formatCode>
                <c:ptCount val="20"/>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formatCode="General">
                  <c:v>2010</c:v>
                </c:pt>
                <c:pt idx="16" formatCode="General">
                  <c:v>2011</c:v>
                </c:pt>
                <c:pt idx="17" formatCode="General">
                  <c:v>2012</c:v>
                </c:pt>
                <c:pt idx="18" formatCode="General">
                  <c:v>2013</c:v>
                </c:pt>
                <c:pt idx="19" formatCode="General">
                  <c:v>2014</c:v>
                </c:pt>
              </c:numCache>
            </c:numRef>
          </c:cat>
          <c:val>
            <c:numRef>
              <c:f>growth_eu28!$L$50:$AE$50</c:f>
              <c:numCache>
                <c:formatCode>0.0</c:formatCode>
                <c:ptCount val="20"/>
                <c:pt idx="0">
                  <c:v>100</c:v>
                </c:pt>
                <c:pt idx="1">
                  <c:v>101.88458576662869</c:v>
                </c:pt>
                <c:pt idx="2">
                  <c:v>104.68453129762395</c:v>
                </c:pt>
                <c:pt idx="3">
                  <c:v>107.83115576474449</c:v>
                </c:pt>
                <c:pt idx="4">
                  <c:v>111.07112659874834</c:v>
                </c:pt>
                <c:pt idx="5">
                  <c:v>115.36025603952038</c:v>
                </c:pt>
                <c:pt idx="6">
                  <c:v>117.91719303355509</c:v>
                </c:pt>
                <c:pt idx="7">
                  <c:v>119.49999169545667</c:v>
                </c:pt>
                <c:pt idx="8">
                  <c:v>121.07708277121841</c:v>
                </c:pt>
                <c:pt idx="9">
                  <c:v>124.10379953206373</c:v>
                </c:pt>
                <c:pt idx="10">
                  <c:v>126.67985127497839</c:v>
                </c:pt>
                <c:pt idx="11">
                  <c:v>130.91095340667218</c:v>
                </c:pt>
                <c:pt idx="12">
                  <c:v>134.95242926591467</c:v>
                </c:pt>
                <c:pt idx="13">
                  <c:v>135.58517827104689</c:v>
                </c:pt>
                <c:pt idx="14">
                  <c:v>129.65378743822876</c:v>
                </c:pt>
                <c:pt idx="15">
                  <c:v>132.33537287784546</c:v>
                </c:pt>
                <c:pt idx="16">
                  <c:v>134.66627120174661</c:v>
                </c:pt>
                <c:pt idx="17">
                  <c:v>134.02859006783217</c:v>
                </c:pt>
                <c:pt idx="18">
                  <c:v>134.33402347204927</c:v>
                </c:pt>
                <c:pt idx="19">
                  <c:v>136.15494253970974</c:v>
                </c:pt>
              </c:numCache>
            </c:numRef>
          </c:val>
          <c:smooth val="0"/>
        </c:ser>
        <c:dLbls>
          <c:showLegendKey val="0"/>
          <c:showVal val="0"/>
          <c:showCatName val="0"/>
          <c:showSerName val="0"/>
          <c:showPercent val="0"/>
          <c:showBubbleSize val="0"/>
        </c:dLbls>
        <c:marker val="1"/>
        <c:smooth val="0"/>
        <c:axId val="36924800"/>
        <c:axId val="36972032"/>
      </c:lineChart>
      <c:catAx>
        <c:axId val="369248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6972032"/>
        <c:crosses val="autoZero"/>
        <c:auto val="1"/>
        <c:lblAlgn val="ctr"/>
        <c:lblOffset val="100"/>
        <c:tickLblSkip val="1"/>
        <c:tickMarkSkip val="1"/>
        <c:noMultiLvlLbl val="0"/>
      </c:catAx>
      <c:valAx>
        <c:axId val="36972032"/>
        <c:scaling>
          <c:orientation val="minMax"/>
          <c:max val="145"/>
          <c:min val="10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GB"/>
                  <a:t>1995=100</a:t>
                </a:r>
              </a:p>
            </c:rich>
          </c:tx>
          <c:layout>
            <c:manualLayout>
              <c:xMode val="edge"/>
              <c:yMode val="edge"/>
              <c:x val="8.4033682406842829E-3"/>
              <c:y val="0.42612419700214133"/>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36924800"/>
        <c:crosses val="autoZero"/>
        <c:crossBetween val="midCat"/>
        <c:majorUnit val="5"/>
      </c:valAx>
      <c:spPr>
        <a:solidFill>
          <a:srgbClr val="FFFFFF"/>
        </a:solidFill>
        <a:ln w="12700">
          <a:solidFill>
            <a:srgbClr val="808080"/>
          </a:solidFill>
          <a:prstDash val="solid"/>
        </a:ln>
      </c:spPr>
    </c:plotArea>
    <c:legend>
      <c:legendPos val="b"/>
      <c:layout>
        <c:manualLayout>
          <c:xMode val="edge"/>
          <c:yMode val="edge"/>
          <c:x val="9.0756376999390265E-2"/>
          <c:y val="0.92933618843683086"/>
          <c:w val="0.83170480160568161"/>
          <c:h val="4.035048081516576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AFFFFF"/>
    </a:solidFill>
    <a:ln w="3175">
      <a:solidFill>
        <a:srgbClr val="000000"/>
      </a:solidFill>
      <a:prstDash val="solid"/>
    </a:ln>
  </c:spPr>
  <c:txPr>
    <a:bodyPr/>
    <a:lstStyle/>
    <a:p>
      <a:pPr>
        <a:defRPr sz="10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19050</xdr:rowOff>
    </xdr:from>
    <xdr:to>
      <xdr:col>8</xdr:col>
      <xdr:colOff>676275</xdr:colOff>
      <xdr:row>24</xdr:row>
      <xdr:rowOff>285750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0"/>
  <sheetViews>
    <sheetView zoomScaleNormal="100" workbookViewId="0">
      <selection activeCell="D29" sqref="D29"/>
    </sheetView>
  </sheetViews>
  <sheetFormatPr defaultRowHeight="12.75"/>
  <cols>
    <col min="1" max="1" width="0.85546875" customWidth="1"/>
    <col min="2" max="2" width="3.85546875" customWidth="1"/>
    <col min="3" max="3" width="4" customWidth="1"/>
    <col min="4" max="4" width="53.5703125" customWidth="1"/>
    <col min="5" max="5" width="9" customWidth="1"/>
    <col min="8" max="8" width="4" customWidth="1"/>
  </cols>
  <sheetData>
    <row r="1" spans="1:9" ht="20.100000000000001" customHeight="1">
      <c r="A1" s="742" t="s">
        <v>211</v>
      </c>
      <c r="B1" s="742"/>
      <c r="C1" s="742"/>
      <c r="D1" s="742"/>
      <c r="E1" s="742"/>
      <c r="F1" s="200"/>
      <c r="G1" s="200"/>
      <c r="H1" s="200"/>
    </row>
    <row r="2" spans="1:9" ht="20.100000000000001" customHeight="1">
      <c r="A2" s="743" t="s">
        <v>212</v>
      </c>
      <c r="B2" s="743"/>
      <c r="C2" s="743"/>
      <c r="D2" s="743"/>
      <c r="E2" s="743"/>
      <c r="F2" s="201"/>
      <c r="G2" s="201"/>
      <c r="H2" s="201"/>
      <c r="I2" s="202"/>
    </row>
    <row r="3" spans="1:9" ht="20.100000000000001" customHeight="1">
      <c r="A3" s="745" t="s">
        <v>242</v>
      </c>
      <c r="B3" s="745"/>
      <c r="C3" s="745"/>
      <c r="D3" s="745"/>
      <c r="E3" s="745"/>
      <c r="F3" s="17"/>
      <c r="G3" s="17"/>
      <c r="H3" s="17"/>
      <c r="I3" s="203"/>
    </row>
    <row r="4" spans="1:9" ht="20.100000000000001" customHeight="1">
      <c r="A4" s="746" t="s">
        <v>216</v>
      </c>
      <c r="B4" s="746"/>
      <c r="C4" s="746"/>
      <c r="D4" s="746"/>
      <c r="E4" s="746"/>
      <c r="F4" s="204"/>
      <c r="G4" s="204"/>
      <c r="H4" s="204"/>
      <c r="I4" s="202"/>
    </row>
    <row r="5" spans="1:9" ht="20.100000000000001" customHeight="1">
      <c r="A5" s="18"/>
      <c r="B5" s="205"/>
      <c r="C5" s="205"/>
      <c r="D5" s="204"/>
      <c r="E5" s="204"/>
      <c r="F5" s="204"/>
      <c r="G5" s="204"/>
      <c r="H5" s="206"/>
      <c r="I5" s="202"/>
    </row>
    <row r="6" spans="1:9" ht="20.100000000000001" customHeight="1">
      <c r="A6" s="18"/>
      <c r="B6" s="205"/>
      <c r="C6" s="205"/>
      <c r="D6" s="204"/>
      <c r="E6" s="204"/>
      <c r="F6" s="204"/>
      <c r="G6" s="204"/>
      <c r="H6" s="206"/>
      <c r="I6" s="202"/>
    </row>
    <row r="7" spans="1:9" ht="20.100000000000001" customHeight="1">
      <c r="A7" s="742" t="s">
        <v>243</v>
      </c>
      <c r="B7" s="742"/>
      <c r="C7" s="742"/>
      <c r="D7" s="742"/>
      <c r="E7" s="742"/>
      <c r="F7" s="200"/>
      <c r="G7" s="200"/>
      <c r="H7" s="200"/>
    </row>
    <row r="8" spans="1:9" ht="20.100000000000001" customHeight="1">
      <c r="A8" s="744">
        <v>2016</v>
      </c>
      <c r="B8" s="744"/>
      <c r="C8" s="744"/>
      <c r="D8" s="744"/>
      <c r="E8" s="744"/>
      <c r="F8" s="207"/>
      <c r="G8" s="207"/>
      <c r="H8" s="207"/>
    </row>
    <row r="9" spans="1:9" ht="20.100000000000001" customHeight="1">
      <c r="A9" s="18"/>
      <c r="B9" s="205"/>
      <c r="C9" s="205"/>
      <c r="D9" s="208"/>
      <c r="E9" s="204"/>
      <c r="F9" s="204"/>
      <c r="G9" s="204"/>
      <c r="H9" s="206"/>
      <c r="I9" s="202"/>
    </row>
    <row r="10" spans="1:9" ht="20.100000000000001" customHeight="1">
      <c r="A10" s="747" t="s">
        <v>244</v>
      </c>
      <c r="B10" s="747"/>
      <c r="C10" s="747"/>
      <c r="D10" s="747"/>
      <c r="E10" s="747"/>
      <c r="F10" s="209"/>
      <c r="G10" s="209"/>
      <c r="H10" s="209"/>
      <c r="I10" s="202"/>
    </row>
    <row r="11" spans="1:9" ht="20.100000000000001" customHeight="1">
      <c r="A11" s="210"/>
      <c r="B11" s="210"/>
      <c r="C11" s="210"/>
      <c r="D11" s="210"/>
      <c r="E11" s="210"/>
      <c r="F11" s="210"/>
      <c r="G11" s="210"/>
      <c r="H11" s="202"/>
      <c r="I11" s="202"/>
    </row>
    <row r="12" spans="1:9" ht="20.100000000000001" customHeight="1">
      <c r="A12" s="750" t="s">
        <v>245</v>
      </c>
      <c r="B12" s="750"/>
      <c r="C12" s="750"/>
      <c r="D12" s="750"/>
      <c r="E12" s="750"/>
      <c r="F12" s="211"/>
      <c r="G12" s="211"/>
      <c r="H12" s="211"/>
      <c r="I12" s="202"/>
    </row>
    <row r="13" spans="1:9" ht="20.100000000000001" customHeight="1">
      <c r="A13" s="750" t="s">
        <v>213</v>
      </c>
      <c r="B13" s="750"/>
      <c r="C13" s="750"/>
      <c r="D13" s="750"/>
      <c r="E13" s="750"/>
      <c r="F13" s="211"/>
      <c r="G13" s="211"/>
      <c r="H13" s="211"/>
      <c r="I13" s="202"/>
    </row>
    <row r="14" spans="1:9" ht="20.100000000000001" customHeight="1">
      <c r="A14" s="210"/>
      <c r="B14" s="210"/>
      <c r="C14" s="210"/>
      <c r="D14" s="210"/>
      <c r="E14" s="210"/>
      <c r="F14" s="210"/>
      <c r="G14" s="210"/>
      <c r="H14" s="202"/>
      <c r="I14" s="202"/>
    </row>
    <row r="15" spans="1:9" ht="20.100000000000001" customHeight="1">
      <c r="B15" s="212"/>
      <c r="C15" s="212"/>
      <c r="D15" s="213"/>
      <c r="E15" s="213"/>
      <c r="F15" s="213"/>
      <c r="G15" s="213"/>
      <c r="H15" s="202"/>
      <c r="I15" s="202"/>
    </row>
    <row r="16" spans="1:9" ht="15" customHeight="1">
      <c r="B16" s="214" t="s">
        <v>246</v>
      </c>
      <c r="C16" s="212"/>
      <c r="D16" s="215" t="s">
        <v>156</v>
      </c>
      <c r="E16" s="213"/>
      <c r="F16" s="213"/>
      <c r="G16" s="213"/>
      <c r="H16" s="202"/>
      <c r="I16" s="202"/>
    </row>
    <row r="17" spans="2:5" ht="15" customHeight="1">
      <c r="B17" s="214" t="s">
        <v>247</v>
      </c>
      <c r="C17" s="216"/>
      <c r="D17" s="521" t="s">
        <v>302</v>
      </c>
    </row>
    <row r="18" spans="2:5" ht="15" customHeight="1">
      <c r="B18" s="214" t="s">
        <v>248</v>
      </c>
      <c r="C18" s="218"/>
      <c r="D18" s="219" t="s">
        <v>214</v>
      </c>
    </row>
    <row r="19" spans="2:5" ht="15" customHeight="1">
      <c r="B19" s="214" t="s">
        <v>249</v>
      </c>
      <c r="C19" s="218"/>
      <c r="D19" s="219" t="s">
        <v>215</v>
      </c>
    </row>
    <row r="20" spans="2:5" ht="15" customHeight="1">
      <c r="B20" s="214" t="s">
        <v>250</v>
      </c>
      <c r="C20" s="218"/>
      <c r="D20" s="217" t="s">
        <v>40</v>
      </c>
    </row>
    <row r="21" spans="2:5" ht="15" customHeight="1">
      <c r="B21" s="214" t="s">
        <v>251</v>
      </c>
      <c r="C21" s="218"/>
      <c r="D21" s="219" t="s">
        <v>41</v>
      </c>
    </row>
    <row r="22" spans="2:5" ht="15" customHeight="1">
      <c r="B22" s="214" t="s">
        <v>252</v>
      </c>
      <c r="C22" s="218"/>
      <c r="D22" s="219" t="s">
        <v>45</v>
      </c>
    </row>
    <row r="23" spans="2:5" ht="15" customHeight="1">
      <c r="B23" s="214" t="s">
        <v>240</v>
      </c>
      <c r="C23" s="218"/>
      <c r="D23" s="219" t="s">
        <v>120</v>
      </c>
    </row>
    <row r="24" spans="2:5" ht="15" customHeight="1">
      <c r="B24" s="214" t="s">
        <v>253</v>
      </c>
      <c r="C24" s="218"/>
      <c r="D24" s="748" t="s">
        <v>324</v>
      </c>
      <c r="E24" s="749"/>
    </row>
    <row r="25" spans="2:5" ht="15" customHeight="1">
      <c r="B25" s="214" t="s">
        <v>241</v>
      </c>
      <c r="C25" s="216"/>
      <c r="D25" s="748" t="s">
        <v>303</v>
      </c>
      <c r="E25" s="749"/>
    </row>
    <row r="26" spans="2:5" ht="26.25" customHeight="1">
      <c r="B26" s="214" t="s">
        <v>254</v>
      </c>
      <c r="D26" s="320" t="s">
        <v>271</v>
      </c>
    </row>
    <row r="27" spans="2:5" ht="15" customHeight="1">
      <c r="B27" s="214" t="s">
        <v>255</v>
      </c>
      <c r="D27" s="308" t="s">
        <v>272</v>
      </c>
    </row>
    <row r="28" spans="2:5">
      <c r="B28" s="214" t="s">
        <v>273</v>
      </c>
      <c r="D28" s="308" t="s">
        <v>269</v>
      </c>
    </row>
    <row r="29" spans="2:5">
      <c r="B29" s="321" t="s">
        <v>274</v>
      </c>
      <c r="C29" s="216"/>
      <c r="D29" s="520" t="s">
        <v>304</v>
      </c>
    </row>
    <row r="30" spans="2:5">
      <c r="B30" s="321" t="s">
        <v>275</v>
      </c>
      <c r="C30" s="216"/>
      <c r="D30" s="520" t="s">
        <v>305</v>
      </c>
    </row>
  </sheetData>
  <mergeCells count="11">
    <mergeCell ref="A10:E10"/>
    <mergeCell ref="D25:E25"/>
    <mergeCell ref="D24:E24"/>
    <mergeCell ref="A13:E13"/>
    <mergeCell ref="A12:E12"/>
    <mergeCell ref="A1:E1"/>
    <mergeCell ref="A2:E2"/>
    <mergeCell ref="A7:E7"/>
    <mergeCell ref="A8:E8"/>
    <mergeCell ref="A3:E3"/>
    <mergeCell ref="A4:E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E75"/>
  <sheetViews>
    <sheetView tabSelected="1" workbookViewId="0">
      <selection activeCell="K54" sqref="K54"/>
    </sheetView>
  </sheetViews>
  <sheetFormatPr defaultRowHeight="12.75"/>
  <cols>
    <col min="1" max="1" width="1.140625" customWidth="1"/>
    <col min="2" max="2" width="4.42578125" customWidth="1"/>
    <col min="3" max="7" width="11.7109375" customWidth="1"/>
    <col min="8" max="8" width="25.28515625" customWidth="1"/>
    <col min="9" max="9" width="11.7109375" customWidth="1"/>
    <col min="10" max="10" width="11" bestFit="1" customWidth="1"/>
  </cols>
  <sheetData>
    <row r="1" spans="2:31" ht="14.25" customHeight="1">
      <c r="C1" s="6"/>
      <c r="I1" s="13" t="s">
        <v>253</v>
      </c>
    </row>
    <row r="2" spans="2:31" ht="15" customHeight="1">
      <c r="B2" s="819" t="s">
        <v>309</v>
      </c>
      <c r="C2" s="819"/>
      <c r="D2" s="819"/>
      <c r="E2" s="819"/>
      <c r="F2" s="819"/>
      <c r="G2" s="819"/>
      <c r="H2" s="819"/>
      <c r="I2" s="819"/>
    </row>
    <row r="3" spans="2:31" ht="15" customHeight="1">
      <c r="B3" s="820" t="s">
        <v>140</v>
      </c>
      <c r="C3" s="820"/>
      <c r="D3" s="820"/>
      <c r="E3" s="820"/>
      <c r="F3" s="820"/>
      <c r="G3" s="820"/>
      <c r="H3" s="820"/>
      <c r="I3" s="820"/>
    </row>
    <row r="4" spans="2:31" ht="15" customHeight="1">
      <c r="B4" s="823" t="s">
        <v>141</v>
      </c>
      <c r="C4" s="823"/>
      <c r="D4" s="823"/>
      <c r="E4" s="823"/>
      <c r="F4" s="823"/>
      <c r="G4" s="823"/>
      <c r="H4" s="823"/>
      <c r="I4" s="823"/>
    </row>
    <row r="5" spans="2:31" ht="26.25" customHeight="1">
      <c r="B5" s="815" t="s">
        <v>132</v>
      </c>
      <c r="C5" s="821" t="s">
        <v>138</v>
      </c>
      <c r="D5" s="821" t="s">
        <v>133</v>
      </c>
      <c r="E5" s="817" t="s">
        <v>134</v>
      </c>
      <c r="F5" s="86" t="s">
        <v>139</v>
      </c>
      <c r="G5" s="102"/>
    </row>
    <row r="6" spans="2:31" ht="38.25" customHeight="1">
      <c r="B6" s="816"/>
      <c r="C6" s="822"/>
      <c r="D6" s="822"/>
      <c r="E6" s="818"/>
      <c r="F6" s="156" t="s">
        <v>143</v>
      </c>
      <c r="G6" s="100" t="s">
        <v>142</v>
      </c>
      <c r="I6" s="290"/>
    </row>
    <row r="7" spans="2:31" ht="14.25" customHeight="1">
      <c r="B7" s="702">
        <v>2015</v>
      </c>
      <c r="C7" s="299">
        <v>120.86791320867913</v>
      </c>
      <c r="D7" s="299">
        <v>122.5131399649601</v>
      </c>
      <c r="E7" s="299">
        <v>103.97224456958971</v>
      </c>
      <c r="F7" s="299">
        <v>103.43787696019299</v>
      </c>
      <c r="G7" s="299">
        <v>109.97473471450228</v>
      </c>
      <c r="I7" s="290"/>
    </row>
    <row r="8" spans="2:31" ht="15" customHeight="1">
      <c r="B8" s="164">
        <v>2014</v>
      </c>
      <c r="C8" s="300">
        <v>120.88</v>
      </c>
      <c r="D8" s="300">
        <v>125.87</v>
      </c>
      <c r="E8" s="300">
        <v>103.39</v>
      </c>
      <c r="F8" s="300">
        <v>102.9</v>
      </c>
      <c r="G8" s="300">
        <v>108.82</v>
      </c>
    </row>
    <row r="9" spans="2:31" ht="15" customHeight="1">
      <c r="B9" s="164">
        <v>2013</v>
      </c>
      <c r="C9" s="300">
        <v>120.21</v>
      </c>
      <c r="D9" s="300">
        <v>125.98</v>
      </c>
      <c r="E9" s="300">
        <v>102.75</v>
      </c>
      <c r="F9" s="300">
        <v>102.27</v>
      </c>
      <c r="G9" s="300">
        <v>108.04</v>
      </c>
      <c r="I9" s="290"/>
      <c r="J9" s="294"/>
    </row>
    <row r="10" spans="2:31" ht="15" customHeight="1">
      <c r="B10" s="164">
        <v>2012</v>
      </c>
      <c r="C10" s="300">
        <v>118.43</v>
      </c>
      <c r="D10" s="300">
        <v>125.5</v>
      </c>
      <c r="E10" s="300">
        <v>102.64</v>
      </c>
      <c r="F10" s="300">
        <v>102.24</v>
      </c>
      <c r="G10" s="300">
        <v>107.12</v>
      </c>
      <c r="I10" s="290"/>
      <c r="J10" s="294"/>
    </row>
    <row r="11" spans="2:31" ht="15" customHeight="1">
      <c r="B11" s="164">
        <v>2011</v>
      </c>
      <c r="C11" s="300">
        <v>115.38</v>
      </c>
      <c r="D11" s="300">
        <v>120.97</v>
      </c>
      <c r="E11" s="300">
        <v>102.34</v>
      </c>
      <c r="F11" s="300">
        <v>101.94</v>
      </c>
      <c r="G11" s="300">
        <v>106.68</v>
      </c>
      <c r="I11" s="290"/>
      <c r="J11" s="290"/>
    </row>
    <row r="12" spans="2:31" ht="12" customHeight="1">
      <c r="B12" s="164">
        <v>2010</v>
      </c>
      <c r="C12" s="300">
        <v>111.91</v>
      </c>
      <c r="D12" s="300">
        <v>114.25</v>
      </c>
      <c r="E12" s="300">
        <v>101.73</v>
      </c>
      <c r="F12" s="300">
        <v>101.42</v>
      </c>
      <c r="G12" s="300">
        <v>105.05</v>
      </c>
    </row>
    <row r="13" spans="2:31" ht="12" customHeight="1">
      <c r="B13" s="164">
        <v>2009</v>
      </c>
      <c r="C13" s="300">
        <v>109.63</v>
      </c>
      <c r="D13" s="300">
        <v>108.4</v>
      </c>
      <c r="E13" s="300">
        <v>101.17</v>
      </c>
      <c r="F13" s="300">
        <v>100.94</v>
      </c>
      <c r="G13" s="300">
        <v>103.67</v>
      </c>
      <c r="I13" s="290"/>
      <c r="J13" s="290"/>
    </row>
    <row r="14" spans="2:31" ht="13.5" customHeight="1">
      <c r="B14" s="164">
        <v>2008</v>
      </c>
      <c r="C14" s="300">
        <v>108.56</v>
      </c>
      <c r="D14" s="300">
        <v>110.69</v>
      </c>
      <c r="E14" s="300">
        <v>101.28</v>
      </c>
      <c r="F14" s="300">
        <v>101.32</v>
      </c>
      <c r="G14" s="300">
        <v>100.73</v>
      </c>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row>
    <row r="15" spans="2:31" ht="12" customHeight="1">
      <c r="B15" s="164">
        <v>2007</v>
      </c>
      <c r="C15" s="300">
        <v>104.73</v>
      </c>
      <c r="D15" s="300">
        <v>105.61</v>
      </c>
      <c r="E15" s="300">
        <v>101.62</v>
      </c>
      <c r="F15" s="300">
        <v>101.73</v>
      </c>
      <c r="G15" s="300">
        <v>100.26</v>
      </c>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row>
    <row r="16" spans="2:31" ht="12" customHeight="1">
      <c r="B16" s="164">
        <v>2006</v>
      </c>
      <c r="C16" s="300">
        <v>102.31</v>
      </c>
      <c r="D16" s="300">
        <v>103.02</v>
      </c>
      <c r="E16" s="300">
        <v>100.63</v>
      </c>
      <c r="F16" s="300">
        <v>100.72</v>
      </c>
      <c r="G16" s="300">
        <v>99.49</v>
      </c>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row>
    <row r="17" spans="2:31" ht="12" customHeight="1">
      <c r="B17" s="191">
        <v>2005</v>
      </c>
      <c r="C17" s="676">
        <v>100</v>
      </c>
      <c r="D17" s="676">
        <v>100</v>
      </c>
      <c r="E17" s="676">
        <v>100</v>
      </c>
      <c r="F17" s="676">
        <v>100</v>
      </c>
      <c r="G17" s="676">
        <v>100</v>
      </c>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row>
    <row r="18" spans="2:31" ht="12" customHeight="1">
      <c r="B18" s="84">
        <v>2004</v>
      </c>
      <c r="C18" s="300">
        <v>97.77</v>
      </c>
      <c r="D18" s="300">
        <v>95.74</v>
      </c>
      <c r="E18" s="300">
        <v>99.66</v>
      </c>
      <c r="F18" s="300">
        <v>99.61</v>
      </c>
      <c r="G18" s="300">
        <v>100.36</v>
      </c>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row>
    <row r="19" spans="2:31" ht="12" customHeight="1">
      <c r="B19" s="84">
        <v>2003</v>
      </c>
      <c r="C19" s="300">
        <v>95.59</v>
      </c>
      <c r="D19" s="300">
        <v>92.58</v>
      </c>
      <c r="E19" s="300">
        <v>98.85</v>
      </c>
      <c r="F19" s="300">
        <v>98.74</v>
      </c>
      <c r="G19" s="300">
        <v>100.25</v>
      </c>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row>
    <row r="20" spans="2:31" ht="12" customHeight="1">
      <c r="B20" s="84">
        <v>2002</v>
      </c>
      <c r="C20" s="300">
        <v>93.58</v>
      </c>
      <c r="D20" s="300">
        <v>90.19</v>
      </c>
      <c r="E20" s="300">
        <v>97.82</v>
      </c>
      <c r="F20" s="300">
        <v>97.63</v>
      </c>
      <c r="G20" s="300">
        <v>100.41</v>
      </c>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row>
    <row r="21" spans="2:31" ht="12" customHeight="1">
      <c r="B21" s="84">
        <v>2001</v>
      </c>
      <c r="C21" s="300">
        <v>91.28</v>
      </c>
      <c r="D21" s="300">
        <v>88.59</v>
      </c>
      <c r="E21" s="300">
        <v>96.63</v>
      </c>
      <c r="F21" s="300">
        <v>96.42</v>
      </c>
      <c r="G21" s="300">
        <v>99.43</v>
      </c>
      <c r="H21" s="290"/>
      <c r="I21" s="290"/>
      <c r="J21" s="290"/>
      <c r="K21" s="290"/>
      <c r="L21" s="290"/>
      <c r="M21" s="290"/>
      <c r="N21" s="290"/>
      <c r="O21" s="290"/>
      <c r="P21" s="290"/>
      <c r="Q21" s="290"/>
      <c r="R21" s="290"/>
      <c r="S21" s="290"/>
      <c r="T21" s="290"/>
      <c r="U21" s="290"/>
      <c r="V21" s="290"/>
      <c r="W21" s="290"/>
      <c r="X21" s="290"/>
      <c r="Y21" s="290"/>
      <c r="Z21" s="290"/>
      <c r="AA21" s="290"/>
      <c r="AB21" s="290"/>
      <c r="AC21" s="290"/>
      <c r="AD21" s="290"/>
      <c r="AE21" s="290"/>
    </row>
    <row r="22" spans="2:31" ht="12" customHeight="1">
      <c r="B22" s="84">
        <v>2000</v>
      </c>
      <c r="C22" s="300">
        <v>88.45</v>
      </c>
      <c r="D22" s="300">
        <v>87.33</v>
      </c>
      <c r="E22" s="300">
        <v>96.08</v>
      </c>
      <c r="F22" s="300">
        <v>95.99</v>
      </c>
      <c r="G22" s="300">
        <v>97.31</v>
      </c>
      <c r="H22" s="290"/>
      <c r="I22" s="290"/>
      <c r="J22" s="290"/>
      <c r="K22" s="290"/>
      <c r="L22" s="290"/>
      <c r="M22" s="290"/>
      <c r="N22" s="290"/>
      <c r="O22" s="290"/>
      <c r="P22" s="290"/>
      <c r="Q22" s="290"/>
      <c r="R22" s="290"/>
      <c r="S22" s="290"/>
      <c r="T22" s="290"/>
      <c r="U22" s="290"/>
      <c r="V22" s="290"/>
      <c r="W22" s="290"/>
      <c r="X22" s="290"/>
      <c r="Y22" s="290"/>
      <c r="Z22" s="290"/>
      <c r="AA22" s="290"/>
      <c r="AB22" s="290"/>
      <c r="AC22" s="290"/>
      <c r="AD22" s="290"/>
      <c r="AE22" s="290"/>
    </row>
    <row r="23" spans="2:31" ht="12" customHeight="1">
      <c r="B23" s="84">
        <v>1999</v>
      </c>
      <c r="C23" s="300">
        <v>85.49</v>
      </c>
      <c r="D23" s="300">
        <v>82.49</v>
      </c>
      <c r="E23" s="300">
        <v>96.31</v>
      </c>
      <c r="F23" s="300">
        <v>96.36</v>
      </c>
      <c r="G23" s="300">
        <v>95.82</v>
      </c>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row>
    <row r="24" spans="2:31" ht="12" customHeight="1">
      <c r="B24" s="84">
        <v>1998</v>
      </c>
      <c r="C24" s="300">
        <v>83.03</v>
      </c>
      <c r="D24" s="300">
        <v>79.760000000000005</v>
      </c>
      <c r="E24" s="300">
        <v>96.74</v>
      </c>
      <c r="F24" s="300">
        <v>96.82</v>
      </c>
      <c r="G24" s="300">
        <v>95.77</v>
      </c>
      <c r="H24" s="290"/>
      <c r="I24" s="290"/>
      <c r="J24" s="290"/>
      <c r="K24" s="290"/>
      <c r="L24" s="290"/>
      <c r="M24" s="290"/>
      <c r="N24" s="290"/>
      <c r="O24" s="290"/>
      <c r="P24" s="290"/>
      <c r="Q24" s="290"/>
      <c r="R24" s="290"/>
      <c r="S24" s="290"/>
      <c r="T24" s="290"/>
      <c r="U24" s="290"/>
      <c r="V24" s="290"/>
      <c r="W24" s="290"/>
      <c r="X24" s="290"/>
      <c r="Y24" s="290"/>
      <c r="Z24" s="290"/>
      <c r="AA24" s="290"/>
      <c r="AB24" s="290"/>
      <c r="AC24" s="290"/>
      <c r="AD24" s="290"/>
      <c r="AE24" s="290"/>
    </row>
    <row r="25" spans="2:31" ht="12" customHeight="1">
      <c r="B25" s="84">
        <v>1997</v>
      </c>
      <c r="C25" s="300">
        <v>79.349999999999994</v>
      </c>
      <c r="D25" s="300">
        <v>77.83</v>
      </c>
      <c r="E25" s="300">
        <v>95.62</v>
      </c>
      <c r="F25" s="300">
        <v>95.62</v>
      </c>
      <c r="G25" s="300">
        <v>95.69</v>
      </c>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row>
    <row r="26" spans="2:31">
      <c r="B26" s="85">
        <v>1996</v>
      </c>
      <c r="C26" s="301">
        <v>73.930000000000007</v>
      </c>
      <c r="D26" s="301">
        <v>73.97</v>
      </c>
      <c r="E26" s="301">
        <v>95.18</v>
      </c>
      <c r="F26" s="301">
        <v>95.2</v>
      </c>
      <c r="G26" s="301">
        <v>94.86</v>
      </c>
    </row>
    <row r="27" spans="2:31" ht="23.25" customHeight="1">
      <c r="C27" s="289"/>
      <c r="D27" s="289"/>
      <c r="E27" s="289"/>
      <c r="F27" s="289"/>
      <c r="G27" s="289"/>
    </row>
    <row r="28" spans="2:31" ht="54.75" customHeight="1">
      <c r="B28" s="815" t="s">
        <v>132</v>
      </c>
      <c r="C28" s="817" t="s">
        <v>135</v>
      </c>
      <c r="D28" s="86" t="s">
        <v>139</v>
      </c>
      <c r="E28" s="86"/>
      <c r="F28" s="86"/>
      <c r="G28" s="101"/>
    </row>
    <row r="29" spans="2:31" ht="64.5" customHeight="1">
      <c r="B29" s="816"/>
      <c r="C29" s="818"/>
      <c r="D29" s="156" t="s">
        <v>171</v>
      </c>
      <c r="E29" s="103" t="s">
        <v>172</v>
      </c>
      <c r="F29" s="103" t="s">
        <v>173</v>
      </c>
      <c r="G29" s="100" t="s">
        <v>174</v>
      </c>
    </row>
    <row r="30" spans="2:31" ht="14.25" customHeight="1">
      <c r="B30" s="164">
        <v>2015</v>
      </c>
      <c r="C30" s="501">
        <v>126.76456655613454</v>
      </c>
      <c r="D30" s="501">
        <v>122.5915942897075</v>
      </c>
      <c r="E30" s="501">
        <v>123.1220552938039</v>
      </c>
      <c r="F30" s="501">
        <v>134.93338757246008</v>
      </c>
      <c r="G30" s="501">
        <v>121.90061734642244</v>
      </c>
    </row>
    <row r="31" spans="2:31" ht="15" customHeight="1">
      <c r="B31" s="164">
        <v>2014</v>
      </c>
      <c r="C31" s="235">
        <v>133.80000000000001</v>
      </c>
      <c r="D31" s="235">
        <v>122.8</v>
      </c>
      <c r="E31" s="235">
        <v>138.5</v>
      </c>
      <c r="F31" s="235">
        <v>132.68</v>
      </c>
      <c r="G31" s="235">
        <v>120.45</v>
      </c>
    </row>
    <row r="32" spans="2:31" ht="11.25" customHeight="1">
      <c r="B32" s="164">
        <v>2013</v>
      </c>
      <c r="C32" s="235">
        <v>135.15</v>
      </c>
      <c r="D32" s="235">
        <v>122.29</v>
      </c>
      <c r="E32" s="235">
        <v>143.22</v>
      </c>
      <c r="F32" s="235">
        <v>129.91</v>
      </c>
      <c r="G32" s="235">
        <v>118.85</v>
      </c>
    </row>
    <row r="33" spans="2:10" ht="11.25" customHeight="1">
      <c r="B33" s="164">
        <v>2012</v>
      </c>
      <c r="C33" s="235">
        <v>135.57</v>
      </c>
      <c r="D33" s="235">
        <v>121.34</v>
      </c>
      <c r="E33" s="235">
        <v>146.30000000000001</v>
      </c>
      <c r="F33" s="235">
        <v>126.91</v>
      </c>
      <c r="G33" s="235">
        <v>116.78</v>
      </c>
    </row>
    <row r="34" spans="2:10" ht="12.75" customHeight="1">
      <c r="B34" s="164">
        <v>2011</v>
      </c>
      <c r="C34" s="184">
        <v>129.21</v>
      </c>
      <c r="D34" s="184">
        <v>118.59</v>
      </c>
      <c r="E34" s="184">
        <v>136.65</v>
      </c>
      <c r="F34" s="184">
        <v>123.71</v>
      </c>
      <c r="G34" s="184">
        <v>114.82</v>
      </c>
    </row>
    <row r="35" spans="2:10" ht="12" customHeight="1">
      <c r="B35" s="164">
        <v>2010</v>
      </c>
      <c r="C35" s="184">
        <v>119.16</v>
      </c>
      <c r="D35" s="184">
        <v>115.47</v>
      </c>
      <c r="E35" s="184">
        <v>120.25</v>
      </c>
      <c r="F35" s="184">
        <v>120.16</v>
      </c>
      <c r="G35" s="184">
        <v>112.86</v>
      </c>
      <c r="H35" s="234"/>
      <c r="I35" s="234"/>
      <c r="J35" s="234"/>
    </row>
    <row r="36" spans="2:10" ht="12" customHeight="1">
      <c r="B36" s="164">
        <v>2009</v>
      </c>
      <c r="C36" s="235">
        <v>109.85</v>
      </c>
      <c r="D36" s="235">
        <v>112.84</v>
      </c>
      <c r="E36" s="235">
        <v>105.07</v>
      </c>
      <c r="F36" s="235">
        <v>117.1</v>
      </c>
      <c r="G36" s="235">
        <v>110.78</v>
      </c>
    </row>
    <row r="37" spans="2:10" ht="12" customHeight="1">
      <c r="B37" s="164">
        <v>2008</v>
      </c>
      <c r="C37" s="235">
        <v>115.3</v>
      </c>
      <c r="D37" s="235">
        <v>109.62</v>
      </c>
      <c r="E37" s="235">
        <v>119.04</v>
      </c>
      <c r="F37" s="235">
        <v>112.82</v>
      </c>
      <c r="G37" s="235">
        <v>107.71</v>
      </c>
    </row>
    <row r="38" spans="2:10" ht="12" customHeight="1">
      <c r="B38" s="164">
        <v>2007</v>
      </c>
      <c r="C38" s="235">
        <v>107.53</v>
      </c>
      <c r="D38" s="235">
        <v>105.77</v>
      </c>
      <c r="E38" s="235">
        <v>108.08</v>
      </c>
      <c r="F38" s="235">
        <v>107.9</v>
      </c>
      <c r="G38" s="235">
        <v>104.94</v>
      </c>
    </row>
    <row r="39" spans="2:10" ht="12" customHeight="1">
      <c r="B39" s="164">
        <v>2006</v>
      </c>
      <c r="C39" s="235">
        <v>104.33</v>
      </c>
      <c r="D39" s="235">
        <v>102.5</v>
      </c>
      <c r="E39" s="235">
        <v>105.53</v>
      </c>
      <c r="F39" s="235">
        <v>103.71</v>
      </c>
      <c r="G39" s="235">
        <v>102.2</v>
      </c>
    </row>
    <row r="40" spans="2:10" ht="12" customHeight="1">
      <c r="B40" s="191">
        <v>2005</v>
      </c>
      <c r="C40" s="192">
        <v>100</v>
      </c>
      <c r="D40" s="192">
        <v>100</v>
      </c>
      <c r="E40" s="192">
        <v>100</v>
      </c>
      <c r="F40" s="192">
        <v>100</v>
      </c>
      <c r="G40" s="192">
        <v>100</v>
      </c>
    </row>
    <row r="41" spans="2:10" ht="12" customHeight="1">
      <c r="B41" s="84">
        <v>2004</v>
      </c>
      <c r="C41" s="235">
        <v>93.72</v>
      </c>
      <c r="D41" s="235">
        <v>97.68</v>
      </c>
      <c r="E41" s="235">
        <v>90.6</v>
      </c>
      <c r="F41" s="235">
        <v>96.3</v>
      </c>
      <c r="G41" s="235">
        <v>97.84</v>
      </c>
    </row>
    <row r="42" spans="2:10" ht="12" customHeight="1">
      <c r="B42" s="84">
        <v>2003</v>
      </c>
      <c r="C42" s="235">
        <v>89.31</v>
      </c>
      <c r="D42" s="235">
        <v>95.43</v>
      </c>
      <c r="E42" s="235">
        <v>84.86</v>
      </c>
      <c r="F42" s="235">
        <v>92.41</v>
      </c>
      <c r="G42" s="235">
        <v>95.91</v>
      </c>
    </row>
    <row r="43" spans="2:10" ht="12" customHeight="1">
      <c r="B43" s="84">
        <v>2002</v>
      </c>
      <c r="C43" s="235">
        <v>86.48</v>
      </c>
      <c r="D43" s="235">
        <v>94.19</v>
      </c>
      <c r="E43" s="235">
        <v>82.19</v>
      </c>
      <c r="F43" s="235">
        <v>88.71</v>
      </c>
      <c r="G43" s="235">
        <v>93.18</v>
      </c>
    </row>
    <row r="44" spans="2:10" ht="12" customHeight="1">
      <c r="B44" s="84">
        <v>2001</v>
      </c>
      <c r="C44" s="235">
        <v>85.13</v>
      </c>
      <c r="D44" s="235">
        <v>92.58</v>
      </c>
      <c r="E44" s="235">
        <v>82.39</v>
      </c>
      <c r="F44" s="235">
        <v>84.97</v>
      </c>
      <c r="G44" s="235">
        <v>90.68</v>
      </c>
    </row>
    <row r="45" spans="2:10" ht="12" customHeight="1">
      <c r="B45" s="84">
        <v>2000</v>
      </c>
      <c r="C45" s="235">
        <v>84.72</v>
      </c>
      <c r="D45" s="235">
        <v>91.59</v>
      </c>
      <c r="E45" s="235">
        <v>84.17</v>
      </c>
      <c r="F45" s="235">
        <v>81.61</v>
      </c>
      <c r="G45" s="235">
        <v>88.31</v>
      </c>
    </row>
    <row r="46" spans="2:10" ht="12" customHeight="1">
      <c r="B46" s="84">
        <v>1999</v>
      </c>
      <c r="C46" s="235">
        <v>77.64</v>
      </c>
      <c r="D46" s="235">
        <v>91.53</v>
      </c>
      <c r="E46" s="235">
        <v>71.81</v>
      </c>
      <c r="F46" s="235">
        <v>79.3</v>
      </c>
      <c r="G46" s="235">
        <v>86.65</v>
      </c>
    </row>
    <row r="47" spans="2:10" ht="14.25" customHeight="1">
      <c r="B47" s="84">
        <v>1998</v>
      </c>
      <c r="C47" s="235">
        <v>74.69</v>
      </c>
      <c r="D47" s="235">
        <v>91.31</v>
      </c>
      <c r="E47" s="235">
        <v>67.59</v>
      </c>
      <c r="F47" s="235">
        <v>77.22</v>
      </c>
      <c r="G47" s="235">
        <v>84.89</v>
      </c>
    </row>
    <row r="48" spans="2:10" ht="23.25" customHeight="1">
      <c r="B48" s="84">
        <v>1997</v>
      </c>
      <c r="C48" s="235">
        <v>74.400000000000006</v>
      </c>
      <c r="D48" s="235">
        <v>91.13</v>
      </c>
      <c r="E48" s="235">
        <v>68.61</v>
      </c>
      <c r="F48" s="235">
        <v>75.010000000000005</v>
      </c>
      <c r="G48" s="235">
        <v>82.87</v>
      </c>
    </row>
    <row r="49" spans="2:9" ht="18.75" customHeight="1">
      <c r="B49" s="85">
        <v>1996</v>
      </c>
      <c r="C49" s="236">
        <v>70.78</v>
      </c>
      <c r="D49" s="236">
        <v>89.56</v>
      </c>
      <c r="E49" s="236">
        <v>63.92</v>
      </c>
      <c r="F49" s="236">
        <v>72.52</v>
      </c>
      <c r="G49" s="236">
        <v>79.989999999999995</v>
      </c>
      <c r="H49" s="295"/>
      <c r="I49" s="6"/>
    </row>
    <row r="50" spans="2:9" ht="12" customHeight="1">
      <c r="B50" s="234"/>
      <c r="C50" s="234"/>
      <c r="D50" s="234"/>
      <c r="E50" s="234"/>
      <c r="F50" s="234"/>
      <c r="G50" s="234"/>
      <c r="H50" s="296"/>
      <c r="I50" s="741"/>
    </row>
    <row r="51" spans="2:9" ht="27" customHeight="1">
      <c r="B51" s="815" t="s">
        <v>132</v>
      </c>
      <c r="C51" s="817" t="s">
        <v>136</v>
      </c>
      <c r="D51" s="86" t="s">
        <v>139</v>
      </c>
      <c r="E51" s="87"/>
      <c r="F51" s="87"/>
      <c r="G51" s="87"/>
      <c r="H51" s="297"/>
      <c r="I51" s="298"/>
    </row>
    <row r="52" spans="2:9" ht="40.5" customHeight="1">
      <c r="B52" s="816"/>
      <c r="C52" s="818"/>
      <c r="D52" s="156" t="s">
        <v>167</v>
      </c>
      <c r="E52" s="103" t="s">
        <v>168</v>
      </c>
      <c r="F52" s="103" t="s">
        <v>169</v>
      </c>
      <c r="G52" s="103" t="s">
        <v>170</v>
      </c>
      <c r="H52" s="182" t="s">
        <v>137</v>
      </c>
      <c r="I52" s="183" t="s">
        <v>192</v>
      </c>
    </row>
    <row r="53" spans="2:9" ht="14.25" customHeight="1">
      <c r="B53" s="164">
        <v>2015</v>
      </c>
      <c r="C53" s="302">
        <v>143.997153603741</v>
      </c>
      <c r="D53" s="302">
        <v>142.59577479025572</v>
      </c>
      <c r="E53" s="302">
        <v>138.70967741935485</v>
      </c>
      <c r="F53" s="302">
        <v>134.35184245254288</v>
      </c>
      <c r="G53" s="302">
        <v>153.68399297302884</v>
      </c>
      <c r="H53" s="302">
        <v>141.73993048456347</v>
      </c>
      <c r="I53" s="302">
        <v>113.25107834286287</v>
      </c>
    </row>
    <row r="54" spans="2:9" ht="13.5" customHeight="1">
      <c r="B54" s="164">
        <v>2014</v>
      </c>
      <c r="C54" s="303">
        <v>141.65</v>
      </c>
      <c r="D54" s="304">
        <v>141.07</v>
      </c>
      <c r="E54" s="304">
        <v>136.31</v>
      </c>
      <c r="F54" s="304">
        <v>132.35</v>
      </c>
      <c r="G54" s="304">
        <v>148.72</v>
      </c>
      <c r="H54" s="304">
        <v>138.65</v>
      </c>
      <c r="I54" s="304">
        <v>112.9</v>
      </c>
    </row>
    <row r="55" spans="2:9" ht="12" customHeight="1">
      <c r="B55" s="164">
        <v>2013</v>
      </c>
      <c r="C55" s="303">
        <v>138.79</v>
      </c>
      <c r="D55" s="304">
        <v>138.05000000000001</v>
      </c>
      <c r="E55" s="304">
        <v>133.88</v>
      </c>
      <c r="F55" s="304">
        <v>131.29</v>
      </c>
      <c r="G55" s="304">
        <v>144.57</v>
      </c>
      <c r="H55" s="304">
        <v>135.11000000000001</v>
      </c>
      <c r="I55" s="304">
        <v>112.24</v>
      </c>
    </row>
    <row r="56" spans="2:9" ht="12" customHeight="1">
      <c r="B56" s="164">
        <v>2012</v>
      </c>
      <c r="C56" s="303">
        <v>134.38</v>
      </c>
      <c r="D56" s="304">
        <v>134.22</v>
      </c>
      <c r="E56" s="304">
        <v>130.77000000000001</v>
      </c>
      <c r="F56" s="304">
        <v>126.16</v>
      </c>
      <c r="G56" s="304">
        <v>144.47</v>
      </c>
      <c r="H56" s="304">
        <v>130.61000000000001</v>
      </c>
      <c r="I56" s="304">
        <v>111.68</v>
      </c>
    </row>
    <row r="57" spans="2:9" ht="14.25" customHeight="1">
      <c r="B57" s="164">
        <v>2011</v>
      </c>
      <c r="C57" s="303">
        <v>128.11000000000001</v>
      </c>
      <c r="D57" s="304">
        <v>128.54</v>
      </c>
      <c r="E57" s="304">
        <v>125.69</v>
      </c>
      <c r="F57" s="304">
        <v>120.34</v>
      </c>
      <c r="G57" s="304">
        <v>140.32</v>
      </c>
      <c r="H57" s="304">
        <v>124.45</v>
      </c>
      <c r="I57" s="304">
        <v>109.78</v>
      </c>
    </row>
    <row r="58" spans="2:9" ht="12" customHeight="1">
      <c r="B58" s="164">
        <v>2010</v>
      </c>
      <c r="C58" s="303">
        <v>121.26</v>
      </c>
      <c r="D58" s="304">
        <v>123.87</v>
      </c>
      <c r="E58" s="304">
        <v>120.91</v>
      </c>
      <c r="F58" s="304">
        <v>112.17</v>
      </c>
      <c r="G58" s="304">
        <v>128.85</v>
      </c>
      <c r="H58" s="304">
        <v>119.48</v>
      </c>
      <c r="I58" s="304">
        <v>108.81</v>
      </c>
    </row>
    <row r="59" spans="2:9" ht="12" customHeight="1">
      <c r="B59" s="164">
        <v>2009</v>
      </c>
      <c r="C59" s="303">
        <v>117.21</v>
      </c>
      <c r="D59" s="304">
        <v>117.95</v>
      </c>
      <c r="E59" s="304">
        <v>117.93</v>
      </c>
      <c r="F59" s="304">
        <v>109.98</v>
      </c>
      <c r="G59" s="304">
        <v>127.99</v>
      </c>
      <c r="H59" s="304">
        <v>116.54</v>
      </c>
      <c r="I59" s="304">
        <v>109.38</v>
      </c>
    </row>
    <row r="60" spans="2:9" ht="12" customHeight="1">
      <c r="B60" s="164">
        <v>2008</v>
      </c>
      <c r="C60" s="303">
        <v>113.23</v>
      </c>
      <c r="D60" s="304">
        <v>112.79</v>
      </c>
      <c r="E60" s="304">
        <v>113.34</v>
      </c>
      <c r="F60" s="304">
        <v>110.85</v>
      </c>
      <c r="G60" s="304">
        <v>117.82</v>
      </c>
      <c r="H60" s="304">
        <v>111.92</v>
      </c>
      <c r="I60" s="304">
        <v>108.97</v>
      </c>
    </row>
    <row r="61" spans="2:9" ht="12" customHeight="1">
      <c r="B61" s="164">
        <v>2007</v>
      </c>
      <c r="C61" s="303">
        <v>106.61</v>
      </c>
      <c r="D61" s="304">
        <v>108.36</v>
      </c>
      <c r="E61" s="304">
        <v>107.77</v>
      </c>
      <c r="F61" s="304">
        <v>100.31</v>
      </c>
      <c r="G61" s="304">
        <v>113.18</v>
      </c>
      <c r="H61" s="304">
        <v>106.96</v>
      </c>
      <c r="I61" s="304">
        <v>105.7</v>
      </c>
    </row>
    <row r="62" spans="2:9" ht="12" customHeight="1">
      <c r="B62" s="164">
        <v>2006</v>
      </c>
      <c r="C62" s="303">
        <v>103.16</v>
      </c>
      <c r="D62" s="304">
        <v>103.39</v>
      </c>
      <c r="E62" s="304">
        <v>103.78</v>
      </c>
      <c r="F62" s="304">
        <v>100.72</v>
      </c>
      <c r="G62" s="304">
        <v>106.17</v>
      </c>
      <c r="H62" s="304">
        <v>103.61</v>
      </c>
      <c r="I62" s="304">
        <v>102.57</v>
      </c>
    </row>
    <row r="63" spans="2:9" ht="12" customHeight="1">
      <c r="B63" s="673">
        <v>2005</v>
      </c>
      <c r="C63" s="674">
        <v>100</v>
      </c>
      <c r="D63" s="675">
        <v>100</v>
      </c>
      <c r="E63" s="675">
        <v>100</v>
      </c>
      <c r="F63" s="675">
        <v>100</v>
      </c>
      <c r="G63" s="675">
        <v>100</v>
      </c>
      <c r="H63" s="675">
        <v>100</v>
      </c>
      <c r="I63" s="675">
        <v>100</v>
      </c>
    </row>
    <row r="64" spans="2:9" ht="12" customHeight="1">
      <c r="B64" s="84">
        <v>2004</v>
      </c>
      <c r="C64" s="303">
        <v>95.43</v>
      </c>
      <c r="D64" s="304">
        <v>96.46</v>
      </c>
      <c r="E64" s="304">
        <v>95.53</v>
      </c>
      <c r="F64" s="304">
        <v>94.46</v>
      </c>
      <c r="G64" s="304">
        <v>100.2</v>
      </c>
      <c r="H64" s="304">
        <v>96.49</v>
      </c>
      <c r="I64" s="304">
        <v>97.77</v>
      </c>
    </row>
    <row r="65" spans="2:10" ht="12" customHeight="1">
      <c r="B65" s="84">
        <v>2003</v>
      </c>
      <c r="C65" s="303">
        <v>92.26</v>
      </c>
      <c r="D65" s="304">
        <v>93.24</v>
      </c>
      <c r="E65" s="304">
        <v>92</v>
      </c>
      <c r="F65" s="304">
        <v>93.43</v>
      </c>
      <c r="G65" s="304">
        <v>102.26</v>
      </c>
      <c r="H65" s="304">
        <v>92.19</v>
      </c>
      <c r="I65" s="304">
        <v>95.17</v>
      </c>
    </row>
    <row r="66" spans="2:10" ht="12" customHeight="1">
      <c r="B66" s="84">
        <v>2002</v>
      </c>
      <c r="C66" s="303">
        <v>89</v>
      </c>
      <c r="D66" s="304">
        <v>90.42</v>
      </c>
      <c r="E66" s="304">
        <v>88</v>
      </c>
      <c r="F66" s="304">
        <v>91.79</v>
      </c>
      <c r="G66" s="304">
        <v>99.56</v>
      </c>
      <c r="H66" s="304">
        <v>89.34</v>
      </c>
      <c r="I66" s="304">
        <v>93.06</v>
      </c>
    </row>
    <row r="67" spans="2:10" ht="12" customHeight="1">
      <c r="B67" s="84">
        <v>2001</v>
      </c>
      <c r="C67" s="303">
        <v>85.83</v>
      </c>
      <c r="D67" s="304">
        <v>86.79</v>
      </c>
      <c r="E67" s="304">
        <v>84.64</v>
      </c>
      <c r="F67" s="304">
        <v>89.48</v>
      </c>
      <c r="G67" s="304">
        <v>95.23</v>
      </c>
      <c r="H67" s="304">
        <v>86.29</v>
      </c>
      <c r="I67" s="304">
        <v>89.96</v>
      </c>
    </row>
    <row r="68" spans="2:10" ht="15" customHeight="1">
      <c r="B68" s="84">
        <v>2000</v>
      </c>
      <c r="C68" s="303">
        <v>81.88</v>
      </c>
      <c r="D68" s="304">
        <v>83.94</v>
      </c>
      <c r="E68" s="304">
        <v>80.2</v>
      </c>
      <c r="F68" s="304">
        <v>84.54</v>
      </c>
      <c r="G68" s="304">
        <v>90.8</v>
      </c>
      <c r="H68" s="304">
        <v>82.8</v>
      </c>
      <c r="I68" s="304">
        <v>85.56</v>
      </c>
    </row>
    <row r="69" spans="2:10">
      <c r="B69" s="84">
        <v>1999</v>
      </c>
      <c r="C69" s="303">
        <v>79.319999999999993</v>
      </c>
      <c r="D69" s="304">
        <v>82.14</v>
      </c>
      <c r="E69" s="304">
        <v>76.77</v>
      </c>
      <c r="F69" s="304">
        <v>83.21</v>
      </c>
      <c r="G69" s="304">
        <v>86.67</v>
      </c>
      <c r="H69" s="304">
        <v>79.66</v>
      </c>
      <c r="I69" s="304">
        <v>83.16</v>
      </c>
    </row>
    <row r="70" spans="2:10">
      <c r="B70" s="84">
        <v>1998</v>
      </c>
      <c r="C70" s="303">
        <v>77.02</v>
      </c>
      <c r="D70" s="304">
        <v>79.489999999999995</v>
      </c>
      <c r="E70" s="304">
        <v>73.959999999999994</v>
      </c>
      <c r="F70" s="304">
        <v>82.25</v>
      </c>
      <c r="G70" s="304">
        <v>84.18</v>
      </c>
      <c r="H70" s="304">
        <v>77.37</v>
      </c>
      <c r="I70" s="304">
        <v>81.3</v>
      </c>
    </row>
    <row r="71" spans="2:10">
      <c r="B71" s="84">
        <v>1997</v>
      </c>
      <c r="C71" s="303">
        <v>73.87</v>
      </c>
      <c r="D71" s="304">
        <v>76.040000000000006</v>
      </c>
      <c r="E71" s="304">
        <v>70.88</v>
      </c>
      <c r="F71" s="304">
        <v>80.63</v>
      </c>
      <c r="G71" s="304">
        <v>83.58</v>
      </c>
      <c r="H71" s="304">
        <v>73.239999999999995</v>
      </c>
      <c r="I71" s="304">
        <v>77.86</v>
      </c>
    </row>
    <row r="72" spans="2:10">
      <c r="B72" s="85">
        <v>1996</v>
      </c>
      <c r="C72" s="305">
        <v>69.83</v>
      </c>
      <c r="D72" s="306">
        <v>73.459999999999994</v>
      </c>
      <c r="E72" s="306">
        <v>65.81</v>
      </c>
      <c r="F72" s="306">
        <v>78.040000000000006</v>
      </c>
      <c r="G72" s="306">
        <v>79.98</v>
      </c>
      <c r="H72" s="306">
        <v>68.13</v>
      </c>
      <c r="I72" s="306">
        <v>76.12</v>
      </c>
    </row>
    <row r="73" spans="2:10">
      <c r="B73" s="307" t="s">
        <v>165</v>
      </c>
    </row>
    <row r="74" spans="2:10">
      <c r="J74" s="233"/>
    </row>
    <row r="75" spans="2:10">
      <c r="B75" s="233"/>
      <c r="C75" s="233"/>
      <c r="D75" s="233"/>
      <c r="E75" s="233"/>
      <c r="F75" s="233"/>
      <c r="G75" s="233"/>
      <c r="H75" s="233"/>
      <c r="I75" s="233"/>
      <c r="J75" s="233"/>
    </row>
  </sheetData>
  <sortState ref="B72:I91">
    <sortCondition descending="1" ref="C72:C91"/>
  </sortState>
  <mergeCells count="11">
    <mergeCell ref="B51:B52"/>
    <mergeCell ref="C51:C52"/>
    <mergeCell ref="B28:B29"/>
    <mergeCell ref="C28:C29"/>
    <mergeCell ref="B2:I2"/>
    <mergeCell ref="B3:I3"/>
    <mergeCell ref="B5:B6"/>
    <mergeCell ref="C5:C6"/>
    <mergeCell ref="D5:D6"/>
    <mergeCell ref="E5:E6"/>
    <mergeCell ref="B4:I4"/>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I33"/>
  <sheetViews>
    <sheetView topLeftCell="A52" workbookViewId="0">
      <selection activeCell="K1" sqref="K1:V1048576"/>
    </sheetView>
  </sheetViews>
  <sheetFormatPr defaultRowHeight="12.75"/>
  <cols>
    <col min="1" max="1" width="2.140625" customWidth="1"/>
    <col min="2" max="2" width="16.42578125" customWidth="1"/>
    <col min="3" max="3" width="14.85546875" customWidth="1"/>
    <col min="4" max="5" width="15.140625" customWidth="1"/>
    <col min="6" max="8" width="10.7109375" customWidth="1"/>
    <col min="9" max="9" width="15.28515625" customWidth="1"/>
  </cols>
  <sheetData>
    <row r="1" spans="2:9" ht="14.25" customHeight="1">
      <c r="H1" s="165" t="s">
        <v>241</v>
      </c>
    </row>
    <row r="2" spans="2:9" ht="30" customHeight="1">
      <c r="B2" s="779" t="s">
        <v>310</v>
      </c>
      <c r="C2" s="779"/>
      <c r="D2" s="779"/>
      <c r="E2" s="779"/>
      <c r="F2" s="779"/>
      <c r="G2" s="779"/>
      <c r="H2" s="779"/>
    </row>
    <row r="3" spans="2:9" ht="24" customHeight="1">
      <c r="B3" s="780">
        <v>2014</v>
      </c>
      <c r="C3" s="780"/>
      <c r="D3" s="780"/>
      <c r="E3" s="780"/>
      <c r="F3" s="780"/>
      <c r="G3" s="780"/>
      <c r="H3" s="780"/>
    </row>
    <row r="4" spans="2:9" ht="24" customHeight="1">
      <c r="B4" s="170"/>
      <c r="C4" s="827" t="s">
        <v>190</v>
      </c>
      <c r="D4" s="828"/>
      <c r="E4" s="828"/>
      <c r="F4" s="828"/>
      <c r="G4" s="828"/>
      <c r="H4" s="829"/>
    </row>
    <row r="5" spans="2:9" s="18" customFormat="1" ht="12" customHeight="1">
      <c r="B5" s="181"/>
      <c r="C5" s="830" t="s">
        <v>299</v>
      </c>
      <c r="D5" s="808"/>
      <c r="E5" s="808"/>
      <c r="F5" s="808"/>
      <c r="G5" s="808"/>
      <c r="H5" s="831"/>
      <c r="I5"/>
    </row>
    <row r="6" spans="2:9" ht="12" customHeight="1">
      <c r="B6" s="171"/>
      <c r="C6" s="824" t="s">
        <v>90</v>
      </c>
      <c r="D6" s="802"/>
      <c r="E6" s="824" t="s">
        <v>91</v>
      </c>
      <c r="F6" s="802"/>
      <c r="G6" s="825" t="s">
        <v>188</v>
      </c>
      <c r="H6" s="826"/>
    </row>
    <row r="7" spans="2:9" ht="15" customHeight="1">
      <c r="B7" s="166" t="s">
        <v>92</v>
      </c>
      <c r="C7" s="632">
        <v>833.58052446199997</v>
      </c>
      <c r="D7" s="175">
        <f>C7/$C$16</f>
        <v>0.48974714901542105</v>
      </c>
      <c r="E7" s="632">
        <v>910.12756998700002</v>
      </c>
      <c r="F7" s="175">
        <f>E7/$E$16</f>
        <v>0.53894254019199872</v>
      </c>
      <c r="G7" s="632">
        <f>C7+E7</f>
        <v>1743.7080944489999</v>
      </c>
      <c r="H7" s="175">
        <f>G7/$G$16</f>
        <v>0.51424811151193095</v>
      </c>
    </row>
    <row r="8" spans="2:9" ht="15" customHeight="1">
      <c r="B8" s="177" t="s">
        <v>93</v>
      </c>
      <c r="C8" s="633">
        <v>324.65283297399998</v>
      </c>
      <c r="D8" s="178">
        <f t="shared" ref="D8:D16" si="0">C8/$C$16</f>
        <v>0.19074077992814756</v>
      </c>
      <c r="E8" s="633">
        <v>225.47304264600001</v>
      </c>
      <c r="F8" s="178">
        <f t="shared" ref="F8:F16" si="1">E8/$E$16</f>
        <v>0.13351646335709819</v>
      </c>
      <c r="G8" s="633">
        <f t="shared" ref="G8:G16" si="2">C8+E8</f>
        <v>550.12587561999999</v>
      </c>
      <c r="H8" s="178">
        <f t="shared" ref="H8:H16" si="3">G8/$G$16</f>
        <v>0.16224114204208434</v>
      </c>
    </row>
    <row r="9" spans="2:9" ht="15" customHeight="1">
      <c r="B9" s="167" t="s">
        <v>94</v>
      </c>
      <c r="C9" s="632">
        <v>21.001959957</v>
      </c>
      <c r="D9" s="175">
        <f t="shared" si="0"/>
        <v>1.2339119870051225E-2</v>
      </c>
      <c r="E9" s="632">
        <v>19.966135209000001</v>
      </c>
      <c r="F9" s="175">
        <f t="shared" si="1"/>
        <v>1.1823177301956764E-2</v>
      </c>
      <c r="G9" s="632">
        <f t="shared" si="2"/>
        <v>40.968095165999998</v>
      </c>
      <c r="H9" s="175">
        <f t="shared" si="3"/>
        <v>1.2082163085911372E-2</v>
      </c>
    </row>
    <row r="10" spans="2:9" ht="15" customHeight="1">
      <c r="B10" s="177" t="s">
        <v>189</v>
      </c>
      <c r="C10" s="633">
        <v>4.4884432649999999</v>
      </c>
      <c r="D10" s="178">
        <f t="shared" si="0"/>
        <v>2.637060521501455E-3</v>
      </c>
      <c r="E10" s="633">
        <v>2.3752364500000001</v>
      </c>
      <c r="F10" s="178">
        <f t="shared" si="1"/>
        <v>1.4065236656196562E-3</v>
      </c>
      <c r="G10" s="633">
        <f t="shared" si="2"/>
        <v>6.863679715</v>
      </c>
      <c r="H10" s="178">
        <f t="shared" si="3"/>
        <v>2.0242117030355583E-3</v>
      </c>
    </row>
    <row r="11" spans="2:9" ht="15" customHeight="1">
      <c r="B11" s="167" t="s">
        <v>95</v>
      </c>
      <c r="C11" s="632">
        <v>3.6185716889999999</v>
      </c>
      <c r="D11" s="175">
        <f t="shared" si="0"/>
        <v>2.1259915703278338E-3</v>
      </c>
      <c r="E11" s="632">
        <v>105.135493748</v>
      </c>
      <c r="F11" s="175">
        <f t="shared" si="1"/>
        <v>6.2257195511280325E-2</v>
      </c>
      <c r="G11" s="632">
        <f t="shared" si="2"/>
        <v>108.75406543700001</v>
      </c>
      <c r="H11" s="175">
        <f t="shared" si="3"/>
        <v>3.2073357317237573E-2</v>
      </c>
    </row>
    <row r="12" spans="2:9" ht="15" customHeight="1">
      <c r="B12" s="177" t="s">
        <v>96</v>
      </c>
      <c r="C12" s="633">
        <v>460.35854898700001</v>
      </c>
      <c r="D12" s="178">
        <f t="shared" si="0"/>
        <v>0.27047091465671258</v>
      </c>
      <c r="E12" s="633">
        <v>317.729703481</v>
      </c>
      <c r="F12" s="178">
        <f t="shared" si="1"/>
        <v>0.18814730938317428</v>
      </c>
      <c r="G12" s="633">
        <f t="shared" si="2"/>
        <v>778.08825246800006</v>
      </c>
      <c r="H12" s="178">
        <f t="shared" si="3"/>
        <v>0.22947098524981391</v>
      </c>
    </row>
    <row r="13" spans="2:9" ht="15" customHeight="1">
      <c r="B13" s="167" t="s">
        <v>217</v>
      </c>
      <c r="C13" s="632">
        <v>47.172792846</v>
      </c>
      <c r="D13" s="175">
        <f t="shared" si="0"/>
        <v>2.7715067866219953E-2</v>
      </c>
      <c r="E13" s="632">
        <v>16.291615289999999</v>
      </c>
      <c r="F13" s="175">
        <f t="shared" si="1"/>
        <v>9.6472679410742612E-3</v>
      </c>
      <c r="G13" s="632">
        <f t="shared" si="2"/>
        <v>63.464408136000003</v>
      </c>
      <c r="H13" s="175">
        <f t="shared" si="3"/>
        <v>1.8716694689929352E-2</v>
      </c>
    </row>
    <row r="14" spans="2:9" ht="15" customHeight="1">
      <c r="B14" s="177" t="s">
        <v>218</v>
      </c>
      <c r="C14" s="633">
        <v>0.78445505699999996</v>
      </c>
      <c r="D14" s="178">
        <f t="shared" si="0"/>
        <v>4.6088484126285896E-4</v>
      </c>
      <c r="E14" s="633">
        <v>1.539221658</v>
      </c>
      <c r="F14" s="178">
        <f t="shared" si="1"/>
        <v>9.1146786190963211E-4</v>
      </c>
      <c r="G14" s="633">
        <f t="shared" si="2"/>
        <v>2.3236767149999999</v>
      </c>
      <c r="H14" s="178">
        <f t="shared" si="3"/>
        <v>6.8529036841489936E-4</v>
      </c>
    </row>
    <row r="15" spans="2:9" ht="15" customHeight="1">
      <c r="B15" s="168" t="s">
        <v>219</v>
      </c>
      <c r="C15" s="634">
        <v>6.4049172509999996</v>
      </c>
      <c r="D15" s="176">
        <f t="shared" si="0"/>
        <v>3.7630317303555634E-3</v>
      </c>
      <c r="E15" s="634">
        <v>90.090374844999999</v>
      </c>
      <c r="F15" s="176">
        <f t="shared" si="1"/>
        <v>5.3348054785888062E-2</v>
      </c>
      <c r="G15" s="634">
        <f t="shared" si="2"/>
        <v>96.495292096</v>
      </c>
      <c r="H15" s="176">
        <f t="shared" si="3"/>
        <v>2.8458044031641972E-2</v>
      </c>
    </row>
    <row r="16" spans="2:9" ht="15" customHeight="1">
      <c r="B16" s="179" t="s">
        <v>97</v>
      </c>
      <c r="C16" s="635">
        <f>SUM(C7:C15)</f>
        <v>1702.0630464879998</v>
      </c>
      <c r="D16" s="180">
        <f t="shared" si="0"/>
        <v>1</v>
      </c>
      <c r="E16" s="635">
        <f>SUM(E7:E15)</f>
        <v>1688.7283933140002</v>
      </c>
      <c r="F16" s="180">
        <f t="shared" si="1"/>
        <v>1</v>
      </c>
      <c r="G16" s="635">
        <f t="shared" si="2"/>
        <v>3390.7914398020002</v>
      </c>
      <c r="H16" s="180">
        <f t="shared" si="3"/>
        <v>1</v>
      </c>
    </row>
    <row r="17" spans="2:9" ht="18" customHeight="1">
      <c r="B17" s="172"/>
      <c r="C17" s="173"/>
      <c r="D17" s="173"/>
      <c r="E17" s="173"/>
      <c r="F17" s="173"/>
      <c r="G17" s="173"/>
      <c r="H17" s="173"/>
    </row>
    <row r="18" spans="2:9" ht="24" customHeight="1">
      <c r="B18" s="172"/>
      <c r="C18" s="827" t="s">
        <v>191</v>
      </c>
      <c r="D18" s="828"/>
      <c r="E18" s="828"/>
      <c r="F18" s="828"/>
      <c r="G18" s="828"/>
      <c r="H18" s="829"/>
    </row>
    <row r="19" spans="2:9" s="18" customFormat="1" ht="12" customHeight="1">
      <c r="B19" s="172"/>
      <c r="C19" s="830" t="s">
        <v>299</v>
      </c>
      <c r="D19" s="808"/>
      <c r="E19" s="808"/>
      <c r="F19" s="808"/>
      <c r="G19" s="808"/>
      <c r="H19" s="831"/>
      <c r="I19"/>
    </row>
    <row r="20" spans="2:9" ht="12" customHeight="1">
      <c r="B20" s="172"/>
      <c r="C20" s="824" t="s">
        <v>90</v>
      </c>
      <c r="D20" s="802"/>
      <c r="E20" s="824" t="s">
        <v>91</v>
      </c>
      <c r="F20" s="802"/>
      <c r="G20" s="825" t="s">
        <v>188</v>
      </c>
      <c r="H20" s="826"/>
    </row>
    <row r="21" spans="2:9" ht="15" customHeight="1">
      <c r="B21" s="166" t="s">
        <v>92</v>
      </c>
      <c r="C21" s="632">
        <v>511.85298599999999</v>
      </c>
      <c r="D21" s="175">
        <f>C21/$C$30</f>
        <v>0.79425699047436549</v>
      </c>
      <c r="E21" s="632">
        <v>1192.391903</v>
      </c>
      <c r="F21" s="175">
        <f>E21/$E$30</f>
        <v>0.72922010203041254</v>
      </c>
      <c r="G21" s="632">
        <f>E21+C21</f>
        <v>1704.2448890000001</v>
      </c>
      <c r="H21" s="175">
        <f>G21/$G$30</f>
        <v>0.74760599490991986</v>
      </c>
    </row>
    <row r="22" spans="2:9" ht="15" customHeight="1">
      <c r="B22" s="177" t="s">
        <v>93</v>
      </c>
      <c r="C22" s="633">
        <v>86.255809999999997</v>
      </c>
      <c r="D22" s="178">
        <f t="shared" ref="D22:D30" si="4">C22/$C$30</f>
        <v>0.1338456196122077</v>
      </c>
      <c r="E22" s="633">
        <v>60.797764000000001</v>
      </c>
      <c r="F22" s="178">
        <f t="shared" ref="F22:F30" si="5">E22/$E$30</f>
        <v>3.7181526942405736E-2</v>
      </c>
      <c r="G22" s="633">
        <f t="shared" ref="G22:G30" si="6">E22+C22</f>
        <v>147.053574</v>
      </c>
      <c r="H22" s="178">
        <f t="shared" ref="H22:H30" si="7">G22/$G$30</f>
        <v>6.4508413201014747E-2</v>
      </c>
    </row>
    <row r="23" spans="2:9" ht="15" customHeight="1">
      <c r="B23" s="167" t="s">
        <v>94</v>
      </c>
      <c r="C23" s="632">
        <v>18.026439</v>
      </c>
      <c r="D23" s="175">
        <f t="shared" si="4"/>
        <v>2.7972143526988687E-2</v>
      </c>
      <c r="E23" s="632">
        <v>70.743414000000001</v>
      </c>
      <c r="F23" s="175">
        <f t="shared" si="5"/>
        <v>4.3263896245242885E-2</v>
      </c>
      <c r="G23" s="632">
        <f t="shared" si="6"/>
        <v>88.769852999999998</v>
      </c>
      <c r="H23" s="175">
        <f t="shared" si="7"/>
        <v>3.8940926094848526E-2</v>
      </c>
    </row>
    <row r="24" spans="2:9" ht="15" customHeight="1">
      <c r="B24" s="177" t="s">
        <v>189</v>
      </c>
      <c r="C24" s="633">
        <v>8.6210310000000003</v>
      </c>
      <c r="D24" s="178">
        <f t="shared" si="4"/>
        <v>1.3377501595440941E-2</v>
      </c>
      <c r="E24" s="633">
        <v>8.6850339999999999</v>
      </c>
      <c r="F24" s="178">
        <f t="shared" si="5"/>
        <v>5.3114260199883315E-3</v>
      </c>
      <c r="G24" s="633">
        <f t="shared" si="6"/>
        <v>17.306065</v>
      </c>
      <c r="H24" s="178">
        <f t="shared" si="7"/>
        <v>7.5917011843834505E-3</v>
      </c>
    </row>
    <row r="25" spans="2:9" ht="15" customHeight="1">
      <c r="B25" s="167" t="s">
        <v>95</v>
      </c>
      <c r="C25" s="632">
        <v>2.970132</v>
      </c>
      <c r="D25" s="175">
        <f t="shared" si="4"/>
        <v>4.6088391943690018E-3</v>
      </c>
      <c r="E25" s="632">
        <v>247.05290500000001</v>
      </c>
      <c r="F25" s="175">
        <f t="shared" si="5"/>
        <v>0.15108786309077263</v>
      </c>
      <c r="G25" s="632">
        <f t="shared" si="6"/>
        <v>250.02303700000002</v>
      </c>
      <c r="H25" s="175">
        <f t="shared" si="7"/>
        <v>0.10967832295302528</v>
      </c>
    </row>
    <row r="26" spans="2:9" ht="15" customHeight="1">
      <c r="B26" s="177" t="s">
        <v>96</v>
      </c>
      <c r="C26" s="633">
        <v>15.393452</v>
      </c>
      <c r="D26" s="178">
        <f t="shared" si="4"/>
        <v>2.3886461919617682E-2</v>
      </c>
      <c r="E26" s="633">
        <v>4.3457470000000002</v>
      </c>
      <c r="F26" s="178">
        <f t="shared" si="5"/>
        <v>2.6576883512587552E-3</v>
      </c>
      <c r="G26" s="633">
        <f t="shared" si="6"/>
        <v>19.739198999999999</v>
      </c>
      <c r="H26" s="178">
        <f t="shared" si="7"/>
        <v>8.6590510567873535E-3</v>
      </c>
    </row>
    <row r="27" spans="2:9" ht="15" customHeight="1">
      <c r="B27" s="167" t="s">
        <v>217</v>
      </c>
      <c r="C27" s="632">
        <v>0.60299000000000003</v>
      </c>
      <c r="D27" s="175">
        <f t="shared" si="4"/>
        <v>9.3567691463294043E-4</v>
      </c>
      <c r="E27" s="632">
        <v>2.606967</v>
      </c>
      <c r="F27" s="175">
        <f t="shared" si="5"/>
        <v>1.5943187277160827E-3</v>
      </c>
      <c r="G27" s="632">
        <f t="shared" si="6"/>
        <v>3.2099570000000002</v>
      </c>
      <c r="H27" s="175">
        <f t="shared" si="7"/>
        <v>1.4081210465071031E-3</v>
      </c>
    </row>
    <row r="28" spans="2:9" ht="15" customHeight="1">
      <c r="B28" s="177" t="s">
        <v>218</v>
      </c>
      <c r="C28" s="633">
        <v>7.2639999999999996E-3</v>
      </c>
      <c r="D28" s="178">
        <f t="shared" si="4"/>
        <v>1.1271757587843378E-5</v>
      </c>
      <c r="E28" s="633">
        <v>1.298E-2</v>
      </c>
      <c r="F28" s="178">
        <f t="shared" si="5"/>
        <v>7.9380587041396202E-6</v>
      </c>
      <c r="G28" s="633">
        <f t="shared" si="6"/>
        <v>2.0243999999999998E-2</v>
      </c>
      <c r="H28" s="178">
        <f t="shared" si="7"/>
        <v>8.8804935597236321E-6</v>
      </c>
    </row>
    <row r="29" spans="2:9" ht="15" customHeight="1">
      <c r="B29" s="168" t="s">
        <v>219</v>
      </c>
      <c r="C29" s="634">
        <v>0.71242799999999995</v>
      </c>
      <c r="D29" s="176">
        <f t="shared" si="4"/>
        <v>1.1054950047896589E-3</v>
      </c>
      <c r="E29" s="634">
        <v>48.523781</v>
      </c>
      <c r="F29" s="176">
        <f t="shared" si="5"/>
        <v>2.967524053349882E-2</v>
      </c>
      <c r="G29" s="634">
        <f t="shared" si="6"/>
        <v>49.236209000000002</v>
      </c>
      <c r="H29" s="176">
        <f t="shared" si="7"/>
        <v>2.1598589059953901E-2</v>
      </c>
    </row>
    <row r="30" spans="2:9" ht="15" customHeight="1">
      <c r="B30" s="179" t="s">
        <v>97</v>
      </c>
      <c r="C30" s="635">
        <f>SUM(C21:C29)</f>
        <v>644.44253200000003</v>
      </c>
      <c r="D30" s="180">
        <f t="shared" si="4"/>
        <v>1</v>
      </c>
      <c r="E30" s="635">
        <f>SUM(E21:E29)</f>
        <v>1635.1604950000001</v>
      </c>
      <c r="F30" s="180">
        <f t="shared" si="5"/>
        <v>1</v>
      </c>
      <c r="G30" s="635">
        <f t="shared" si="6"/>
        <v>2279.6030270000001</v>
      </c>
      <c r="H30" s="180">
        <f t="shared" si="7"/>
        <v>1</v>
      </c>
    </row>
    <row r="31" spans="2:9" ht="15" customHeight="1">
      <c r="B31" s="33" t="s">
        <v>177</v>
      </c>
      <c r="C31" s="173"/>
      <c r="D31" s="173"/>
      <c r="E31" s="173"/>
      <c r="F31" s="173"/>
      <c r="G31" s="173"/>
      <c r="H31" s="173"/>
    </row>
    <row r="32" spans="2:9" ht="12.75" customHeight="1">
      <c r="B32" s="232" t="s">
        <v>220</v>
      </c>
      <c r="C32" s="169"/>
    </row>
    <row r="33" spans="2:2">
      <c r="B33" s="174"/>
    </row>
  </sheetData>
  <mergeCells count="12">
    <mergeCell ref="B2:H2"/>
    <mergeCell ref="B3:H3"/>
    <mergeCell ref="C4:H4"/>
    <mergeCell ref="C5:H5"/>
    <mergeCell ref="C19:H19"/>
    <mergeCell ref="C20:D20"/>
    <mergeCell ref="E20:F20"/>
    <mergeCell ref="G20:H20"/>
    <mergeCell ref="C6:D6"/>
    <mergeCell ref="E6:F6"/>
    <mergeCell ref="G6:H6"/>
    <mergeCell ref="C18:H18"/>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M51"/>
  <sheetViews>
    <sheetView zoomScaleNormal="100" workbookViewId="0">
      <selection activeCell="Q25" sqref="Q25"/>
    </sheetView>
  </sheetViews>
  <sheetFormatPr defaultRowHeight="12.75"/>
  <cols>
    <col min="1" max="1" width="9.140625" customWidth="1"/>
    <col min="2" max="12" width="7.7109375" style="5" customWidth="1"/>
    <col min="13" max="13" width="7.140625" style="5" customWidth="1"/>
  </cols>
  <sheetData>
    <row r="1" spans="1:13" ht="15.75">
      <c r="A1" s="247"/>
      <c r="M1" s="248" t="s">
        <v>254</v>
      </c>
    </row>
    <row r="2" spans="1:13" ht="15.75" customHeight="1">
      <c r="A2" s="779" t="s">
        <v>262</v>
      </c>
      <c r="B2" s="832"/>
      <c r="C2" s="832"/>
      <c r="D2" s="832"/>
      <c r="E2" s="832"/>
      <c r="F2" s="832"/>
      <c r="G2" s="832"/>
      <c r="H2" s="832"/>
      <c r="I2" s="832"/>
      <c r="J2" s="832"/>
      <c r="K2" s="832"/>
      <c r="L2" s="832"/>
      <c r="M2" s="832"/>
    </row>
    <row r="3" spans="1:13" ht="12.75" customHeight="1">
      <c r="A3" s="780" t="s">
        <v>270</v>
      </c>
      <c r="B3" s="833"/>
      <c r="C3" s="833"/>
      <c r="D3" s="833"/>
      <c r="E3" s="833"/>
      <c r="F3" s="833"/>
      <c r="G3" s="833"/>
      <c r="H3" s="833"/>
      <c r="I3" s="833"/>
      <c r="J3" s="833"/>
      <c r="K3" s="833"/>
      <c r="L3" s="833"/>
      <c r="M3" s="833"/>
    </row>
    <row r="4" spans="1:13">
      <c r="A4" s="6"/>
      <c r="E4" s="249"/>
      <c r="F4" s="249"/>
      <c r="G4" s="503"/>
      <c r="H4" s="249"/>
      <c r="I4" s="533"/>
      <c r="J4" s="533"/>
      <c r="K4" s="533"/>
    </row>
    <row r="5" spans="1:13" ht="18.75">
      <c r="A5" s="171"/>
      <c r="B5" s="250">
        <v>2005</v>
      </c>
      <c r="C5" s="250">
        <v>2006</v>
      </c>
      <c r="D5" s="250">
        <v>2007</v>
      </c>
      <c r="E5" s="250">
        <v>2008</v>
      </c>
      <c r="F5" s="250">
        <v>2009</v>
      </c>
      <c r="G5" s="250">
        <v>2010</v>
      </c>
      <c r="H5" s="250">
        <v>2011</v>
      </c>
      <c r="I5" s="250">
        <v>2012</v>
      </c>
      <c r="J5" s="250">
        <v>2013</v>
      </c>
      <c r="K5" s="251">
        <v>2014</v>
      </c>
      <c r="L5" s="252" t="s">
        <v>326</v>
      </c>
      <c r="M5" s="253"/>
    </row>
    <row r="6" spans="1:13">
      <c r="A6" s="254"/>
      <c r="B6" s="255"/>
      <c r="C6" s="255"/>
      <c r="D6" s="255"/>
      <c r="E6" s="255"/>
      <c r="F6" s="256"/>
      <c r="G6" s="502"/>
      <c r="H6" s="502"/>
      <c r="I6" s="502"/>
      <c r="J6" s="502"/>
      <c r="K6" s="257"/>
      <c r="L6" s="258"/>
      <c r="M6" s="253"/>
    </row>
    <row r="7" spans="1:13">
      <c r="A7" s="99" t="s">
        <v>306</v>
      </c>
      <c r="B7" s="275"/>
      <c r="C7" s="275"/>
      <c r="D7" s="275">
        <v>1.3785888643681452</v>
      </c>
      <c r="E7" s="275">
        <v>1.3454774304832131</v>
      </c>
      <c r="F7" s="275">
        <v>1.3861286565247652</v>
      </c>
      <c r="G7" s="275">
        <v>1.3683805161083817</v>
      </c>
      <c r="H7" s="275">
        <v>1.3460489680737386</v>
      </c>
      <c r="I7" s="276">
        <v>1.3394249299529695</v>
      </c>
      <c r="J7" s="276">
        <v>1.3161344030742674</v>
      </c>
      <c r="K7" s="738">
        <v>1.3038622516876808</v>
      </c>
      <c r="L7" s="534"/>
      <c r="M7" s="99" t="s">
        <v>306</v>
      </c>
    </row>
    <row r="8" spans="1:13">
      <c r="A8" s="88" t="s">
        <v>312</v>
      </c>
      <c r="B8" s="276">
        <v>1.4417902085069243</v>
      </c>
      <c r="C8" s="276">
        <v>1.3833856881218971</v>
      </c>
      <c r="D8" s="542">
        <v>1.3385170668733042</v>
      </c>
      <c r="E8" s="542">
        <v>1.3059678174439897</v>
      </c>
      <c r="F8" s="542">
        <v>1.3482039610584362</v>
      </c>
      <c r="G8" s="542">
        <v>1.3258139589861226</v>
      </c>
      <c r="H8" s="542">
        <v>1.306099866775799</v>
      </c>
      <c r="I8" s="542">
        <v>1.300314529325765</v>
      </c>
      <c r="J8" s="542">
        <v>1.2742787398774114</v>
      </c>
      <c r="K8" s="739">
        <v>1.2558006568974189</v>
      </c>
      <c r="L8" s="535"/>
      <c r="M8" s="88" t="s">
        <v>312</v>
      </c>
    </row>
    <row r="9" spans="1:13">
      <c r="A9" s="90" t="s">
        <v>313</v>
      </c>
      <c r="B9" s="277"/>
      <c r="C9" s="277"/>
      <c r="D9" s="543">
        <v>1.903548015210127</v>
      </c>
      <c r="E9" s="543">
        <v>1.8000434750965471</v>
      </c>
      <c r="F9" s="543">
        <v>1.8515182851930787</v>
      </c>
      <c r="G9" s="544">
        <v>1.8674348282156761</v>
      </c>
      <c r="H9" s="544">
        <v>1.8027809196315434</v>
      </c>
      <c r="I9" s="544">
        <v>1.7898749488361125</v>
      </c>
      <c r="J9" s="544">
        <v>1.7923120371599228</v>
      </c>
      <c r="K9" s="740">
        <v>1.8508198980826225</v>
      </c>
      <c r="L9" s="261"/>
      <c r="M9" s="90" t="s">
        <v>313</v>
      </c>
    </row>
    <row r="10" spans="1:13">
      <c r="A10" s="10" t="s">
        <v>20</v>
      </c>
      <c r="B10" s="266">
        <v>1.2673463886744716</v>
      </c>
      <c r="C10" s="266">
        <v>1.1703387065542399</v>
      </c>
      <c r="D10" s="266">
        <v>1.1621132084136634</v>
      </c>
      <c r="E10" s="266">
        <v>1.1222231436735373</v>
      </c>
      <c r="F10" s="266">
        <v>1.1533556054081369</v>
      </c>
      <c r="G10" s="266">
        <v>1.1630652265163519</v>
      </c>
      <c r="H10" s="266">
        <v>1.1647504605933561</v>
      </c>
      <c r="I10" s="266">
        <v>1.107959615968015</v>
      </c>
      <c r="J10" s="266">
        <v>1.0563179250577914</v>
      </c>
      <c r="K10" s="267">
        <v>1.1004067614181208</v>
      </c>
      <c r="L10" s="270">
        <f>_xlfn.RANK.AVG(K10,$K$10:$K$37,0)</f>
        <v>25</v>
      </c>
      <c r="M10" s="263" t="s">
        <v>20</v>
      </c>
    </row>
    <row r="11" spans="1:13">
      <c r="A11" s="88" t="s">
        <v>3</v>
      </c>
      <c r="B11" s="268"/>
      <c r="C11" s="268"/>
      <c r="D11" s="268">
        <v>2.7372801264993289</v>
      </c>
      <c r="E11" s="268">
        <v>2.7727416154508204</v>
      </c>
      <c r="F11" s="268">
        <v>2.444100613966167</v>
      </c>
      <c r="G11" s="268">
        <v>2.3986980392232846</v>
      </c>
      <c r="H11" s="268">
        <v>2.3249863388780221</v>
      </c>
      <c r="I11" s="268">
        <v>2.2829415549158494</v>
      </c>
      <c r="J11" s="268">
        <v>2.3798071261178348</v>
      </c>
      <c r="K11" s="269">
        <v>2.2737563693636771</v>
      </c>
      <c r="L11" s="271">
        <f t="shared" ref="L11:L37" si="0">_xlfn.RANK.AVG(K11,$K$10:$K$37,0)</f>
        <v>2</v>
      </c>
      <c r="M11" s="260" t="s">
        <v>3</v>
      </c>
    </row>
    <row r="12" spans="1:13">
      <c r="A12" s="10" t="s">
        <v>5</v>
      </c>
      <c r="B12" s="266">
        <v>2.1604620771866494</v>
      </c>
      <c r="C12" s="266">
        <v>2.0773289564288651</v>
      </c>
      <c r="D12" s="266">
        <v>2.023807850235408</v>
      </c>
      <c r="E12" s="266">
        <v>1.9153796613347289</v>
      </c>
      <c r="F12" s="266">
        <v>1.9556164902660575</v>
      </c>
      <c r="G12" s="266">
        <v>1.9244183909287214</v>
      </c>
      <c r="H12" s="266">
        <v>1.8886170955294677</v>
      </c>
      <c r="I12" s="737">
        <v>1.8179579957478691</v>
      </c>
      <c r="J12" s="737">
        <v>1.7822718343761947</v>
      </c>
      <c r="K12" s="565">
        <v>1.7753686483744202</v>
      </c>
      <c r="L12" s="566">
        <f t="shared" si="0"/>
        <v>9</v>
      </c>
      <c r="M12" s="263" t="s">
        <v>5</v>
      </c>
    </row>
    <row r="13" spans="1:13">
      <c r="A13" s="88" t="s">
        <v>16</v>
      </c>
      <c r="B13" s="268">
        <v>1.2013619694631699</v>
      </c>
      <c r="C13" s="268">
        <v>1.1264628108817409</v>
      </c>
      <c r="D13" s="268">
        <v>1.1090923393117913</v>
      </c>
      <c r="E13" s="268">
        <v>1.065606035940132</v>
      </c>
      <c r="F13" s="268">
        <v>1.1022662401496697</v>
      </c>
      <c r="G13" s="268">
        <v>1.0216160979877578</v>
      </c>
      <c r="H13" s="268">
        <v>0.98960136365866447</v>
      </c>
      <c r="I13" s="268">
        <v>0.94552733362127905</v>
      </c>
      <c r="J13" s="268">
        <v>0.92931729198650492</v>
      </c>
      <c r="K13" s="269">
        <v>0.90808096668284821</v>
      </c>
      <c r="L13" s="272">
        <f t="shared" si="0"/>
        <v>28</v>
      </c>
      <c r="M13" s="260" t="s">
        <v>16</v>
      </c>
    </row>
    <row r="14" spans="1:13">
      <c r="A14" s="10" t="s">
        <v>21</v>
      </c>
      <c r="B14" s="266">
        <v>1.5341576702835706</v>
      </c>
      <c r="C14" s="266">
        <v>1.4822692169221192</v>
      </c>
      <c r="D14" s="266">
        <v>1.396243365583945</v>
      </c>
      <c r="E14" s="266">
        <v>1.3949612234363851</v>
      </c>
      <c r="F14" s="266">
        <v>1.4329301887181842</v>
      </c>
      <c r="G14" s="266">
        <v>1.3707824556683659</v>
      </c>
      <c r="H14" s="266">
        <v>1.3248139437641946</v>
      </c>
      <c r="I14" s="266">
        <v>1.2801689868098887</v>
      </c>
      <c r="J14" s="266">
        <v>1.2416389948597573</v>
      </c>
      <c r="K14" s="267">
        <v>1.2205074694789433</v>
      </c>
      <c r="L14" s="270">
        <f t="shared" si="0"/>
        <v>20</v>
      </c>
      <c r="M14" s="263" t="s">
        <v>21</v>
      </c>
    </row>
    <row r="15" spans="1:13">
      <c r="A15" s="88" t="s">
        <v>6</v>
      </c>
      <c r="B15" s="268">
        <v>1.8095771044681155</v>
      </c>
      <c r="C15" s="268">
        <v>1.6980101073660552</v>
      </c>
      <c r="D15" s="268">
        <v>1.7173035780745471</v>
      </c>
      <c r="E15" s="268">
        <v>1.657477344429132</v>
      </c>
      <c r="F15" s="268">
        <v>2.1640183167519531</v>
      </c>
      <c r="G15" s="268">
        <v>2.0718525934657266</v>
      </c>
      <c r="H15" s="268">
        <v>2.0558231630195767</v>
      </c>
      <c r="I15" s="268">
        <v>2.0191847079589502</v>
      </c>
      <c r="J15" s="268">
        <v>1.8635540323847861</v>
      </c>
      <c r="K15" s="269">
        <v>1.9018197273819692</v>
      </c>
      <c r="L15" s="272">
        <f t="shared" si="0"/>
        <v>6</v>
      </c>
      <c r="M15" s="260" t="s">
        <v>6</v>
      </c>
    </row>
    <row r="16" spans="1:13">
      <c r="A16" s="10" t="s">
        <v>24</v>
      </c>
      <c r="B16" s="266">
        <v>1.1826873668583999</v>
      </c>
      <c r="C16" s="266">
        <v>1.1308782628504974</v>
      </c>
      <c r="D16" s="266">
        <v>1.0919353933929972</v>
      </c>
      <c r="E16" s="266">
        <v>1.1275793391618159</v>
      </c>
      <c r="F16" s="266">
        <v>1.2538088943533305</v>
      </c>
      <c r="G16" s="266">
        <v>1.2145031786858365</v>
      </c>
      <c r="H16" s="266">
        <v>1.1733459245287927</v>
      </c>
      <c r="I16" s="266">
        <v>1.1134165047966729</v>
      </c>
      <c r="J16" s="266">
        <v>1.0882945684949725</v>
      </c>
      <c r="K16" s="267">
        <v>1.0403720735386486</v>
      </c>
      <c r="L16" s="270">
        <f t="shared" si="0"/>
        <v>26</v>
      </c>
      <c r="M16" s="263" t="s">
        <v>24</v>
      </c>
    </row>
    <row r="17" spans="1:13">
      <c r="A17" s="88" t="s">
        <v>17</v>
      </c>
      <c r="B17" s="268">
        <v>1.0815588073975848</v>
      </c>
      <c r="C17" s="268">
        <v>1.0142989016049275</v>
      </c>
      <c r="D17" s="268">
        <v>1.0680439120286886</v>
      </c>
      <c r="E17" s="268">
        <v>0.99976927483626243</v>
      </c>
      <c r="F17" s="268">
        <v>1.094586696882708</v>
      </c>
      <c r="G17" s="268">
        <v>1.665280132084435</v>
      </c>
      <c r="H17" s="268">
        <v>1.7723676055047273</v>
      </c>
      <c r="I17" s="268">
        <v>1.9027135646642399</v>
      </c>
      <c r="J17" s="268">
        <v>1.8212173839612569</v>
      </c>
      <c r="K17" s="269">
        <v>1.8775800792917252</v>
      </c>
      <c r="L17" s="272">
        <f t="shared" si="0"/>
        <v>7</v>
      </c>
      <c r="M17" s="260" t="s">
        <v>17</v>
      </c>
    </row>
    <row r="18" spans="1:13">
      <c r="A18" s="10" t="s">
        <v>22</v>
      </c>
      <c r="B18" s="266">
        <v>1.2773871213869308</v>
      </c>
      <c r="C18" s="266">
        <v>1.2148796674468603</v>
      </c>
      <c r="D18" s="266">
        <v>1.1689434732835517</v>
      </c>
      <c r="E18" s="266">
        <v>1.0815432419848963</v>
      </c>
      <c r="F18" s="266">
        <v>1.0815333045994766</v>
      </c>
      <c r="G18" s="266">
        <v>1.0757375814771468</v>
      </c>
      <c r="H18" s="266">
        <v>1.0409937140536629</v>
      </c>
      <c r="I18" s="266">
        <v>1.0170133732142497</v>
      </c>
      <c r="J18" s="266">
        <v>1.1652599686849712</v>
      </c>
      <c r="K18" s="267">
        <v>1.1331591490142958</v>
      </c>
      <c r="L18" s="270">
        <f t="shared" si="0"/>
        <v>22</v>
      </c>
      <c r="M18" s="263" t="s">
        <v>22</v>
      </c>
    </row>
    <row r="19" spans="1:13">
      <c r="A19" s="88" t="s">
        <v>23</v>
      </c>
      <c r="B19" s="268">
        <v>1.3383913590552832</v>
      </c>
      <c r="C19" s="268">
        <v>1.2772579634670742</v>
      </c>
      <c r="D19" s="268">
        <v>1.2399328138368617</v>
      </c>
      <c r="E19" s="268">
        <v>1.1941278487427374</v>
      </c>
      <c r="F19" s="268">
        <v>1.2050436091851602</v>
      </c>
      <c r="G19" s="268">
        <v>1.1578294110691025</v>
      </c>
      <c r="H19" s="268">
        <v>1.1696784166487799</v>
      </c>
      <c r="I19" s="268">
        <v>1.113550124556105</v>
      </c>
      <c r="J19" s="268">
        <v>1.1060374157452262</v>
      </c>
      <c r="K19" s="269">
        <v>1.1047392222406061</v>
      </c>
      <c r="L19" s="272">
        <f t="shared" si="0"/>
        <v>24</v>
      </c>
      <c r="M19" s="260" t="s">
        <v>23</v>
      </c>
    </row>
    <row r="20" spans="1:13">
      <c r="A20" s="10" t="s">
        <v>48</v>
      </c>
      <c r="B20" s="266">
        <v>2.1627720988350583</v>
      </c>
      <c r="C20" s="266">
        <v>2.083380407766998</v>
      </c>
      <c r="D20" s="266">
        <v>1.9273896722596877</v>
      </c>
      <c r="E20" s="266">
        <v>1.658440501687116</v>
      </c>
      <c r="F20" s="266">
        <v>1.7788340100438922</v>
      </c>
      <c r="G20" s="266">
        <v>2.0955944974305791</v>
      </c>
      <c r="H20" s="266">
        <v>1.7540275971230783</v>
      </c>
      <c r="I20" s="266">
        <v>1.6794791960495596</v>
      </c>
      <c r="J20" s="266">
        <v>1.9704533772108395</v>
      </c>
      <c r="K20" s="267">
        <v>2.1313770319578982</v>
      </c>
      <c r="L20" s="270">
        <f t="shared" si="0"/>
        <v>3</v>
      </c>
      <c r="M20" s="263" t="s">
        <v>48</v>
      </c>
    </row>
    <row r="21" spans="1:13">
      <c r="A21" s="88" t="s">
        <v>25</v>
      </c>
      <c r="B21" s="268">
        <v>1.5265790831047685</v>
      </c>
      <c r="C21" s="268">
        <v>1.4836694469387408</v>
      </c>
      <c r="D21" s="268">
        <v>1.4253636344197507</v>
      </c>
      <c r="E21" s="268">
        <v>1.39359617204006</v>
      </c>
      <c r="F21" s="268">
        <v>1.4348815734830391</v>
      </c>
      <c r="G21" s="268">
        <v>1.3931015538073446</v>
      </c>
      <c r="H21" s="268">
        <v>1.4173166982942664</v>
      </c>
      <c r="I21" s="268">
        <v>1.6396015949846219</v>
      </c>
      <c r="J21" s="268">
        <v>1.5756935058803354</v>
      </c>
      <c r="K21" s="269">
        <v>1.5730415731128149</v>
      </c>
      <c r="L21" s="272">
        <f t="shared" si="0"/>
        <v>14</v>
      </c>
      <c r="M21" s="260" t="s">
        <v>25</v>
      </c>
    </row>
    <row r="22" spans="1:13">
      <c r="A22" s="10" t="s">
        <v>4</v>
      </c>
      <c r="B22" s="266">
        <v>1.4493830617120138</v>
      </c>
      <c r="C22" s="266">
        <v>1.3540098950934052</v>
      </c>
      <c r="D22" s="266">
        <v>1.3245028372497623</v>
      </c>
      <c r="E22" s="266">
        <v>1.2554343565298323</v>
      </c>
      <c r="F22" s="266">
        <v>1.2929847686780829</v>
      </c>
      <c r="G22" s="266">
        <v>1.5260330459458431</v>
      </c>
      <c r="H22" s="266">
        <v>1.6102545623995757</v>
      </c>
      <c r="I22" s="266">
        <v>1.5206196314893146</v>
      </c>
      <c r="J22" s="266">
        <v>1.7879596464282128</v>
      </c>
      <c r="K22" s="267">
        <v>2.024468441196158</v>
      </c>
      <c r="L22" s="270">
        <f t="shared" si="0"/>
        <v>4</v>
      </c>
      <c r="M22" s="263" t="s">
        <v>4</v>
      </c>
    </row>
    <row r="23" spans="1:13">
      <c r="A23" s="88" t="s">
        <v>8</v>
      </c>
      <c r="B23" s="268">
        <v>2.1108696639424718</v>
      </c>
      <c r="C23" s="268">
        <v>1.8493401229304711</v>
      </c>
      <c r="D23" s="268">
        <v>1.5877987040387707</v>
      </c>
      <c r="E23" s="268">
        <v>1.5662780532717142</v>
      </c>
      <c r="F23" s="268">
        <v>2.0176527328355118</v>
      </c>
      <c r="G23" s="268">
        <v>2.0000436919937097</v>
      </c>
      <c r="H23" s="268">
        <v>1.8492841052208351</v>
      </c>
      <c r="I23" s="268">
        <v>1.7332685489494266</v>
      </c>
      <c r="J23" s="268">
        <v>1.6958432696701591</v>
      </c>
      <c r="K23" s="269">
        <v>1.7026317911819064</v>
      </c>
      <c r="L23" s="272">
        <f t="shared" si="0"/>
        <v>10</v>
      </c>
      <c r="M23" s="260" t="s">
        <v>8</v>
      </c>
    </row>
    <row r="24" spans="1:13">
      <c r="A24" s="10" t="s">
        <v>9</v>
      </c>
      <c r="B24" s="266">
        <v>1.6777942166973729</v>
      </c>
      <c r="C24" s="266">
        <v>1.5848607295215458</v>
      </c>
      <c r="D24" s="266">
        <v>1.5484645087942359</v>
      </c>
      <c r="E24" s="266">
        <v>1.4859087235518555</v>
      </c>
      <c r="F24" s="266">
        <v>1.8640755120284451</v>
      </c>
      <c r="G24" s="266">
        <v>1.7292784064731681</v>
      </c>
      <c r="H24" s="266">
        <v>1.574711026654797</v>
      </c>
      <c r="I24" s="266">
        <v>1.5276476185389218</v>
      </c>
      <c r="J24" s="266">
        <v>1.5225532124086358</v>
      </c>
      <c r="K24" s="267">
        <v>1.5816967704811471</v>
      </c>
      <c r="L24" s="270">
        <f t="shared" si="0"/>
        <v>13</v>
      </c>
      <c r="M24" s="263" t="s">
        <v>9</v>
      </c>
    </row>
    <row r="25" spans="1:13">
      <c r="A25" s="88" t="s">
        <v>26</v>
      </c>
      <c r="B25" s="268">
        <v>2.839167315434636</v>
      </c>
      <c r="C25" s="268">
        <v>2.5276115675783308</v>
      </c>
      <c r="D25" s="268">
        <v>2.3747194272439507</v>
      </c>
      <c r="E25" s="268">
        <v>2.4005030529362852</v>
      </c>
      <c r="F25" s="268">
        <v>2.3251740700087162</v>
      </c>
      <c r="G25" s="268">
        <v>2.20743276922278</v>
      </c>
      <c r="H25" s="268">
        <v>2.2130232505354215</v>
      </c>
      <c r="I25" s="268">
        <v>2.1885938389670212</v>
      </c>
      <c r="J25" s="268">
        <v>1.9617844222027292</v>
      </c>
      <c r="K25" s="269">
        <v>1.814320283433005</v>
      </c>
      <c r="L25" s="272">
        <f t="shared" si="0"/>
        <v>8</v>
      </c>
      <c r="M25" s="260" t="s">
        <v>26</v>
      </c>
    </row>
    <row r="26" spans="1:13">
      <c r="A26" s="10" t="s">
        <v>7</v>
      </c>
      <c r="B26" s="266">
        <v>1.7979684324139305</v>
      </c>
      <c r="C26" s="266">
        <v>1.8927962571863657</v>
      </c>
      <c r="D26" s="266">
        <v>1.7920009668903942</v>
      </c>
      <c r="E26" s="266">
        <v>1.7475225134410786</v>
      </c>
      <c r="F26" s="266">
        <v>1.7845663485909689</v>
      </c>
      <c r="G26" s="266">
        <v>1.857554564409615</v>
      </c>
      <c r="H26" s="266">
        <v>1.7619359824332457</v>
      </c>
      <c r="I26" s="266">
        <v>1.729083110777794</v>
      </c>
      <c r="J26" s="266">
        <v>1.6680522562562108</v>
      </c>
      <c r="K26" s="267">
        <v>1.6814966533962163</v>
      </c>
      <c r="L26" s="270">
        <f t="shared" si="0"/>
        <v>12</v>
      </c>
      <c r="M26" s="263" t="s">
        <v>7</v>
      </c>
    </row>
    <row r="27" spans="1:13">
      <c r="A27" s="88" t="s">
        <v>10</v>
      </c>
      <c r="B27" s="268">
        <v>1.1770504070105559</v>
      </c>
      <c r="C27" s="268">
        <v>1.212048202742587</v>
      </c>
      <c r="D27" s="268">
        <v>1.6479743018552029</v>
      </c>
      <c r="E27" s="268">
        <v>1.3699587011816088</v>
      </c>
      <c r="F27" s="268">
        <v>1.3618958144956388</v>
      </c>
      <c r="G27" s="268">
        <v>1.2783896065189926</v>
      </c>
      <c r="H27" s="268">
        <v>1.3961779495375837</v>
      </c>
      <c r="I27" s="268">
        <v>1.2920336110460613</v>
      </c>
      <c r="J27" s="268">
        <v>1.1455512119552171</v>
      </c>
      <c r="K27" s="269">
        <v>1.2671845781484397</v>
      </c>
      <c r="L27" s="272">
        <f t="shared" si="0"/>
        <v>18</v>
      </c>
      <c r="M27" s="260" t="s">
        <v>10</v>
      </c>
    </row>
    <row r="28" spans="1:13">
      <c r="A28" s="10" t="s">
        <v>18</v>
      </c>
      <c r="B28" s="266">
        <v>1.1976452873038481</v>
      </c>
      <c r="C28" s="266">
        <v>1.2012009120049265</v>
      </c>
      <c r="D28" s="266">
        <v>1.1655837350690625</v>
      </c>
      <c r="E28" s="266">
        <v>1.153833097660826</v>
      </c>
      <c r="F28" s="266">
        <v>1.2240320844322439</v>
      </c>
      <c r="G28" s="266">
        <v>1.2003709140574532</v>
      </c>
      <c r="H28" s="266">
        <v>1.1906752189033813</v>
      </c>
      <c r="I28" s="266">
        <v>1.1653147439046148</v>
      </c>
      <c r="J28" s="266">
        <v>1.1437788876852601</v>
      </c>
      <c r="K28" s="267">
        <v>1.1176204868152635</v>
      </c>
      <c r="L28" s="270">
        <f t="shared" si="0"/>
        <v>23</v>
      </c>
      <c r="M28" s="263" t="s">
        <v>18</v>
      </c>
    </row>
    <row r="29" spans="1:13">
      <c r="A29" s="88" t="s">
        <v>27</v>
      </c>
      <c r="B29" s="268">
        <v>1.3091308709561311</v>
      </c>
      <c r="C29" s="268">
        <v>1.238405282585169</v>
      </c>
      <c r="D29" s="268">
        <v>1.2234419647965262</v>
      </c>
      <c r="E29" s="268">
        <v>1.251237541826264</v>
      </c>
      <c r="F29" s="268">
        <v>1.2569154230404671</v>
      </c>
      <c r="G29" s="268">
        <v>1.2445873202568636</v>
      </c>
      <c r="H29" s="268">
        <v>1.3106917016970823</v>
      </c>
      <c r="I29" s="268">
        <v>1.2664888354424795</v>
      </c>
      <c r="J29" s="268">
        <v>1.2390535255992601</v>
      </c>
      <c r="K29" s="269">
        <v>1.2104985087871383</v>
      </c>
      <c r="L29" s="272">
        <f t="shared" si="0"/>
        <v>21</v>
      </c>
      <c r="M29" s="260" t="s">
        <v>27</v>
      </c>
    </row>
    <row r="30" spans="1:13">
      <c r="A30" s="10" t="s">
        <v>11</v>
      </c>
      <c r="B30" s="266">
        <v>1.9408702378759313</v>
      </c>
      <c r="C30" s="266">
        <v>1.9415908168237053</v>
      </c>
      <c r="D30" s="266">
        <v>2.0368680244989337</v>
      </c>
      <c r="E30" s="266">
        <v>1.9475120718960828</v>
      </c>
      <c r="F30" s="266">
        <v>1.8770055226099529</v>
      </c>
      <c r="G30" s="266">
        <v>1.9096784633998478</v>
      </c>
      <c r="H30" s="266">
        <v>1.9068568774171533</v>
      </c>
      <c r="I30" s="266">
        <v>1.9306417786083205</v>
      </c>
      <c r="J30" s="266">
        <v>1.9117440330115869</v>
      </c>
      <c r="K30" s="267">
        <v>1.9484647882879784</v>
      </c>
      <c r="L30" s="270">
        <f t="shared" si="0"/>
        <v>5</v>
      </c>
      <c r="M30" s="263" t="s">
        <v>11</v>
      </c>
    </row>
    <row r="31" spans="1:13">
      <c r="A31" s="88" t="s">
        <v>28</v>
      </c>
      <c r="B31" s="268">
        <v>1.8853242846525498</v>
      </c>
      <c r="C31" s="268">
        <v>1.8576395015079534</v>
      </c>
      <c r="D31" s="268">
        <v>1.8332351641535856</v>
      </c>
      <c r="E31" s="268">
        <v>1.697146067694598</v>
      </c>
      <c r="F31" s="268">
        <v>1.7306411527012104</v>
      </c>
      <c r="G31" s="268">
        <v>1.6779607610152729</v>
      </c>
      <c r="H31" s="268">
        <v>1.6184892970377653</v>
      </c>
      <c r="I31" s="268">
        <v>1.5631171354143407</v>
      </c>
      <c r="J31" s="268">
        <v>1.5062173522020987</v>
      </c>
      <c r="K31" s="269">
        <v>1.500733858090346</v>
      </c>
      <c r="L31" s="272">
        <f t="shared" si="0"/>
        <v>15</v>
      </c>
      <c r="M31" s="260" t="s">
        <v>28</v>
      </c>
    </row>
    <row r="32" spans="1:13">
      <c r="A32" s="10" t="s">
        <v>12</v>
      </c>
      <c r="B32" s="266"/>
      <c r="C32" s="266"/>
      <c r="D32" s="266">
        <v>1.4608850801563789</v>
      </c>
      <c r="E32" s="266">
        <v>1.2564237659695225</v>
      </c>
      <c r="F32" s="266">
        <v>1.4618444498922789</v>
      </c>
      <c r="G32" s="266">
        <v>1.4630483846346338</v>
      </c>
      <c r="H32" s="266">
        <v>1.320974984538352</v>
      </c>
      <c r="I32" s="266">
        <v>1.3182808981411709</v>
      </c>
      <c r="J32" s="266">
        <v>1.4025687328905196</v>
      </c>
      <c r="K32" s="267">
        <v>1.6949611818472223</v>
      </c>
      <c r="L32" s="270">
        <f t="shared" si="0"/>
        <v>11</v>
      </c>
      <c r="M32" s="263" t="s">
        <v>12</v>
      </c>
    </row>
    <row r="33" spans="1:13">
      <c r="A33" s="88" t="s">
        <v>14</v>
      </c>
      <c r="B33" s="268">
        <v>2.1091981380885039</v>
      </c>
      <c r="C33" s="268">
        <v>2.0884588305306613</v>
      </c>
      <c r="D33" s="268">
        <v>2.1089289627426933</v>
      </c>
      <c r="E33" s="268">
        <v>2.1214336410415608</v>
      </c>
      <c r="F33" s="268">
        <v>2.6764291788905799</v>
      </c>
      <c r="G33" s="268">
        <v>2.6761107220413671</v>
      </c>
      <c r="H33" s="268">
        <v>2.4524599692736975</v>
      </c>
      <c r="I33" s="268">
        <v>2.7568418662707166</v>
      </c>
      <c r="J33" s="268">
        <v>2.743717576096329</v>
      </c>
      <c r="K33" s="269">
        <v>2.6199202209573218</v>
      </c>
      <c r="L33" s="272">
        <f t="shared" si="0"/>
        <v>1</v>
      </c>
      <c r="M33" s="260" t="s">
        <v>14</v>
      </c>
    </row>
    <row r="34" spans="1:13">
      <c r="A34" s="10" t="s">
        <v>13</v>
      </c>
      <c r="B34" s="266">
        <v>2.6620640461098564</v>
      </c>
      <c r="C34" s="266">
        <v>2.395577074724673</v>
      </c>
      <c r="D34" s="266">
        <v>1.9914538416227183</v>
      </c>
      <c r="E34" s="266">
        <v>1.7993265221523373</v>
      </c>
      <c r="F34" s="266">
        <v>1.6399349564883723</v>
      </c>
      <c r="G34" s="266">
        <v>1.5309892292396738</v>
      </c>
      <c r="H34" s="266">
        <v>1.5195933391887269</v>
      </c>
      <c r="I34" s="266">
        <v>1.4285730118913689</v>
      </c>
      <c r="J34" s="266">
        <v>1.4136604425937753</v>
      </c>
      <c r="K34" s="267">
        <v>1.4261119593618512</v>
      </c>
      <c r="L34" s="270">
        <f t="shared" si="0"/>
        <v>16</v>
      </c>
      <c r="M34" s="263" t="s">
        <v>13</v>
      </c>
    </row>
    <row r="35" spans="1:13">
      <c r="A35" s="88" t="s">
        <v>29</v>
      </c>
      <c r="B35" s="268">
        <v>1.367492401282745</v>
      </c>
      <c r="C35" s="268">
        <v>1.3478925396870618</v>
      </c>
      <c r="D35" s="268">
        <v>1.2515947878509637</v>
      </c>
      <c r="E35" s="268">
        <v>1.2632529597248263</v>
      </c>
      <c r="F35" s="268">
        <v>1.3259145880474619</v>
      </c>
      <c r="G35" s="268">
        <v>1.307784164618278</v>
      </c>
      <c r="H35" s="268">
        <v>1.2399966684857013</v>
      </c>
      <c r="I35" s="268">
        <v>1.2837286217055905</v>
      </c>
      <c r="J35" s="268">
        <v>1.2781673414957606</v>
      </c>
      <c r="K35" s="269">
        <v>1.2544575414483057</v>
      </c>
      <c r="L35" s="272">
        <f t="shared" si="0"/>
        <v>19</v>
      </c>
      <c r="M35" s="260" t="s">
        <v>29</v>
      </c>
    </row>
    <row r="36" spans="1:13">
      <c r="A36" s="10" t="s">
        <v>30</v>
      </c>
      <c r="B36" s="266">
        <v>1.3187956716844798</v>
      </c>
      <c r="C36" s="266">
        <v>1.212603136230314</v>
      </c>
      <c r="D36" s="266">
        <v>1.1694736470661378</v>
      </c>
      <c r="E36" s="266">
        <v>1.1736874162035307</v>
      </c>
      <c r="F36" s="266">
        <v>1.2229900959741919</v>
      </c>
      <c r="G36" s="266">
        <v>1.157480756303559</v>
      </c>
      <c r="H36" s="266">
        <v>1.0897700655609637</v>
      </c>
      <c r="I36" s="266">
        <v>1.078355295069799</v>
      </c>
      <c r="J36" s="266">
        <v>1.0457876811097004</v>
      </c>
      <c r="K36" s="267">
        <v>0.98652976475192133</v>
      </c>
      <c r="L36" s="270">
        <f t="shared" si="0"/>
        <v>27</v>
      </c>
      <c r="M36" s="263" t="s">
        <v>30</v>
      </c>
    </row>
    <row r="37" spans="1:13">
      <c r="A37" s="90" t="s">
        <v>19</v>
      </c>
      <c r="B37" s="536">
        <v>1.6025790403422941</v>
      </c>
      <c r="C37" s="536">
        <v>1.5331077312927299</v>
      </c>
      <c r="D37" s="536">
        <v>1.5201381573624206</v>
      </c>
      <c r="E37" s="536">
        <v>1.5046094558135192</v>
      </c>
      <c r="F37" s="536">
        <v>1.6205534619506745</v>
      </c>
      <c r="G37" s="536">
        <v>1.6134506859868936</v>
      </c>
      <c r="H37" s="536">
        <v>1.5566107473936572</v>
      </c>
      <c r="I37" s="536">
        <v>1.487857727802715</v>
      </c>
      <c r="J37" s="536">
        <v>1.4251715568157517</v>
      </c>
      <c r="K37" s="537">
        <v>1.3794591089004851</v>
      </c>
      <c r="L37" s="538">
        <f t="shared" si="0"/>
        <v>17</v>
      </c>
      <c r="M37" s="262" t="s">
        <v>19</v>
      </c>
    </row>
    <row r="38" spans="1:13">
      <c r="A38" s="10" t="s">
        <v>314</v>
      </c>
      <c r="B38" s="266"/>
      <c r="C38" s="266"/>
      <c r="D38" s="266"/>
      <c r="E38" s="266"/>
      <c r="F38" s="266"/>
      <c r="G38" s="266"/>
      <c r="H38" s="266"/>
      <c r="I38" s="266"/>
      <c r="J38" s="266"/>
      <c r="K38" s="267"/>
      <c r="L38" s="270"/>
      <c r="M38" s="263" t="s">
        <v>314</v>
      </c>
    </row>
    <row r="39" spans="1:13">
      <c r="A39" s="292" t="s">
        <v>295</v>
      </c>
      <c r="B39" s="539"/>
      <c r="C39" s="539"/>
      <c r="D39" s="539"/>
      <c r="E39" s="539"/>
      <c r="F39" s="539"/>
      <c r="G39" s="539"/>
      <c r="H39" s="539"/>
      <c r="I39" s="539"/>
      <c r="J39" s="539"/>
      <c r="K39" s="540"/>
      <c r="L39" s="541"/>
      <c r="M39" s="292" t="s">
        <v>295</v>
      </c>
    </row>
    <row r="40" spans="1:13">
      <c r="A40" s="10" t="s">
        <v>119</v>
      </c>
      <c r="B40" s="273"/>
      <c r="C40" s="273"/>
      <c r="D40" s="273"/>
      <c r="E40" s="273"/>
      <c r="F40" s="273"/>
      <c r="G40" s="273"/>
      <c r="H40" s="273"/>
      <c r="I40" s="273"/>
      <c r="J40" s="273"/>
      <c r="K40" s="274"/>
      <c r="L40" s="264"/>
      <c r="M40" s="10" t="s">
        <v>119</v>
      </c>
    </row>
    <row r="41" spans="1:13">
      <c r="A41" s="292" t="s">
        <v>296</v>
      </c>
      <c r="B41" s="539"/>
      <c r="C41" s="539"/>
      <c r="D41" s="539"/>
      <c r="E41" s="539"/>
      <c r="F41" s="539"/>
      <c r="G41" s="539"/>
      <c r="H41" s="539"/>
      <c r="I41" s="539"/>
      <c r="J41" s="539"/>
      <c r="K41" s="540"/>
      <c r="L41" s="541"/>
      <c r="M41" s="292" t="s">
        <v>296</v>
      </c>
    </row>
    <row r="42" spans="1:13">
      <c r="A42" s="11" t="s">
        <v>15</v>
      </c>
      <c r="B42" s="284"/>
      <c r="C42" s="284"/>
      <c r="D42" s="284"/>
      <c r="E42" s="284"/>
      <c r="F42" s="284"/>
      <c r="G42" s="545"/>
      <c r="H42" s="545"/>
      <c r="I42" s="545"/>
      <c r="J42" s="545"/>
      <c r="K42" s="681"/>
      <c r="L42" s="265"/>
      <c r="M42" s="11" t="s">
        <v>15</v>
      </c>
    </row>
    <row r="43" spans="1:13">
      <c r="A43" s="291" t="s">
        <v>1</v>
      </c>
      <c r="B43" s="682"/>
      <c r="C43" s="682"/>
      <c r="D43" s="682"/>
      <c r="E43" s="682"/>
      <c r="F43" s="682"/>
      <c r="G43" s="682"/>
      <c r="H43" s="682"/>
      <c r="I43" s="682"/>
      <c r="J43" s="682"/>
      <c r="K43" s="683"/>
      <c r="L43" s="684"/>
      <c r="M43" s="685" t="s">
        <v>1</v>
      </c>
    </row>
    <row r="44" spans="1:13">
      <c r="A44" s="10" t="s">
        <v>31</v>
      </c>
      <c r="B44" s="266">
        <v>0.84091190892010659</v>
      </c>
      <c r="C44" s="266">
        <v>0.78618723033803706</v>
      </c>
      <c r="D44" s="266">
        <v>0.76207698998855955</v>
      </c>
      <c r="E44" s="266">
        <v>0.71676683557916654</v>
      </c>
      <c r="F44" s="266">
        <v>0.7833072180574796</v>
      </c>
      <c r="G44" s="266">
        <v>0.7582364935536654</v>
      </c>
      <c r="H44" s="266">
        <v>0.70105442140736074</v>
      </c>
      <c r="I44" s="266">
        <v>0.6468686104311121</v>
      </c>
      <c r="J44" s="266">
        <v>0.67014333381401192</v>
      </c>
      <c r="K44" s="267">
        <v>0.64344739939193374</v>
      </c>
      <c r="L44" s="264"/>
      <c r="M44" s="263" t="s">
        <v>31</v>
      </c>
    </row>
    <row r="45" spans="1:13">
      <c r="A45" s="293" t="s">
        <v>2</v>
      </c>
      <c r="B45" s="686"/>
      <c r="C45" s="686"/>
      <c r="D45" s="686"/>
      <c r="E45" s="686"/>
      <c r="F45" s="686"/>
      <c r="G45" s="687"/>
      <c r="H45" s="687"/>
      <c r="I45" s="687"/>
      <c r="J45" s="687"/>
      <c r="K45" s="688"/>
      <c r="L45" s="689"/>
      <c r="M45" s="548" t="s">
        <v>2</v>
      </c>
    </row>
    <row r="46" spans="1:13">
      <c r="A46" s="834"/>
      <c r="B46" s="835"/>
      <c r="C46" s="835"/>
      <c r="D46" s="835"/>
      <c r="E46" s="835"/>
      <c r="F46" s="835"/>
      <c r="G46" s="835"/>
      <c r="H46" s="835"/>
      <c r="I46" s="835"/>
      <c r="J46" s="835"/>
      <c r="K46" s="835"/>
      <c r="L46" s="835"/>
      <c r="M46" s="835"/>
    </row>
    <row r="47" spans="1:13">
      <c r="A47" s="772"/>
      <c r="B47" s="836"/>
      <c r="C47" s="836"/>
      <c r="D47" s="836"/>
      <c r="E47" s="836"/>
      <c r="F47" s="836"/>
      <c r="G47" s="836"/>
      <c r="H47" s="836"/>
      <c r="I47" s="836"/>
      <c r="J47" s="836"/>
      <c r="K47" s="836"/>
      <c r="L47" s="836"/>
      <c r="M47" s="836"/>
    </row>
    <row r="48" spans="1:13">
      <c r="A48" s="307" t="s">
        <v>361</v>
      </c>
    </row>
    <row r="49" spans="1:1">
      <c r="A49" s="307" t="s">
        <v>118</v>
      </c>
    </row>
    <row r="50" spans="1:1">
      <c r="A50" s="5" t="s">
        <v>266</v>
      </c>
    </row>
    <row r="51" spans="1:1">
      <c r="A51" s="5" t="s">
        <v>265</v>
      </c>
    </row>
  </sheetData>
  <mergeCells count="4">
    <mergeCell ref="A2:M2"/>
    <mergeCell ref="A3:M3"/>
    <mergeCell ref="A46:M46"/>
    <mergeCell ref="A47:M47"/>
  </mergeCells>
  <phoneticPr fontId="4"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50"/>
  <sheetViews>
    <sheetView topLeftCell="A157" workbookViewId="0">
      <selection activeCell="AG62" sqref="A56:AG62"/>
    </sheetView>
  </sheetViews>
  <sheetFormatPr defaultRowHeight="12.75"/>
  <cols>
    <col min="2" max="2" width="8.28515625" style="5" customWidth="1"/>
    <col min="3" max="22" width="7.7109375" style="5" customWidth="1"/>
    <col min="23" max="23" width="7.140625" style="5" customWidth="1"/>
    <col min="24" max="24" width="4.7109375" customWidth="1"/>
  </cols>
  <sheetData>
    <row r="1" spans="1:23" ht="15.75">
      <c r="A1" s="779" t="s">
        <v>262</v>
      </c>
      <c r="B1" s="779"/>
      <c r="C1" s="779"/>
      <c r="D1" s="779"/>
      <c r="E1" s="779"/>
      <c r="F1" s="779"/>
      <c r="G1" s="779"/>
      <c r="H1" s="779"/>
      <c r="I1" s="779"/>
      <c r="J1" s="779"/>
      <c r="K1" s="779"/>
      <c r="L1" s="832"/>
      <c r="M1" s="832"/>
      <c r="N1" s="832"/>
      <c r="O1" s="832"/>
      <c r="P1" s="832"/>
      <c r="Q1" s="832"/>
      <c r="R1" s="832"/>
      <c r="S1" s="832"/>
      <c r="T1" s="832"/>
      <c r="U1" s="832"/>
      <c r="V1" s="832"/>
      <c r="W1" s="832"/>
    </row>
    <row r="2" spans="1:23" ht="15.75" customHeight="1">
      <c r="A2" s="780" t="s">
        <v>291</v>
      </c>
      <c r="B2" s="780"/>
      <c r="C2" s="780"/>
      <c r="D2" s="780"/>
      <c r="E2" s="780"/>
      <c r="F2" s="780"/>
      <c r="G2" s="780"/>
      <c r="H2" s="780"/>
      <c r="I2" s="780"/>
      <c r="J2" s="780"/>
      <c r="K2" s="780"/>
      <c r="L2" s="833"/>
      <c r="M2" s="833"/>
      <c r="N2" s="833"/>
      <c r="O2" s="833"/>
      <c r="P2" s="833"/>
      <c r="Q2" s="833"/>
      <c r="R2" s="833"/>
      <c r="S2" s="833"/>
      <c r="T2" s="833"/>
      <c r="U2" s="833"/>
      <c r="V2" s="833"/>
      <c r="W2" s="833"/>
    </row>
    <row r="3" spans="1:23" ht="12.75" customHeight="1">
      <c r="A3" s="6"/>
      <c r="B3" s="6"/>
      <c r="C3" s="6"/>
      <c r="D3" s="6"/>
      <c r="E3" s="6"/>
      <c r="F3" s="6"/>
      <c r="G3" s="6"/>
      <c r="H3" s="6"/>
      <c r="I3" s="6"/>
      <c r="J3" s="6"/>
      <c r="K3" s="6"/>
      <c r="O3" s="249"/>
      <c r="P3" s="249"/>
      <c r="Q3" s="249"/>
      <c r="R3" s="249"/>
      <c r="S3" s="533"/>
      <c r="T3" s="533"/>
      <c r="U3" s="533"/>
    </row>
    <row r="4" spans="1:23" ht="18.75">
      <c r="A4" s="171"/>
      <c r="B4" s="250">
        <v>1995</v>
      </c>
      <c r="C4" s="250">
        <v>1996</v>
      </c>
      <c r="D4" s="250">
        <v>1997</v>
      </c>
      <c r="E4" s="250">
        <v>1998</v>
      </c>
      <c r="F4" s="250">
        <v>1999</v>
      </c>
      <c r="G4" s="250">
        <v>2000</v>
      </c>
      <c r="H4" s="250">
        <v>2001</v>
      </c>
      <c r="I4" s="250">
        <v>2002</v>
      </c>
      <c r="J4" s="250">
        <v>2003</v>
      </c>
      <c r="K4" s="250">
        <v>2004</v>
      </c>
      <c r="L4" s="250">
        <v>2005</v>
      </c>
      <c r="M4" s="250">
        <v>2006</v>
      </c>
      <c r="N4" s="250">
        <v>2007</v>
      </c>
      <c r="O4" s="250">
        <v>2008</v>
      </c>
      <c r="P4" s="250">
        <v>2009</v>
      </c>
      <c r="Q4" s="250">
        <v>2010</v>
      </c>
      <c r="R4" s="250">
        <v>2011</v>
      </c>
      <c r="S4" s="250">
        <v>2012</v>
      </c>
      <c r="T4" s="250">
        <v>2013</v>
      </c>
      <c r="U4" s="251">
        <v>2014</v>
      </c>
      <c r="V4" s="252" t="s">
        <v>326</v>
      </c>
      <c r="W4" s="253"/>
    </row>
    <row r="5" spans="1:23">
      <c r="A5" s="254"/>
      <c r="B5" s="255"/>
      <c r="C5" s="255"/>
      <c r="D5" s="255"/>
      <c r="E5" s="255"/>
      <c r="F5" s="255"/>
      <c r="G5" s="255"/>
      <c r="H5" s="255"/>
      <c r="I5" s="255"/>
      <c r="J5" s="255"/>
      <c r="K5" s="255"/>
      <c r="L5" s="255"/>
      <c r="M5" s="255"/>
      <c r="N5" s="255"/>
      <c r="O5" s="255"/>
      <c r="P5" s="256"/>
      <c r="Q5" s="256"/>
      <c r="R5" s="502"/>
      <c r="S5" s="256"/>
      <c r="T5" s="256"/>
      <c r="U5" s="257"/>
      <c r="V5" s="258"/>
      <c r="W5" s="253"/>
    </row>
    <row r="6" spans="1:23" ht="15.75" customHeight="1">
      <c r="A6" s="99" t="s">
        <v>306</v>
      </c>
      <c r="B6" s="285"/>
      <c r="C6" s="286"/>
      <c r="D6" s="286"/>
      <c r="E6" s="286"/>
      <c r="F6" s="286"/>
      <c r="G6" s="286"/>
      <c r="H6" s="286"/>
      <c r="I6" s="287">
        <v>0.5</v>
      </c>
      <c r="J6" s="287">
        <v>0.5</v>
      </c>
      <c r="K6" s="287">
        <v>0.5</v>
      </c>
      <c r="L6" s="287">
        <v>0.5</v>
      </c>
      <c r="M6" s="287">
        <v>0.5</v>
      </c>
      <c r="N6" s="287">
        <v>0.5</v>
      </c>
      <c r="O6" s="287">
        <v>0.5</v>
      </c>
      <c r="P6" s="287">
        <v>0.5</v>
      </c>
      <c r="Q6" s="287">
        <v>0.5</v>
      </c>
      <c r="R6" s="287">
        <v>0.5</v>
      </c>
      <c r="S6" s="287">
        <v>0.5</v>
      </c>
      <c r="T6" s="287">
        <v>0.5</v>
      </c>
      <c r="U6" s="287">
        <v>0.5</v>
      </c>
      <c r="V6" s="636"/>
      <c r="W6" s="259" t="s">
        <v>306</v>
      </c>
    </row>
    <row r="7" spans="1:23" ht="12.75" customHeight="1">
      <c r="A7" s="88" t="s">
        <v>312</v>
      </c>
      <c r="B7" s="719">
        <v>0.5</v>
      </c>
      <c r="C7" s="225">
        <v>0.5</v>
      </c>
      <c r="D7" s="225">
        <v>0.5</v>
      </c>
      <c r="E7" s="225">
        <v>0.6</v>
      </c>
      <c r="F7" s="225">
        <v>0.6</v>
      </c>
      <c r="G7" s="225">
        <v>0.5</v>
      </c>
      <c r="H7" s="225">
        <v>0.5</v>
      </c>
      <c r="I7" s="225">
        <v>0.5</v>
      </c>
      <c r="J7" s="225">
        <v>0.5</v>
      </c>
      <c r="K7" s="225">
        <v>0.5</v>
      </c>
      <c r="L7" s="225">
        <v>0.5</v>
      </c>
      <c r="M7" s="225">
        <v>0.5</v>
      </c>
      <c r="N7" s="225">
        <v>0.6</v>
      </c>
      <c r="O7" s="225">
        <v>0.5</v>
      </c>
      <c r="P7" s="225">
        <v>0.5</v>
      </c>
      <c r="Q7" s="225">
        <v>0.5</v>
      </c>
      <c r="R7" s="225">
        <v>0.5</v>
      </c>
      <c r="S7" s="225">
        <v>0.5</v>
      </c>
      <c r="T7" s="225">
        <v>0.5</v>
      </c>
      <c r="U7" s="225">
        <v>0.5</v>
      </c>
      <c r="V7" s="637"/>
      <c r="W7" s="260" t="s">
        <v>312</v>
      </c>
    </row>
    <row r="8" spans="1:23">
      <c r="A8" s="90" t="s">
        <v>313</v>
      </c>
      <c r="B8" s="719"/>
      <c r="C8" s="225"/>
      <c r="D8" s="225"/>
      <c r="E8" s="225"/>
      <c r="F8" s="225"/>
      <c r="G8" s="225"/>
      <c r="H8" s="225"/>
      <c r="I8" s="225">
        <v>0.3</v>
      </c>
      <c r="J8" s="225">
        <v>0.3</v>
      </c>
      <c r="K8" s="225">
        <v>0.4</v>
      </c>
      <c r="L8" s="225">
        <v>0.3</v>
      </c>
      <c r="M8" s="225">
        <v>0.3</v>
      </c>
      <c r="N8" s="225">
        <v>0.4</v>
      </c>
      <c r="O8" s="225">
        <v>0.3</v>
      </c>
      <c r="P8" s="225">
        <v>0.3</v>
      </c>
      <c r="Q8" s="225">
        <v>0.3</v>
      </c>
      <c r="R8" s="225">
        <v>0.3</v>
      </c>
      <c r="S8" s="225">
        <v>0.3</v>
      </c>
      <c r="T8" s="225">
        <v>0.3</v>
      </c>
      <c r="U8" s="225">
        <v>0.3</v>
      </c>
      <c r="V8" s="638"/>
      <c r="W8" s="262" t="s">
        <v>313</v>
      </c>
    </row>
    <row r="9" spans="1:23">
      <c r="A9" s="10" t="s">
        <v>20</v>
      </c>
      <c r="B9" s="554">
        <v>0.76021879999999997</v>
      </c>
      <c r="C9" s="555">
        <v>0.89326019999999995</v>
      </c>
      <c r="D9" s="555">
        <v>0.88115639999999995</v>
      </c>
      <c r="E9" s="555">
        <v>0.83900019999999997</v>
      </c>
      <c r="F9" s="555">
        <v>0.90427299999999999</v>
      </c>
      <c r="G9" s="555">
        <v>0.81898930000000003</v>
      </c>
      <c r="H9" s="555">
        <v>0.85553279999999998</v>
      </c>
      <c r="I9" s="555">
        <v>0.8</v>
      </c>
      <c r="J9" s="555">
        <v>0.8</v>
      </c>
      <c r="K9" s="555">
        <v>0.8</v>
      </c>
      <c r="L9" s="280">
        <v>0.8</v>
      </c>
      <c r="M9" s="280">
        <v>0.8</v>
      </c>
      <c r="N9" s="280">
        <v>0.7</v>
      </c>
      <c r="O9" s="280">
        <v>0.7</v>
      </c>
      <c r="P9" s="280">
        <v>0.8</v>
      </c>
      <c r="Q9" s="280">
        <v>0.7</v>
      </c>
      <c r="R9" s="280">
        <v>0.8</v>
      </c>
      <c r="S9" s="280">
        <v>0.7</v>
      </c>
      <c r="T9" s="280">
        <v>0.7</v>
      </c>
      <c r="U9" s="280">
        <v>0.7</v>
      </c>
      <c r="V9" s="549">
        <v>10</v>
      </c>
      <c r="W9" s="263" t="s">
        <v>20</v>
      </c>
    </row>
    <row r="10" spans="1:23">
      <c r="A10" s="88" t="s">
        <v>3</v>
      </c>
      <c r="B10" s="553">
        <v>0.1616494</v>
      </c>
      <c r="C10" s="238">
        <v>0.1227901</v>
      </c>
      <c r="D10" s="238">
        <v>1.8976099999999999E-2</v>
      </c>
      <c r="E10" s="238">
        <v>0.10393230000000001</v>
      </c>
      <c r="F10" s="238">
        <v>0.1590859</v>
      </c>
      <c r="G10" s="238">
        <v>0.1638462</v>
      </c>
      <c r="H10" s="238">
        <v>0.14851439999999999</v>
      </c>
      <c r="I10" s="238">
        <v>0.2</v>
      </c>
      <c r="J10" s="238">
        <v>0.2</v>
      </c>
      <c r="K10" s="238">
        <v>0.2</v>
      </c>
      <c r="L10" s="281">
        <v>0.2</v>
      </c>
      <c r="M10" s="281">
        <v>0.3</v>
      </c>
      <c r="N10" s="281">
        <v>0.3</v>
      </c>
      <c r="O10" s="281">
        <v>0.3</v>
      </c>
      <c r="P10" s="281">
        <v>0.3</v>
      </c>
      <c r="Q10" s="281">
        <v>0.3</v>
      </c>
      <c r="R10" s="281">
        <v>0.2</v>
      </c>
      <c r="S10" s="281">
        <v>0.2</v>
      </c>
      <c r="T10" s="281">
        <v>0.3</v>
      </c>
      <c r="U10" s="281">
        <v>0.3</v>
      </c>
      <c r="V10" s="550">
        <v>20</v>
      </c>
      <c r="W10" s="260" t="s">
        <v>3</v>
      </c>
    </row>
    <row r="11" spans="1:23">
      <c r="A11" s="10" t="s">
        <v>5</v>
      </c>
      <c r="B11" s="556">
        <v>0.31655929999999999</v>
      </c>
      <c r="C11" s="243">
        <v>0.30291109999999999</v>
      </c>
      <c r="D11" s="243">
        <v>0.206321</v>
      </c>
      <c r="E11" s="243">
        <v>0.21517459999999999</v>
      </c>
      <c r="F11" s="243">
        <v>0.2533243</v>
      </c>
      <c r="G11" s="243">
        <v>0.24161820000000001</v>
      </c>
      <c r="H11" s="243">
        <v>0.2195172</v>
      </c>
      <c r="I11" s="243">
        <v>0.2</v>
      </c>
      <c r="J11" s="243">
        <v>0.2</v>
      </c>
      <c r="K11" s="243">
        <v>0.2</v>
      </c>
      <c r="L11" s="282">
        <v>0.2</v>
      </c>
      <c r="M11" s="282">
        <v>0.2</v>
      </c>
      <c r="N11" s="282">
        <v>0.2</v>
      </c>
      <c r="O11" s="282">
        <v>0.2</v>
      </c>
      <c r="P11" s="282">
        <v>0.1</v>
      </c>
      <c r="Q11" s="282">
        <v>0.1</v>
      </c>
      <c r="R11" s="282">
        <v>0.1</v>
      </c>
      <c r="S11" s="282">
        <v>0.1</v>
      </c>
      <c r="T11" s="282">
        <v>0.1</v>
      </c>
      <c r="U11" s="282">
        <v>0.1</v>
      </c>
      <c r="V11" s="551">
        <v>26</v>
      </c>
      <c r="W11" s="263" t="s">
        <v>5</v>
      </c>
    </row>
    <row r="12" spans="1:23">
      <c r="A12" s="88" t="s">
        <v>16</v>
      </c>
      <c r="B12" s="553">
        <v>2.07735</v>
      </c>
      <c r="C12" s="238">
        <v>2.103399</v>
      </c>
      <c r="D12" s="238">
        <v>2.1439620000000001</v>
      </c>
      <c r="E12" s="238">
        <v>2.291274</v>
      </c>
      <c r="F12" s="238">
        <v>2.1567029999999998</v>
      </c>
      <c r="G12" s="238">
        <v>1.8286199999999999</v>
      </c>
      <c r="H12" s="238">
        <v>1.7139720000000001</v>
      </c>
      <c r="I12" s="238">
        <v>1.8</v>
      </c>
      <c r="J12" s="238">
        <v>1.7</v>
      </c>
      <c r="K12" s="238">
        <v>1.9</v>
      </c>
      <c r="L12" s="281">
        <v>2.1</v>
      </c>
      <c r="M12" s="281">
        <v>2.2000000000000002</v>
      </c>
      <c r="N12" s="281">
        <v>2.1</v>
      </c>
      <c r="O12" s="281">
        <v>1.8</v>
      </c>
      <c r="P12" s="281">
        <v>1.4</v>
      </c>
      <c r="Q12" s="281">
        <v>1.5</v>
      </c>
      <c r="R12" s="281">
        <v>1.4</v>
      </c>
      <c r="S12" s="281">
        <v>1.4</v>
      </c>
      <c r="T12" s="281">
        <v>1.5</v>
      </c>
      <c r="U12" s="281">
        <v>1.5</v>
      </c>
      <c r="V12" s="550">
        <v>1</v>
      </c>
      <c r="W12" s="260" t="s">
        <v>16</v>
      </c>
    </row>
    <row r="13" spans="1:23">
      <c r="A13" s="10" t="s">
        <v>21</v>
      </c>
      <c r="B13" s="556">
        <v>0.38139030000000002</v>
      </c>
      <c r="C13" s="243">
        <v>0.37445329999999999</v>
      </c>
      <c r="D13" s="243">
        <v>8.8762400000000005E-2</v>
      </c>
      <c r="E13" s="243">
        <v>0.39562180000000002</v>
      </c>
      <c r="F13" s="243">
        <v>0.3521648</v>
      </c>
      <c r="G13" s="243">
        <v>0.342613</v>
      </c>
      <c r="H13" s="243">
        <v>0.3989724</v>
      </c>
      <c r="I13" s="243">
        <v>0.3</v>
      </c>
      <c r="J13" s="243">
        <v>0.3</v>
      </c>
      <c r="K13" s="243">
        <v>0.3</v>
      </c>
      <c r="L13" s="282">
        <v>0.4</v>
      </c>
      <c r="M13" s="282">
        <v>0.4</v>
      </c>
      <c r="N13" s="282">
        <v>0.4</v>
      </c>
      <c r="O13" s="282">
        <v>0.3</v>
      </c>
      <c r="P13" s="282">
        <v>0.3</v>
      </c>
      <c r="Q13" s="282">
        <v>0.3</v>
      </c>
      <c r="R13" s="282">
        <v>0.3</v>
      </c>
      <c r="S13" s="282">
        <v>0.3</v>
      </c>
      <c r="T13" s="282">
        <v>0.3</v>
      </c>
      <c r="U13" s="282">
        <v>0.3</v>
      </c>
      <c r="V13" s="551">
        <v>18</v>
      </c>
      <c r="W13" s="263" t="s">
        <v>21</v>
      </c>
    </row>
    <row r="14" spans="1:23">
      <c r="A14" s="88" t="s">
        <v>6</v>
      </c>
      <c r="B14" s="553">
        <v>0.28546719999999998</v>
      </c>
      <c r="C14" s="238">
        <v>0.299647</v>
      </c>
      <c r="D14" s="238">
        <v>0.2298732</v>
      </c>
      <c r="E14" s="238">
        <v>0.1947439</v>
      </c>
      <c r="F14" s="238">
        <v>0.2015489</v>
      </c>
      <c r="G14" s="238">
        <v>0.20779900000000001</v>
      </c>
      <c r="H14" s="238">
        <v>0.203704</v>
      </c>
      <c r="I14" s="238">
        <v>0.2</v>
      </c>
      <c r="J14" s="238">
        <v>0</v>
      </c>
      <c r="K14" s="238">
        <v>0.1</v>
      </c>
      <c r="L14" s="281">
        <v>0.1</v>
      </c>
      <c r="M14" s="281">
        <v>0.1</v>
      </c>
      <c r="N14" s="281">
        <v>0.1</v>
      </c>
      <c r="O14" s="281">
        <v>0</v>
      </c>
      <c r="P14" s="281">
        <v>0</v>
      </c>
      <c r="Q14" s="281">
        <v>0.1</v>
      </c>
      <c r="R14" s="281">
        <v>0.1</v>
      </c>
      <c r="S14" s="281">
        <v>0.1</v>
      </c>
      <c r="T14" s="281">
        <v>0.1</v>
      </c>
      <c r="U14" s="281">
        <v>0.1</v>
      </c>
      <c r="V14" s="550">
        <v>28</v>
      </c>
      <c r="W14" s="260" t="s">
        <v>6</v>
      </c>
    </row>
    <row r="15" spans="1:23">
      <c r="A15" s="10" t="s">
        <v>24</v>
      </c>
      <c r="B15" s="556">
        <v>1.2784709999999999</v>
      </c>
      <c r="C15" s="243">
        <v>1.35653</v>
      </c>
      <c r="D15" s="243">
        <v>1.300584</v>
      </c>
      <c r="E15" s="243">
        <v>1.3099769999999999</v>
      </c>
      <c r="F15" s="243">
        <v>1.379588</v>
      </c>
      <c r="G15" s="243">
        <v>1.402601</v>
      </c>
      <c r="H15" s="243">
        <v>1.142563</v>
      </c>
      <c r="I15" s="243">
        <v>1</v>
      </c>
      <c r="J15" s="243">
        <v>1</v>
      </c>
      <c r="K15" s="243">
        <v>1.1000000000000001</v>
      </c>
      <c r="L15" s="282">
        <v>1.2</v>
      </c>
      <c r="M15" s="282">
        <v>1.2</v>
      </c>
      <c r="N15" s="282">
        <v>1.3</v>
      </c>
      <c r="O15" s="282">
        <v>1.1000000000000001</v>
      </c>
      <c r="P15" s="282">
        <v>0.9</v>
      </c>
      <c r="Q15" s="282">
        <v>0.9</v>
      </c>
      <c r="R15" s="282">
        <v>0.8</v>
      </c>
      <c r="S15" s="282">
        <v>0.8</v>
      </c>
      <c r="T15" s="282">
        <v>0.9</v>
      </c>
      <c r="U15" s="282">
        <v>0.9</v>
      </c>
      <c r="V15" s="551">
        <v>4</v>
      </c>
      <c r="W15" s="263" t="s">
        <v>24</v>
      </c>
    </row>
    <row r="16" spans="1:23">
      <c r="A16" s="88" t="s">
        <v>17</v>
      </c>
      <c r="B16" s="553">
        <v>0.71564729999999999</v>
      </c>
      <c r="C16" s="238">
        <v>0.6693211</v>
      </c>
      <c r="D16" s="238">
        <v>0.90605539999999996</v>
      </c>
      <c r="E16" s="238">
        <v>0.93029680000000003</v>
      </c>
      <c r="F16" s="238">
        <v>1.033147</v>
      </c>
      <c r="G16" s="238">
        <v>0.75809700000000002</v>
      </c>
      <c r="H16" s="238">
        <v>1.0039089999999999</v>
      </c>
      <c r="I16" s="238">
        <v>0.9</v>
      </c>
      <c r="J16" s="238">
        <v>0.8</v>
      </c>
      <c r="K16" s="238">
        <v>0.9</v>
      </c>
      <c r="L16" s="281">
        <v>0.9</v>
      </c>
      <c r="M16" s="281">
        <v>0.8</v>
      </c>
      <c r="N16" s="281">
        <v>0.8</v>
      </c>
      <c r="O16" s="281">
        <v>0.8</v>
      </c>
      <c r="P16" s="281">
        <v>0.8</v>
      </c>
      <c r="Q16" s="281">
        <v>0.7</v>
      </c>
      <c r="R16" s="281">
        <v>0.7</v>
      </c>
      <c r="S16" s="281">
        <v>0.7</v>
      </c>
      <c r="T16" s="281">
        <v>0.7</v>
      </c>
      <c r="U16" s="281">
        <v>0.7</v>
      </c>
      <c r="V16" s="550">
        <v>8</v>
      </c>
      <c r="W16" s="260" t="s">
        <v>17</v>
      </c>
    </row>
    <row r="17" spans="1:23">
      <c r="A17" s="10" t="s">
        <v>22</v>
      </c>
      <c r="B17" s="556">
        <v>0.39668609999999999</v>
      </c>
      <c r="C17" s="243">
        <v>0.38513890000000001</v>
      </c>
      <c r="D17" s="243">
        <v>0.37208210000000003</v>
      </c>
      <c r="E17" s="243">
        <v>0.41705819999999999</v>
      </c>
      <c r="F17" s="243">
        <v>0.44935530000000001</v>
      </c>
      <c r="G17" s="243">
        <v>0.4356199</v>
      </c>
      <c r="H17" s="243">
        <v>0.4232823</v>
      </c>
      <c r="I17" s="243">
        <v>0.4</v>
      </c>
      <c r="J17" s="243">
        <v>0.4</v>
      </c>
      <c r="K17" s="243">
        <v>0.4</v>
      </c>
      <c r="L17" s="282">
        <v>0.4</v>
      </c>
      <c r="M17" s="282">
        <v>0.4</v>
      </c>
      <c r="N17" s="282">
        <v>0.4</v>
      </c>
      <c r="O17" s="282">
        <v>0.3</v>
      </c>
      <c r="P17" s="282">
        <v>0.3</v>
      </c>
      <c r="Q17" s="282">
        <v>0.3</v>
      </c>
      <c r="R17" s="282">
        <v>0.3</v>
      </c>
      <c r="S17" s="282">
        <v>0.3</v>
      </c>
      <c r="T17" s="282">
        <v>0.3</v>
      </c>
      <c r="U17" s="282">
        <v>0.2</v>
      </c>
      <c r="V17" s="551">
        <v>22</v>
      </c>
      <c r="W17" s="263" t="s">
        <v>22</v>
      </c>
    </row>
    <row r="18" spans="1:23">
      <c r="A18" s="88" t="s">
        <v>23</v>
      </c>
      <c r="B18" s="553">
        <v>0.4165759</v>
      </c>
      <c r="C18" s="238">
        <v>0.441054</v>
      </c>
      <c r="D18" s="238">
        <v>0.3896135</v>
      </c>
      <c r="E18" s="238">
        <v>0.3920208</v>
      </c>
      <c r="F18" s="238">
        <v>0.34959639999999997</v>
      </c>
      <c r="G18" s="238">
        <v>0.25041619999999998</v>
      </c>
      <c r="H18" s="238">
        <v>0.1782617</v>
      </c>
      <c r="I18" s="238">
        <v>0.2</v>
      </c>
      <c r="J18" s="238">
        <v>0.2</v>
      </c>
      <c r="K18" s="238">
        <v>0.3</v>
      </c>
      <c r="L18" s="281">
        <v>0.3</v>
      </c>
      <c r="M18" s="281">
        <v>0.3</v>
      </c>
      <c r="N18" s="281">
        <v>0.3</v>
      </c>
      <c r="O18" s="281">
        <v>0.3</v>
      </c>
      <c r="P18" s="281">
        <v>0.3</v>
      </c>
      <c r="Q18" s="281">
        <v>0.3</v>
      </c>
      <c r="R18" s="281">
        <v>0.3</v>
      </c>
      <c r="S18" s="281">
        <v>0.3</v>
      </c>
      <c r="T18" s="281">
        <v>0.3</v>
      </c>
      <c r="U18" s="281">
        <v>0.3</v>
      </c>
      <c r="V18" s="550">
        <v>19</v>
      </c>
      <c r="W18" s="260" t="s">
        <v>23</v>
      </c>
    </row>
    <row r="19" spans="1:23">
      <c r="A19" s="10" t="s">
        <v>48</v>
      </c>
      <c r="B19" s="556"/>
      <c r="C19" s="243"/>
      <c r="D19" s="243"/>
      <c r="E19" s="243"/>
      <c r="F19" s="243"/>
      <c r="G19" s="243"/>
      <c r="H19" s="243"/>
      <c r="I19" s="243">
        <v>0.8</v>
      </c>
      <c r="J19" s="243">
        <v>1</v>
      </c>
      <c r="K19" s="243">
        <v>1</v>
      </c>
      <c r="L19" s="282">
        <v>1.1000000000000001</v>
      </c>
      <c r="M19" s="282">
        <v>1.1000000000000001</v>
      </c>
      <c r="N19" s="282">
        <v>1.1000000000000001</v>
      </c>
      <c r="O19" s="282">
        <v>1</v>
      </c>
      <c r="P19" s="282">
        <v>0.9</v>
      </c>
      <c r="Q19" s="282">
        <v>0.8</v>
      </c>
      <c r="R19" s="282">
        <v>0.8</v>
      </c>
      <c r="S19" s="282">
        <v>0.8</v>
      </c>
      <c r="T19" s="282">
        <v>0.8</v>
      </c>
      <c r="U19" s="282">
        <v>0.9</v>
      </c>
      <c r="V19" s="551">
        <v>7</v>
      </c>
      <c r="W19" s="263" t="s">
        <v>48</v>
      </c>
    </row>
    <row r="20" spans="1:23">
      <c r="A20" s="88" t="s">
        <v>25</v>
      </c>
      <c r="B20" s="553">
        <v>0.45612170000000002</v>
      </c>
      <c r="C20" s="238">
        <v>0.43412440000000002</v>
      </c>
      <c r="D20" s="238">
        <v>0.43980269999999999</v>
      </c>
      <c r="E20" s="238">
        <v>0.47200530000000002</v>
      </c>
      <c r="F20" s="238">
        <v>0.55573280000000003</v>
      </c>
      <c r="G20" s="238">
        <v>0.55912919999999999</v>
      </c>
      <c r="H20" s="238">
        <v>0.56707700000000005</v>
      </c>
      <c r="I20" s="238">
        <v>0.5</v>
      </c>
      <c r="J20" s="238">
        <v>0.6</v>
      </c>
      <c r="K20" s="238">
        <v>0.6</v>
      </c>
      <c r="L20" s="281">
        <v>0.6</v>
      </c>
      <c r="M20" s="281">
        <v>0.6</v>
      </c>
      <c r="N20" s="281">
        <v>0.6</v>
      </c>
      <c r="O20" s="281">
        <v>0.6</v>
      </c>
      <c r="P20" s="281">
        <v>0.6</v>
      </c>
      <c r="Q20" s="281">
        <v>0.6</v>
      </c>
      <c r="R20" s="281">
        <v>0.6</v>
      </c>
      <c r="S20" s="281">
        <v>0.6</v>
      </c>
      <c r="T20" s="281">
        <v>0.6</v>
      </c>
      <c r="U20" s="281">
        <v>0.6</v>
      </c>
      <c r="V20" s="550">
        <v>11</v>
      </c>
      <c r="W20" s="260" t="s">
        <v>25</v>
      </c>
    </row>
    <row r="21" spans="1:23">
      <c r="A21" s="10" t="s">
        <v>4</v>
      </c>
      <c r="B21" s="556">
        <v>2.343493</v>
      </c>
      <c r="C21" s="243">
        <v>2.270721</v>
      </c>
      <c r="D21" s="243">
        <v>2.0262549999999999</v>
      </c>
      <c r="E21" s="243">
        <v>2.0078420000000001</v>
      </c>
      <c r="F21" s="243">
        <v>1.9305969999999999</v>
      </c>
      <c r="G21" s="243">
        <v>1.993646</v>
      </c>
      <c r="H21" s="243">
        <v>2.0212889999999999</v>
      </c>
      <c r="I21" s="243">
        <v>1.8</v>
      </c>
      <c r="J21" s="243">
        <v>1.7</v>
      </c>
      <c r="K21" s="243">
        <v>1.7</v>
      </c>
      <c r="L21" s="282">
        <v>1.4</v>
      </c>
      <c r="M21" s="282">
        <v>1.3</v>
      </c>
      <c r="N21" s="282">
        <v>1.4</v>
      </c>
      <c r="O21" s="282">
        <v>1.4</v>
      </c>
      <c r="P21" s="282">
        <v>1.2</v>
      </c>
      <c r="Q21" s="282">
        <v>1</v>
      </c>
      <c r="R21" s="282">
        <v>0.8</v>
      </c>
      <c r="S21" s="282">
        <v>0.7</v>
      </c>
      <c r="T21" s="282">
        <v>0.6</v>
      </c>
      <c r="U21" s="282">
        <v>0.7</v>
      </c>
      <c r="V21" s="551">
        <v>9</v>
      </c>
      <c r="W21" s="263" t="s">
        <v>4</v>
      </c>
    </row>
    <row r="22" spans="1:23">
      <c r="A22" s="88" t="s">
        <v>8</v>
      </c>
      <c r="B22" s="553">
        <v>0</v>
      </c>
      <c r="C22" s="238">
        <v>0</v>
      </c>
      <c r="D22" s="238">
        <v>2.2480900000000002E-2</v>
      </c>
      <c r="E22" s="238">
        <v>9.4331799999999993E-2</v>
      </c>
      <c r="F22" s="238">
        <v>0.15219820000000001</v>
      </c>
      <c r="G22" s="238">
        <v>0.3393292</v>
      </c>
      <c r="H22" s="238">
        <v>0.3164862</v>
      </c>
      <c r="I22" s="238">
        <v>0.3</v>
      </c>
      <c r="J22" s="238">
        <v>0.3</v>
      </c>
      <c r="K22" s="238">
        <v>0.3</v>
      </c>
      <c r="L22" s="281">
        <v>0.3</v>
      </c>
      <c r="M22" s="281">
        <v>0.3</v>
      </c>
      <c r="N22" s="281">
        <v>0.3</v>
      </c>
      <c r="O22" s="281">
        <v>0.2</v>
      </c>
      <c r="P22" s="281">
        <v>0.2</v>
      </c>
      <c r="Q22" s="281">
        <v>0.3</v>
      </c>
      <c r="R22" s="281">
        <v>0.5</v>
      </c>
      <c r="S22" s="281">
        <v>0.4</v>
      </c>
      <c r="T22" s="281">
        <v>0.5</v>
      </c>
      <c r="U22" s="281">
        <v>0.5</v>
      </c>
      <c r="V22" s="550">
        <v>14</v>
      </c>
      <c r="W22" s="260" t="s">
        <v>8</v>
      </c>
    </row>
    <row r="23" spans="1:23">
      <c r="A23" s="10" t="s">
        <v>9</v>
      </c>
      <c r="B23" s="556">
        <v>0.73167190000000004</v>
      </c>
      <c r="C23" s="243">
        <v>0.70859349999999999</v>
      </c>
      <c r="D23" s="243">
        <v>0.82404319999999998</v>
      </c>
      <c r="E23" s="243">
        <v>0.76955899999999999</v>
      </c>
      <c r="F23" s="243">
        <v>0.68487450000000005</v>
      </c>
      <c r="G23" s="243">
        <v>0.66597280000000003</v>
      </c>
      <c r="H23" s="243">
        <v>0.66064480000000003</v>
      </c>
      <c r="I23" s="243">
        <v>0.7</v>
      </c>
      <c r="J23" s="243">
        <v>0.7</v>
      </c>
      <c r="K23" s="243">
        <v>0.8</v>
      </c>
      <c r="L23" s="282">
        <v>0.5</v>
      </c>
      <c r="M23" s="282">
        <v>0.1</v>
      </c>
      <c r="N23" s="282">
        <v>0.1</v>
      </c>
      <c r="O23" s="282">
        <v>0</v>
      </c>
      <c r="P23" s="282">
        <v>0</v>
      </c>
      <c r="Q23" s="282">
        <v>0</v>
      </c>
      <c r="R23" s="282">
        <v>0</v>
      </c>
      <c r="S23" s="282">
        <v>0</v>
      </c>
      <c r="T23" s="282">
        <v>0</v>
      </c>
      <c r="U23" s="282">
        <v>0.1</v>
      </c>
      <c r="V23" s="551">
        <v>27</v>
      </c>
      <c r="W23" s="263" t="s">
        <v>9</v>
      </c>
    </row>
    <row r="24" spans="1:23">
      <c r="A24" s="88" t="s">
        <v>26</v>
      </c>
      <c r="B24" s="553">
        <v>0.13911989999999999</v>
      </c>
      <c r="C24" s="238">
        <v>0.13740930000000001</v>
      </c>
      <c r="D24" s="238">
        <v>0.13856450000000001</v>
      </c>
      <c r="E24" s="238">
        <v>0.1390662</v>
      </c>
      <c r="F24" s="238">
        <v>0.13037180000000001</v>
      </c>
      <c r="G24" s="238">
        <v>0.121987</v>
      </c>
      <c r="H24" s="238">
        <v>0.1262499</v>
      </c>
      <c r="I24" s="238">
        <v>0.1</v>
      </c>
      <c r="J24" s="238">
        <v>0.1</v>
      </c>
      <c r="K24" s="238">
        <v>0.1</v>
      </c>
      <c r="L24" s="281">
        <v>0.1</v>
      </c>
      <c r="M24" s="281">
        <v>0.1</v>
      </c>
      <c r="N24" s="281">
        <v>0.2</v>
      </c>
      <c r="O24" s="281">
        <v>0.2</v>
      </c>
      <c r="P24" s="281">
        <v>0.2</v>
      </c>
      <c r="Q24" s="281">
        <v>0.2</v>
      </c>
      <c r="R24" s="281">
        <v>0.2</v>
      </c>
      <c r="S24" s="281">
        <v>0.1</v>
      </c>
      <c r="T24" s="281">
        <v>0.1</v>
      </c>
      <c r="U24" s="281">
        <v>0.1</v>
      </c>
      <c r="V24" s="550">
        <v>25</v>
      </c>
      <c r="W24" s="260" t="s">
        <v>26</v>
      </c>
    </row>
    <row r="25" spans="1:23">
      <c r="A25" s="10" t="s">
        <v>7</v>
      </c>
      <c r="B25" s="556">
        <v>0.16199859999999999</v>
      </c>
      <c r="C25" s="243">
        <v>0.30257420000000002</v>
      </c>
      <c r="D25" s="243">
        <v>0.31271680000000002</v>
      </c>
      <c r="E25" s="243">
        <v>0.31091679999999999</v>
      </c>
      <c r="F25" s="243">
        <v>0.39689849999999999</v>
      </c>
      <c r="G25" s="243">
        <v>0.38854509999999998</v>
      </c>
      <c r="H25" s="243">
        <v>0.39367950000000002</v>
      </c>
      <c r="I25" s="243">
        <v>0.4</v>
      </c>
      <c r="J25" s="243">
        <v>0.4</v>
      </c>
      <c r="K25" s="243">
        <v>0.8</v>
      </c>
      <c r="L25" s="282">
        <v>0.5</v>
      </c>
      <c r="M25" s="282">
        <v>0.6</v>
      </c>
      <c r="N25" s="282">
        <v>0.6</v>
      </c>
      <c r="O25" s="282">
        <v>0.6</v>
      </c>
      <c r="P25" s="282">
        <v>0.5</v>
      </c>
      <c r="Q25" s="282">
        <v>0.5</v>
      </c>
      <c r="R25" s="282">
        <v>0.5</v>
      </c>
      <c r="S25" s="282">
        <v>0.5</v>
      </c>
      <c r="T25" s="282">
        <v>0.5</v>
      </c>
      <c r="U25" s="282">
        <v>0.5</v>
      </c>
      <c r="V25" s="551">
        <v>16</v>
      </c>
      <c r="W25" s="263" t="s">
        <v>7</v>
      </c>
    </row>
    <row r="26" spans="1:23">
      <c r="A26" s="88" t="s">
        <v>10</v>
      </c>
      <c r="B26" s="553">
        <v>2.25854</v>
      </c>
      <c r="C26" s="238">
        <v>2.157769</v>
      </c>
      <c r="D26" s="238">
        <v>2.1774450000000001</v>
      </c>
      <c r="E26" s="238">
        <v>2.2613539999999999</v>
      </c>
      <c r="F26" s="238">
        <v>2.3814299999999999</v>
      </c>
      <c r="G26" s="238">
        <v>2.2114850000000001</v>
      </c>
      <c r="H26" s="238">
        <v>2.0499130000000001</v>
      </c>
      <c r="I26" s="238">
        <v>1.9</v>
      </c>
      <c r="J26" s="238">
        <v>2</v>
      </c>
      <c r="K26" s="238">
        <v>1.7</v>
      </c>
      <c r="L26" s="281">
        <v>1.7</v>
      </c>
      <c r="M26" s="281">
        <v>1.7</v>
      </c>
      <c r="N26" s="281">
        <v>1.6</v>
      </c>
      <c r="O26" s="281">
        <v>1.6</v>
      </c>
      <c r="P26" s="281">
        <v>1.5</v>
      </c>
      <c r="Q26" s="281">
        <v>1.3</v>
      </c>
      <c r="R26" s="281">
        <v>1.4</v>
      </c>
      <c r="S26" s="281">
        <v>1.2</v>
      </c>
      <c r="T26" s="281">
        <v>1.1000000000000001</v>
      </c>
      <c r="U26" s="281">
        <v>1.2</v>
      </c>
      <c r="V26" s="550">
        <v>2</v>
      </c>
      <c r="W26" s="260" t="s">
        <v>10</v>
      </c>
    </row>
    <row r="27" spans="1:23">
      <c r="A27" s="10" t="s">
        <v>18</v>
      </c>
      <c r="B27" s="556">
        <v>1.3293550000000001</v>
      </c>
      <c r="C27" s="243">
        <v>1.4692499999999999</v>
      </c>
      <c r="D27" s="243">
        <v>1.2882880000000001</v>
      </c>
      <c r="E27" s="243">
        <v>1.3838619999999999</v>
      </c>
      <c r="F27" s="243">
        <v>1.4513469999999999</v>
      </c>
      <c r="G27" s="243">
        <v>1.391521</v>
      </c>
      <c r="H27" s="243">
        <v>1.3014509999999999</v>
      </c>
      <c r="I27" s="243">
        <v>1.1000000000000001</v>
      </c>
      <c r="J27" s="243">
        <v>1.2</v>
      </c>
      <c r="K27" s="243">
        <v>1.2</v>
      </c>
      <c r="L27" s="282">
        <v>1.2</v>
      </c>
      <c r="M27" s="282">
        <v>1.2</v>
      </c>
      <c r="N27" s="282">
        <v>1.2</v>
      </c>
      <c r="O27" s="282">
        <v>1.2</v>
      </c>
      <c r="P27" s="282">
        <v>1.1000000000000001</v>
      </c>
      <c r="Q27" s="282">
        <v>1.1000000000000001</v>
      </c>
      <c r="R27" s="282">
        <v>1.1000000000000001</v>
      </c>
      <c r="S27" s="282">
        <v>1</v>
      </c>
      <c r="T27" s="282">
        <v>0.9</v>
      </c>
      <c r="U27" s="282">
        <v>1</v>
      </c>
      <c r="V27" s="551">
        <v>3</v>
      </c>
      <c r="W27" s="263" t="s">
        <v>18</v>
      </c>
    </row>
    <row r="28" spans="1:23">
      <c r="A28" s="88" t="s">
        <v>27</v>
      </c>
      <c r="B28" s="553">
        <v>0.70157990000000003</v>
      </c>
      <c r="C28" s="238">
        <v>0.69325530000000002</v>
      </c>
      <c r="D28" s="238">
        <v>0.68540639999999997</v>
      </c>
      <c r="E28" s="238">
        <v>0.70953339999999998</v>
      </c>
      <c r="F28" s="238">
        <v>0.70699449999999997</v>
      </c>
      <c r="G28" s="238">
        <v>0.80545820000000001</v>
      </c>
      <c r="H28" s="238">
        <v>0.86298699999999995</v>
      </c>
      <c r="I28" s="238">
        <v>0.9</v>
      </c>
      <c r="J28" s="238">
        <v>1</v>
      </c>
      <c r="K28" s="238">
        <v>0.9</v>
      </c>
      <c r="L28" s="281">
        <v>0.9</v>
      </c>
      <c r="M28" s="281">
        <v>0.9</v>
      </c>
      <c r="N28" s="281">
        <v>0.8</v>
      </c>
      <c r="O28" s="281">
        <v>0.8</v>
      </c>
      <c r="P28" s="281">
        <v>0.8</v>
      </c>
      <c r="Q28" s="281">
        <v>0.8</v>
      </c>
      <c r="R28" s="281">
        <v>0.8</v>
      </c>
      <c r="S28" s="281">
        <v>0.8</v>
      </c>
      <c r="T28" s="281">
        <v>0.8</v>
      </c>
      <c r="U28" s="281">
        <v>0.9</v>
      </c>
      <c r="V28" s="550">
        <v>5</v>
      </c>
      <c r="W28" s="260" t="s">
        <v>27</v>
      </c>
    </row>
    <row r="29" spans="1:23">
      <c r="A29" s="10" t="s">
        <v>11</v>
      </c>
      <c r="B29" s="556">
        <v>0.18859970000000001</v>
      </c>
      <c r="C29" s="243">
        <v>0.22725310000000001</v>
      </c>
      <c r="D29" s="243">
        <v>0.25244830000000001</v>
      </c>
      <c r="E29" s="243">
        <v>0.1153267</v>
      </c>
      <c r="F29" s="243">
        <v>0.12678619999999999</v>
      </c>
      <c r="G29" s="243">
        <v>0.17947869999999999</v>
      </c>
      <c r="H29" s="243">
        <v>0.1726606</v>
      </c>
      <c r="I29" s="243">
        <v>0.2</v>
      </c>
      <c r="J29" s="243">
        <v>0.2</v>
      </c>
      <c r="K29" s="243">
        <v>0.3</v>
      </c>
      <c r="L29" s="282">
        <v>0.3</v>
      </c>
      <c r="M29" s="282">
        <v>0.2</v>
      </c>
      <c r="N29" s="282">
        <v>0.2</v>
      </c>
      <c r="O29" s="282">
        <v>0.3</v>
      </c>
      <c r="P29" s="282">
        <v>0.2</v>
      </c>
      <c r="Q29" s="282">
        <v>0.2</v>
      </c>
      <c r="R29" s="282">
        <v>0.2</v>
      </c>
      <c r="S29" s="282">
        <v>0.2</v>
      </c>
      <c r="T29" s="282">
        <v>0.2</v>
      </c>
      <c r="U29" s="282">
        <v>0.2</v>
      </c>
      <c r="V29" s="551">
        <v>24</v>
      </c>
      <c r="W29" s="263" t="s">
        <v>11</v>
      </c>
    </row>
    <row r="30" spans="1:23">
      <c r="A30" s="88" t="s">
        <v>28</v>
      </c>
      <c r="B30" s="553">
        <v>0.86604979999999998</v>
      </c>
      <c r="C30" s="238">
        <v>0.94633370000000006</v>
      </c>
      <c r="D30" s="238">
        <v>0.92693919999999996</v>
      </c>
      <c r="E30" s="238">
        <v>1.0257719999999999</v>
      </c>
      <c r="F30" s="238">
        <v>1.126511</v>
      </c>
      <c r="G30" s="238">
        <v>1.069688</v>
      </c>
      <c r="H30" s="238">
        <v>1.059296</v>
      </c>
      <c r="I30" s="238">
        <v>1</v>
      </c>
      <c r="J30" s="238">
        <v>0.8</v>
      </c>
      <c r="K30" s="238">
        <v>0.9</v>
      </c>
      <c r="L30" s="281">
        <v>0.9</v>
      </c>
      <c r="M30" s="281">
        <v>0.9</v>
      </c>
      <c r="N30" s="281">
        <v>0.8</v>
      </c>
      <c r="O30" s="281">
        <v>0.7</v>
      </c>
      <c r="P30" s="281">
        <v>0.6</v>
      </c>
      <c r="Q30" s="281">
        <v>0.6</v>
      </c>
      <c r="R30" s="281">
        <v>0.6</v>
      </c>
      <c r="S30" s="281">
        <v>0.5</v>
      </c>
      <c r="T30" s="281">
        <v>0.5</v>
      </c>
      <c r="U30" s="281">
        <v>0.6</v>
      </c>
      <c r="V30" s="550">
        <v>13</v>
      </c>
      <c r="W30" s="260" t="s">
        <v>28</v>
      </c>
    </row>
    <row r="31" spans="1:23">
      <c r="A31" s="10" t="s">
        <v>12</v>
      </c>
      <c r="B31" s="556">
        <v>0</v>
      </c>
      <c r="C31" s="243">
        <v>0</v>
      </c>
      <c r="D31" s="243">
        <v>6.7372299999999996E-2</v>
      </c>
      <c r="E31" s="243">
        <v>4.8576300000000003E-2</v>
      </c>
      <c r="F31" s="243">
        <v>0.123028</v>
      </c>
      <c r="G31" s="243">
        <v>6.0134199999999999E-2</v>
      </c>
      <c r="H31" s="243">
        <v>7.1219099999999994E-2</v>
      </c>
      <c r="I31" s="243">
        <v>0.1</v>
      </c>
      <c r="J31" s="243">
        <v>0.1</v>
      </c>
      <c r="K31" s="243">
        <v>0.1</v>
      </c>
      <c r="L31" s="282">
        <v>0.1</v>
      </c>
      <c r="M31" s="282">
        <v>0.1</v>
      </c>
      <c r="N31" s="282">
        <v>0.3</v>
      </c>
      <c r="O31" s="282">
        <v>0.4</v>
      </c>
      <c r="P31" s="282">
        <v>0.3</v>
      </c>
      <c r="Q31" s="282">
        <v>0.3</v>
      </c>
      <c r="R31" s="282">
        <v>0.2</v>
      </c>
      <c r="S31" s="282">
        <v>0.3</v>
      </c>
      <c r="T31" s="282">
        <v>0.3</v>
      </c>
      <c r="U31" s="282">
        <v>0.3</v>
      </c>
      <c r="V31" s="551">
        <v>21</v>
      </c>
      <c r="W31" s="263" t="s">
        <v>12</v>
      </c>
    </row>
    <row r="32" spans="1:23">
      <c r="A32" s="88" t="s">
        <v>14</v>
      </c>
      <c r="B32" s="553">
        <v>1.0207029999999999</v>
      </c>
      <c r="C32" s="238">
        <v>1.0031410000000001</v>
      </c>
      <c r="D32" s="238">
        <v>0.96252040000000005</v>
      </c>
      <c r="E32" s="238">
        <v>1.084444</v>
      </c>
      <c r="F32" s="238">
        <v>0.86040680000000003</v>
      </c>
      <c r="G32" s="238">
        <v>0.4368069</v>
      </c>
      <c r="H32" s="238">
        <v>0.43813600000000003</v>
      </c>
      <c r="I32" s="238">
        <v>0.4</v>
      </c>
      <c r="J32" s="238">
        <v>0.5</v>
      </c>
      <c r="K32" s="238">
        <v>0.5</v>
      </c>
      <c r="L32" s="281">
        <v>0.5</v>
      </c>
      <c r="M32" s="281">
        <v>0.5</v>
      </c>
      <c r="N32" s="281">
        <v>0.5</v>
      </c>
      <c r="O32" s="281">
        <v>0.5</v>
      </c>
      <c r="P32" s="281">
        <v>0.4</v>
      </c>
      <c r="Q32" s="281">
        <v>0.4</v>
      </c>
      <c r="R32" s="281">
        <v>0.4</v>
      </c>
      <c r="S32" s="281">
        <v>0.4</v>
      </c>
      <c r="T32" s="281">
        <v>0.5</v>
      </c>
      <c r="U32" s="281">
        <v>0.5</v>
      </c>
      <c r="V32" s="550">
        <v>15</v>
      </c>
      <c r="W32" s="260" t="s">
        <v>14</v>
      </c>
    </row>
    <row r="33" spans="1:23">
      <c r="A33" s="10" t="s">
        <v>13</v>
      </c>
      <c r="B33" s="556">
        <v>0.2438111</v>
      </c>
      <c r="C33" s="243">
        <v>0.23468259999999999</v>
      </c>
      <c r="D33" s="243">
        <v>0.22641849999999999</v>
      </c>
      <c r="E33" s="243">
        <v>0.2251234</v>
      </c>
      <c r="F33" s="243">
        <v>0.20889959999999999</v>
      </c>
      <c r="G33" s="243">
        <v>0.24508669999999999</v>
      </c>
      <c r="H33" s="243">
        <v>0.23238519999999999</v>
      </c>
      <c r="I33" s="243">
        <v>0.2</v>
      </c>
      <c r="J33" s="243">
        <v>0.2</v>
      </c>
      <c r="K33" s="243">
        <v>0.2</v>
      </c>
      <c r="L33" s="282">
        <v>0.2</v>
      </c>
      <c r="M33" s="282">
        <v>0.2</v>
      </c>
      <c r="N33" s="282">
        <v>0.2</v>
      </c>
      <c r="O33" s="282">
        <v>0.2</v>
      </c>
      <c r="P33" s="282">
        <v>0.2</v>
      </c>
      <c r="Q33" s="282">
        <v>0.2</v>
      </c>
      <c r="R33" s="282">
        <v>0.2</v>
      </c>
      <c r="S33" s="282">
        <v>0.2</v>
      </c>
      <c r="T33" s="282">
        <v>0.2</v>
      </c>
      <c r="U33" s="282">
        <v>0.2</v>
      </c>
      <c r="V33" s="551">
        <v>23</v>
      </c>
      <c r="W33" s="263" t="s">
        <v>13</v>
      </c>
    </row>
    <row r="34" spans="1:23">
      <c r="A34" s="88" t="s">
        <v>29</v>
      </c>
      <c r="B34" s="553">
        <v>0.77034749999999996</v>
      </c>
      <c r="C34" s="238">
        <v>0.95863880000000001</v>
      </c>
      <c r="D34" s="238">
        <v>0.98950190000000005</v>
      </c>
      <c r="E34" s="238">
        <v>1.0814520000000001</v>
      </c>
      <c r="F34" s="238">
        <v>1.1634869999999999</v>
      </c>
      <c r="G34" s="238">
        <v>1.103696</v>
      </c>
      <c r="H34" s="238">
        <v>0.97477510000000001</v>
      </c>
      <c r="I34" s="238">
        <v>1</v>
      </c>
      <c r="J34" s="238">
        <v>1.1000000000000001</v>
      </c>
      <c r="K34" s="238">
        <v>1.2</v>
      </c>
      <c r="L34" s="281">
        <v>1.1000000000000001</v>
      </c>
      <c r="M34" s="281">
        <v>1.1000000000000001</v>
      </c>
      <c r="N34" s="281">
        <v>1</v>
      </c>
      <c r="O34" s="281">
        <v>0.9</v>
      </c>
      <c r="P34" s="281">
        <v>0.8</v>
      </c>
      <c r="Q34" s="281">
        <v>0.9</v>
      </c>
      <c r="R34" s="281">
        <v>1</v>
      </c>
      <c r="S34" s="281">
        <v>0.9</v>
      </c>
      <c r="T34" s="281">
        <v>0.9</v>
      </c>
      <c r="U34" s="281">
        <v>0.9</v>
      </c>
      <c r="V34" s="550">
        <v>6</v>
      </c>
      <c r="W34" s="260" t="s">
        <v>29</v>
      </c>
    </row>
    <row r="35" spans="1:23">
      <c r="A35" s="10" t="s">
        <v>30</v>
      </c>
      <c r="B35" s="556">
        <v>0.32040689999999999</v>
      </c>
      <c r="C35" s="243">
        <v>0.36253030000000003</v>
      </c>
      <c r="D35" s="243">
        <v>0.33373190000000003</v>
      </c>
      <c r="E35" s="243">
        <v>0.33905750000000001</v>
      </c>
      <c r="F35" s="243">
        <v>0.33936250000000001</v>
      </c>
      <c r="G35" s="243">
        <v>0.33573950000000002</v>
      </c>
      <c r="H35" s="243">
        <v>0.32524009999999998</v>
      </c>
      <c r="I35" s="243">
        <v>0.3</v>
      </c>
      <c r="J35" s="243">
        <v>0.3</v>
      </c>
      <c r="K35" s="243">
        <v>0.3</v>
      </c>
      <c r="L35" s="282">
        <v>0.4</v>
      </c>
      <c r="M35" s="282">
        <v>0.4</v>
      </c>
      <c r="N35" s="282">
        <v>0.4</v>
      </c>
      <c r="O35" s="282">
        <v>0.5</v>
      </c>
      <c r="P35" s="282">
        <v>0.5</v>
      </c>
      <c r="Q35" s="282">
        <v>0.5</v>
      </c>
      <c r="R35" s="282">
        <v>0.4</v>
      </c>
      <c r="S35" s="282">
        <v>0.4</v>
      </c>
      <c r="T35" s="282">
        <v>0.4</v>
      </c>
      <c r="U35" s="282">
        <v>0.4</v>
      </c>
      <c r="V35" s="551">
        <v>17</v>
      </c>
      <c r="W35" s="263" t="s">
        <v>30</v>
      </c>
    </row>
    <row r="36" spans="1:23">
      <c r="A36" s="293" t="s">
        <v>19</v>
      </c>
      <c r="B36" s="557">
        <v>0.57511350000000006</v>
      </c>
      <c r="C36" s="558">
        <v>0.56732640000000001</v>
      </c>
      <c r="D36" s="558">
        <v>0.56658200000000003</v>
      </c>
      <c r="E36" s="558">
        <v>0.6137148</v>
      </c>
      <c r="F36" s="558">
        <v>0.61691229999999997</v>
      </c>
      <c r="G36" s="558">
        <v>0.56638429999999995</v>
      </c>
      <c r="H36" s="558">
        <v>0.48665740000000002</v>
      </c>
      <c r="I36" s="558">
        <v>0.5</v>
      </c>
      <c r="J36" s="558">
        <v>0.5</v>
      </c>
      <c r="K36" s="558">
        <v>0.5</v>
      </c>
      <c r="L36" s="546">
        <v>0.4</v>
      </c>
      <c r="M36" s="546">
        <v>0.4</v>
      </c>
      <c r="N36" s="546">
        <v>0.5</v>
      </c>
      <c r="O36" s="546">
        <v>0.5</v>
      </c>
      <c r="P36" s="546">
        <v>0.5</v>
      </c>
      <c r="Q36" s="546">
        <v>0.6</v>
      </c>
      <c r="R36" s="547">
        <v>0.6</v>
      </c>
      <c r="S36" s="547">
        <v>0.6</v>
      </c>
      <c r="T36" s="546">
        <v>0.6</v>
      </c>
      <c r="U36" s="546">
        <v>0.6</v>
      </c>
      <c r="V36" s="552">
        <v>12</v>
      </c>
      <c r="W36" s="548" t="s">
        <v>19</v>
      </c>
    </row>
    <row r="37" spans="1:23">
      <c r="A37" s="10" t="s">
        <v>314</v>
      </c>
      <c r="B37" s="556"/>
      <c r="C37" s="243"/>
      <c r="D37" s="243"/>
      <c r="E37" s="243"/>
      <c r="F37" s="243"/>
      <c r="G37" s="243"/>
      <c r="H37" s="243"/>
      <c r="I37" s="243"/>
      <c r="J37" s="243"/>
      <c r="K37" s="243"/>
      <c r="L37" s="282"/>
      <c r="M37" s="282"/>
      <c r="N37" s="282"/>
      <c r="O37" s="282"/>
      <c r="P37" s="282"/>
      <c r="Q37" s="282"/>
      <c r="R37" s="282"/>
      <c r="S37" s="282"/>
      <c r="T37" s="282"/>
      <c r="U37" s="282"/>
      <c r="V37" s="712"/>
      <c r="W37" s="263" t="s">
        <v>314</v>
      </c>
    </row>
    <row r="38" spans="1:23">
      <c r="A38" s="292" t="s">
        <v>295</v>
      </c>
      <c r="B38" s="695"/>
      <c r="C38" s="696"/>
      <c r="D38" s="696"/>
      <c r="E38" s="696"/>
      <c r="F38" s="696"/>
      <c r="G38" s="696"/>
      <c r="H38" s="696"/>
      <c r="I38" s="696"/>
      <c r="J38" s="696"/>
      <c r="K38" s="696"/>
      <c r="L38" s="690"/>
      <c r="M38" s="690"/>
      <c r="N38" s="690"/>
      <c r="O38" s="690"/>
      <c r="P38" s="690"/>
      <c r="Q38" s="690"/>
      <c r="R38" s="690"/>
      <c r="S38" s="690"/>
      <c r="T38" s="690"/>
      <c r="U38" s="690"/>
      <c r="V38" s="713"/>
      <c r="W38" s="292" t="s">
        <v>295</v>
      </c>
    </row>
    <row r="39" spans="1:23">
      <c r="A39" s="10" t="s">
        <v>119</v>
      </c>
      <c r="B39" s="278"/>
      <c r="C39" s="279"/>
      <c r="D39" s="279"/>
      <c r="E39" s="279"/>
      <c r="F39" s="279"/>
      <c r="G39" s="279"/>
      <c r="H39" s="279"/>
      <c r="I39" s="279"/>
      <c r="J39" s="279"/>
      <c r="K39" s="279"/>
      <c r="L39" s="282"/>
      <c r="M39" s="282"/>
      <c r="N39" s="282"/>
      <c r="O39" s="282"/>
      <c r="P39" s="282"/>
      <c r="Q39" s="282"/>
      <c r="R39" s="282"/>
      <c r="S39" s="282"/>
      <c r="T39" s="282"/>
      <c r="U39" s="282"/>
      <c r="V39" s="714"/>
      <c r="W39" s="10" t="s">
        <v>119</v>
      </c>
    </row>
    <row r="40" spans="1:23">
      <c r="A40" s="292" t="s">
        <v>296</v>
      </c>
      <c r="B40" s="695"/>
      <c r="C40" s="696"/>
      <c r="D40" s="696"/>
      <c r="E40" s="696"/>
      <c r="F40" s="696"/>
      <c r="G40" s="696"/>
      <c r="H40" s="696"/>
      <c r="I40" s="696"/>
      <c r="J40" s="696"/>
      <c r="K40" s="696"/>
      <c r="L40" s="690"/>
      <c r="M40" s="690"/>
      <c r="N40" s="690"/>
      <c r="O40" s="690"/>
      <c r="P40" s="690"/>
      <c r="Q40" s="690"/>
      <c r="R40" s="690"/>
      <c r="S40" s="690"/>
      <c r="T40" s="690"/>
      <c r="U40" s="690"/>
      <c r="V40" s="715"/>
      <c r="W40" s="292" t="s">
        <v>296</v>
      </c>
    </row>
    <row r="41" spans="1:23">
      <c r="A41" s="11" t="s">
        <v>15</v>
      </c>
      <c r="B41" s="691"/>
      <c r="C41" s="692"/>
      <c r="D41" s="692"/>
      <c r="E41" s="692"/>
      <c r="F41" s="692"/>
      <c r="G41" s="692"/>
      <c r="H41" s="692"/>
      <c r="I41" s="692"/>
      <c r="J41" s="692"/>
      <c r="K41" s="692"/>
      <c r="L41" s="693"/>
      <c r="M41" s="693"/>
      <c r="N41" s="693"/>
      <c r="O41" s="693"/>
      <c r="P41" s="693"/>
      <c r="Q41" s="693"/>
      <c r="R41" s="693"/>
      <c r="S41" s="694"/>
      <c r="T41" s="693"/>
      <c r="U41" s="693"/>
      <c r="V41" s="716"/>
      <c r="W41" s="11" t="s">
        <v>15</v>
      </c>
    </row>
    <row r="42" spans="1:23">
      <c r="A42" s="291" t="s">
        <v>1</v>
      </c>
      <c r="B42" s="424">
        <v>1.068797</v>
      </c>
      <c r="C42" s="424">
        <v>1.248667</v>
      </c>
      <c r="D42" s="424">
        <v>1.349275</v>
      </c>
      <c r="E42" s="424">
        <v>1.8254600000000001</v>
      </c>
      <c r="F42" s="424">
        <v>1.927835</v>
      </c>
      <c r="G42" s="424">
        <v>1.746761</v>
      </c>
      <c r="H42" s="424">
        <v>1.3067770000000001</v>
      </c>
      <c r="I42" s="424">
        <v>1.2</v>
      </c>
      <c r="J42" s="424">
        <v>1.4</v>
      </c>
      <c r="K42" s="424">
        <v>1.5</v>
      </c>
      <c r="L42" s="424">
        <v>1.6</v>
      </c>
      <c r="M42" s="424">
        <v>1.1000000000000001</v>
      </c>
      <c r="N42" s="424">
        <v>1</v>
      </c>
      <c r="O42" s="424">
        <v>0.6</v>
      </c>
      <c r="P42" s="424">
        <v>0.2</v>
      </c>
      <c r="Q42" s="424">
        <v>0.2</v>
      </c>
      <c r="R42" s="424">
        <v>0.3</v>
      </c>
      <c r="S42" s="424">
        <v>0.3</v>
      </c>
      <c r="T42" s="424">
        <v>0.3</v>
      </c>
      <c r="U42" s="424">
        <v>0.3</v>
      </c>
      <c r="V42" s="717"/>
      <c r="W42" s="291" t="s">
        <v>1</v>
      </c>
    </row>
    <row r="43" spans="1:23">
      <c r="A43" s="10" t="s">
        <v>31</v>
      </c>
      <c r="B43" s="556">
        <v>1.383027</v>
      </c>
      <c r="C43" s="243">
        <v>1.540384</v>
      </c>
      <c r="D43" s="243">
        <v>1.414077</v>
      </c>
      <c r="E43" s="243">
        <v>1.512154</v>
      </c>
      <c r="F43" s="243">
        <v>1.3526800000000001</v>
      </c>
      <c r="G43" s="243">
        <v>1.2194499999999999</v>
      </c>
      <c r="H43" s="243">
        <v>1.2515559999999999</v>
      </c>
      <c r="I43" s="243">
        <v>1.4</v>
      </c>
      <c r="J43" s="243">
        <v>1.4</v>
      </c>
      <c r="K43" s="243">
        <v>1.5</v>
      </c>
      <c r="L43" s="243">
        <v>1.4</v>
      </c>
      <c r="M43" s="243">
        <v>1.4</v>
      </c>
      <c r="N43" s="243">
        <v>1.3</v>
      </c>
      <c r="O43" s="243">
        <v>1.1000000000000001</v>
      </c>
      <c r="P43" s="243">
        <v>1.1000000000000001</v>
      </c>
      <c r="Q43" s="243">
        <v>1.2</v>
      </c>
      <c r="R43" s="243">
        <v>1.1000000000000001</v>
      </c>
      <c r="S43" s="243">
        <v>1.1000000000000001</v>
      </c>
      <c r="T43" s="243">
        <v>1.1000000000000001</v>
      </c>
      <c r="U43" s="243">
        <v>1</v>
      </c>
      <c r="V43" s="714"/>
      <c r="W43" s="10" t="s">
        <v>31</v>
      </c>
    </row>
    <row r="44" spans="1:23">
      <c r="A44" s="293" t="s">
        <v>2</v>
      </c>
      <c r="B44" s="697"/>
      <c r="C44" s="698"/>
      <c r="D44" s="698"/>
      <c r="E44" s="698"/>
      <c r="F44" s="698"/>
      <c r="G44" s="698"/>
      <c r="H44" s="698"/>
      <c r="I44" s="698"/>
      <c r="J44" s="698"/>
      <c r="K44" s="698"/>
      <c r="L44" s="699"/>
      <c r="M44" s="699"/>
      <c r="N44" s="699"/>
      <c r="O44" s="699"/>
      <c r="P44" s="699"/>
      <c r="Q44" s="699"/>
      <c r="R44" s="699"/>
      <c r="S44" s="700"/>
      <c r="T44" s="699"/>
      <c r="U44" s="699"/>
      <c r="V44" s="718"/>
      <c r="W44" s="293" t="s">
        <v>2</v>
      </c>
    </row>
    <row r="45" spans="1:23">
      <c r="A45" s="834"/>
      <c r="B45" s="834"/>
      <c r="C45" s="834"/>
      <c r="D45" s="834"/>
      <c r="E45" s="834"/>
      <c r="F45" s="834"/>
      <c r="G45" s="834"/>
      <c r="H45" s="834"/>
      <c r="I45" s="834"/>
      <c r="J45" s="834"/>
      <c r="K45" s="834"/>
      <c r="L45" s="835"/>
      <c r="M45" s="835"/>
      <c r="N45" s="835"/>
      <c r="O45" s="835"/>
      <c r="P45" s="835"/>
      <c r="Q45" s="835"/>
      <c r="R45" s="835"/>
      <c r="S45" s="835"/>
      <c r="T45" s="835"/>
      <c r="U45" s="835"/>
      <c r="V45" s="835"/>
      <c r="W45" s="835"/>
    </row>
    <row r="46" spans="1:23">
      <c r="A46" s="772"/>
      <c r="B46" s="772"/>
      <c r="C46" s="772"/>
      <c r="D46" s="772"/>
      <c r="E46" s="772"/>
      <c r="F46" s="772"/>
      <c r="G46" s="772"/>
      <c r="H46" s="772"/>
      <c r="I46" s="772"/>
      <c r="J46" s="772"/>
      <c r="K46" s="772"/>
      <c r="L46" s="836"/>
      <c r="M46" s="836"/>
      <c r="N46" s="836"/>
      <c r="O46" s="836"/>
      <c r="P46" s="836"/>
      <c r="Q46" s="836"/>
      <c r="R46" s="836"/>
      <c r="S46" s="836"/>
      <c r="T46" s="836"/>
      <c r="U46" s="836"/>
      <c r="V46" s="836"/>
      <c r="W46" s="836"/>
    </row>
    <row r="47" spans="1:23">
      <c r="A47" s="307" t="s">
        <v>362</v>
      </c>
      <c r="B47" s="7"/>
      <c r="C47" s="7"/>
      <c r="D47" s="7"/>
      <c r="E47" s="7"/>
      <c r="F47" s="7"/>
      <c r="G47" s="7"/>
      <c r="H47" s="7"/>
      <c r="I47" s="7"/>
      <c r="J47" s="7"/>
      <c r="K47" s="7"/>
    </row>
    <row r="48" spans="1:23">
      <c r="A48" s="307" t="s">
        <v>118</v>
      </c>
      <c r="B48" s="7"/>
      <c r="C48" s="7"/>
      <c r="D48" s="7"/>
      <c r="E48" s="7"/>
      <c r="F48" s="7"/>
      <c r="G48" s="7"/>
      <c r="H48" s="7"/>
      <c r="I48" s="7"/>
      <c r="J48" s="7"/>
      <c r="K48" s="7"/>
    </row>
    <row r="49" spans="1:1">
      <c r="A49" s="5" t="s">
        <v>267</v>
      </c>
    </row>
    <row r="50" spans="1:1">
      <c r="A50" s="5" t="s">
        <v>265</v>
      </c>
    </row>
  </sheetData>
  <mergeCells count="4">
    <mergeCell ref="A1:W1"/>
    <mergeCell ref="A2:W2"/>
    <mergeCell ref="A45:W45"/>
    <mergeCell ref="A46:W46"/>
  </mergeCells>
  <phoneticPr fontId="4" type="noConversion"/>
  <pageMargins left="0.75" right="0.75" top="1" bottom="1" header="0.5" footer="0.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R64"/>
  <sheetViews>
    <sheetView workbookViewId="0">
      <selection activeCell="M56" sqref="M56"/>
    </sheetView>
  </sheetViews>
  <sheetFormatPr defaultRowHeight="12.75"/>
  <cols>
    <col min="2" max="2" width="4.7109375" style="5" customWidth="1"/>
    <col min="3" max="12" width="7.7109375" style="5" customWidth="1"/>
    <col min="13" max="13" width="7.140625" style="5" customWidth="1"/>
    <col min="14" max="14" width="4.7109375" customWidth="1"/>
    <col min="15" max="16" width="8.28515625" customWidth="1"/>
  </cols>
  <sheetData>
    <row r="1" spans="1:44" ht="15.75">
      <c r="A1" s="247"/>
      <c r="M1" s="248" t="s">
        <v>273</v>
      </c>
    </row>
    <row r="2" spans="1:44" ht="15.75" customHeight="1">
      <c r="A2" s="779" t="s">
        <v>262</v>
      </c>
      <c r="B2" s="832"/>
      <c r="C2" s="832"/>
      <c r="D2" s="832"/>
      <c r="E2" s="832"/>
      <c r="F2" s="832"/>
      <c r="G2" s="832"/>
      <c r="H2" s="832"/>
      <c r="I2" s="832"/>
      <c r="J2" s="832"/>
      <c r="K2" s="832"/>
      <c r="L2" s="832"/>
      <c r="M2" s="832"/>
    </row>
    <row r="3" spans="1:44" ht="12.75" customHeight="1">
      <c r="A3" s="780" t="s">
        <v>292</v>
      </c>
      <c r="B3" s="833"/>
      <c r="C3" s="833"/>
      <c r="D3" s="833"/>
      <c r="E3" s="833"/>
      <c r="F3" s="833"/>
      <c r="G3" s="833"/>
      <c r="H3" s="833"/>
      <c r="I3" s="833"/>
      <c r="J3" s="833"/>
      <c r="K3" s="833"/>
      <c r="L3" s="833"/>
      <c r="M3" s="833"/>
    </row>
    <row r="4" spans="1:44">
      <c r="A4" s="6"/>
      <c r="E4" s="249"/>
      <c r="F4" s="249"/>
      <c r="G4" s="249"/>
      <c r="H4" s="249"/>
      <c r="I4" s="533"/>
      <c r="J4" s="533"/>
      <c r="K4" s="533"/>
    </row>
    <row r="5" spans="1:44" ht="18.75">
      <c r="A5" s="171"/>
      <c r="B5" s="250">
        <v>2005</v>
      </c>
      <c r="C5" s="250">
        <v>2006</v>
      </c>
      <c r="D5" s="250">
        <v>2007</v>
      </c>
      <c r="E5" s="250">
        <v>2008</v>
      </c>
      <c r="F5" s="250">
        <v>2009</v>
      </c>
      <c r="G5" s="250">
        <v>2010</v>
      </c>
      <c r="H5" s="250">
        <v>2011</v>
      </c>
      <c r="I5" s="250">
        <v>2012</v>
      </c>
      <c r="J5" s="250">
        <v>2013</v>
      </c>
      <c r="K5" s="251">
        <v>2014</v>
      </c>
      <c r="L5" s="252" t="s">
        <v>326</v>
      </c>
      <c r="M5" s="253"/>
    </row>
    <row r="6" spans="1:44">
      <c r="A6" s="254"/>
      <c r="B6" s="255"/>
      <c r="C6" s="255"/>
      <c r="D6" s="255"/>
      <c r="E6" s="255"/>
      <c r="F6" s="256"/>
      <c r="G6" s="256"/>
      <c r="H6" s="502"/>
      <c r="I6" s="502"/>
      <c r="J6" s="502"/>
      <c r="K6" s="257"/>
      <c r="L6" s="258"/>
      <c r="M6" s="253"/>
      <c r="P6" s="308"/>
      <c r="Y6" s="308"/>
      <c r="AH6" s="308"/>
      <c r="AR6" s="308"/>
    </row>
    <row r="7" spans="1:44">
      <c r="A7" s="99" t="s">
        <v>306</v>
      </c>
      <c r="B7" s="287"/>
      <c r="C7" s="287"/>
      <c r="D7" s="287">
        <v>5.0151220142399255</v>
      </c>
      <c r="E7" s="287">
        <v>4.8822144447982527</v>
      </c>
      <c r="F7" s="287">
        <v>5.04319874839699</v>
      </c>
      <c r="G7" s="287">
        <v>4.9913394045746999</v>
      </c>
      <c r="H7" s="287">
        <v>4.8804735702962061</v>
      </c>
      <c r="I7" s="287">
        <v>4.7811576239702829</v>
      </c>
      <c r="J7" s="287">
        <v>4.6696124638932277</v>
      </c>
      <c r="K7" s="287">
        <v>4.625304403509146</v>
      </c>
      <c r="L7" s="636"/>
      <c r="M7" s="99" t="s">
        <v>306</v>
      </c>
    </row>
    <row r="8" spans="1:44">
      <c r="A8" s="88" t="s">
        <v>312</v>
      </c>
      <c r="B8" s="238">
        <v>5.2080351409678638</v>
      </c>
      <c r="C8" s="238">
        <v>4.9971333716579203</v>
      </c>
      <c r="D8" s="238">
        <v>4.9004789982534884</v>
      </c>
      <c r="E8" s="238">
        <v>4.7612927156877998</v>
      </c>
      <c r="F8" s="238">
        <v>4.9214045021085813</v>
      </c>
      <c r="G8" s="238">
        <v>4.8557864392883818</v>
      </c>
      <c r="H8" s="238">
        <v>4.7598837306320929</v>
      </c>
      <c r="I8" s="238">
        <v>4.6629994194168658</v>
      </c>
      <c r="J8" s="238">
        <v>4.5439537901397857</v>
      </c>
      <c r="K8" s="238">
        <v>4.4845582559942203</v>
      </c>
      <c r="L8" s="637"/>
      <c r="M8" s="88" t="s">
        <v>312</v>
      </c>
      <c r="O8" s="308"/>
    </row>
    <row r="9" spans="1:44">
      <c r="A9" s="90" t="s">
        <v>313</v>
      </c>
      <c r="B9" s="288"/>
      <c r="C9" s="288"/>
      <c r="D9" s="238">
        <v>6.683508736104522</v>
      </c>
      <c r="E9" s="288">
        <v>6.4556243324759617</v>
      </c>
      <c r="F9" s="288">
        <v>6.7997072545878705</v>
      </c>
      <c r="G9" s="288">
        <v>6.8892742890918024</v>
      </c>
      <c r="H9" s="288">
        <v>6.5265860004845369</v>
      </c>
      <c r="I9" s="559">
        <v>6.421718512680763</v>
      </c>
      <c r="J9" s="559">
        <v>6.4085569173148826</v>
      </c>
      <c r="K9" s="559">
        <v>6.5770936189910199</v>
      </c>
      <c r="L9" s="638"/>
      <c r="M9" s="90" t="s">
        <v>313</v>
      </c>
    </row>
    <row r="10" spans="1:44">
      <c r="A10" s="10" t="s">
        <v>20</v>
      </c>
      <c r="B10" s="280">
        <v>4.7821503945491504</v>
      </c>
      <c r="C10" s="280">
        <v>4.4592986872842051</v>
      </c>
      <c r="D10" s="280">
        <v>4.4441493200622952</v>
      </c>
      <c r="E10" s="280">
        <v>4.2217125648194296</v>
      </c>
      <c r="F10" s="280">
        <v>4.4569066633892662</v>
      </c>
      <c r="G10" s="280">
        <v>4.390899445701546</v>
      </c>
      <c r="H10" s="280">
        <v>4.4092482852810901</v>
      </c>
      <c r="I10" s="282">
        <v>4.0862320336526716</v>
      </c>
      <c r="J10" s="282">
        <v>3.9022254658279563</v>
      </c>
      <c r="K10" s="282">
        <v>3.9677946411380374</v>
      </c>
      <c r="L10" s="560">
        <f>_xlfn.RANK.AVG(K10,$K$10:$K$37,0)</f>
        <v>26</v>
      </c>
      <c r="M10" s="10" t="s">
        <v>20</v>
      </c>
      <c r="N10" s="309"/>
      <c r="O10" s="309"/>
      <c r="P10" s="309"/>
      <c r="AH10" s="234"/>
      <c r="AI10" s="234"/>
      <c r="AJ10" s="234"/>
      <c r="AK10" s="234"/>
      <c r="AL10" s="234"/>
      <c r="AM10" s="234"/>
      <c r="AN10" s="234"/>
      <c r="AO10" s="234"/>
    </row>
    <row r="11" spans="1:44">
      <c r="A11" s="88" t="s">
        <v>3</v>
      </c>
      <c r="B11" s="281"/>
      <c r="C11" s="281"/>
      <c r="D11" s="281">
        <v>9.6065962010779948</v>
      </c>
      <c r="E11" s="281">
        <v>10.066943175377872</v>
      </c>
      <c r="F11" s="281">
        <v>9.9829400645010189</v>
      </c>
      <c r="G11" s="281">
        <v>10.085916686297018</v>
      </c>
      <c r="H11" s="281">
        <v>9.964055868753233</v>
      </c>
      <c r="I11" s="281">
        <v>9.5259496322126296</v>
      </c>
      <c r="J11" s="281">
        <v>9.4627774991323399</v>
      </c>
      <c r="K11" s="281">
        <v>9.2076900874850622</v>
      </c>
      <c r="L11" s="561">
        <f t="shared" ref="L11:L37" si="0">_xlfn.RANK.AVG(K11,$K$10:$K$37,0)</f>
        <v>1</v>
      </c>
      <c r="M11" s="88" t="s">
        <v>3</v>
      </c>
      <c r="N11" s="309"/>
      <c r="O11" s="309"/>
      <c r="P11" s="309"/>
      <c r="AH11" s="234"/>
      <c r="AI11" s="234"/>
      <c r="AJ11" s="234"/>
      <c r="AK11" s="234"/>
      <c r="AL11" s="234"/>
      <c r="AM11" s="234"/>
      <c r="AN11" s="234"/>
      <c r="AO11" s="234"/>
    </row>
    <row r="12" spans="1:44">
      <c r="A12" s="10" t="s">
        <v>5</v>
      </c>
      <c r="B12" s="282">
        <v>6.8106243574826788</v>
      </c>
      <c r="C12" s="282">
        <v>6.6428650136665546</v>
      </c>
      <c r="D12" s="282">
        <v>6.3636650542906921</v>
      </c>
      <c r="E12" s="282">
        <v>6.2596457389915763</v>
      </c>
      <c r="F12" s="282">
        <v>6.5070035486171154</v>
      </c>
      <c r="G12" s="282">
        <v>6.3387504628185942</v>
      </c>
      <c r="H12" s="567">
        <v>6.0216007411642636</v>
      </c>
      <c r="I12" s="567">
        <v>5.7164176642760021</v>
      </c>
      <c r="J12" s="567">
        <v>5.5153667869216125</v>
      </c>
      <c r="K12" s="567">
        <v>5.6121013660983827</v>
      </c>
      <c r="L12" s="568">
        <f t="shared" si="0"/>
        <v>16</v>
      </c>
      <c r="M12" s="10" t="s">
        <v>5</v>
      </c>
      <c r="N12" s="309"/>
      <c r="O12" s="309"/>
      <c r="P12" s="309"/>
      <c r="W12" s="308"/>
      <c r="AH12" s="234"/>
      <c r="AI12" s="234"/>
      <c r="AJ12" s="234"/>
      <c r="AK12" s="234"/>
      <c r="AL12" s="234"/>
      <c r="AM12" s="234"/>
      <c r="AN12" s="234"/>
      <c r="AO12" s="564"/>
    </row>
    <row r="13" spans="1:44">
      <c r="A13" s="88" t="s">
        <v>16</v>
      </c>
      <c r="B13" s="281">
        <v>6.8925558484372287</v>
      </c>
      <c r="C13" s="281">
        <v>7.059312199234423</v>
      </c>
      <c r="D13" s="281">
        <v>6.9448764522639248</v>
      </c>
      <c r="E13" s="281">
        <v>6.2987034748919264</v>
      </c>
      <c r="F13" s="281">
        <v>5.5893242621004857</v>
      </c>
      <c r="G13" s="281">
        <v>5.4700937340972207</v>
      </c>
      <c r="H13" s="281">
        <v>5.3044199328224391</v>
      </c>
      <c r="I13" s="281">
        <v>5.0001938739374854</v>
      </c>
      <c r="J13" s="281">
        <v>5.1471056277661571</v>
      </c>
      <c r="K13" s="281">
        <v>4.8126363073485843</v>
      </c>
      <c r="L13" s="561">
        <f t="shared" si="0"/>
        <v>23</v>
      </c>
      <c r="M13" s="88" t="s">
        <v>16</v>
      </c>
      <c r="N13" s="309"/>
      <c r="O13" s="309"/>
      <c r="P13" s="309"/>
      <c r="AH13" s="234"/>
      <c r="AI13" s="234"/>
      <c r="AJ13" s="234"/>
      <c r="AK13" s="234"/>
      <c r="AL13" s="234"/>
      <c r="AM13" s="234"/>
      <c r="AN13" s="234"/>
      <c r="AO13" s="234"/>
    </row>
    <row r="14" spans="1:44">
      <c r="A14" s="10" t="s">
        <v>21</v>
      </c>
      <c r="B14" s="282">
        <v>5.1660660298115699</v>
      </c>
      <c r="C14" s="282">
        <v>4.97562415506889</v>
      </c>
      <c r="D14" s="282">
        <v>4.6835427241203194</v>
      </c>
      <c r="E14" s="282">
        <v>4.6133814663665378</v>
      </c>
      <c r="F14" s="282">
        <v>4.6467858979476162</v>
      </c>
      <c r="G14" s="282">
        <v>4.6283524005763166</v>
      </c>
      <c r="H14" s="282">
        <v>4.4898984246935472</v>
      </c>
      <c r="I14" s="282">
        <v>4.2826482821544642</v>
      </c>
      <c r="J14" s="282">
        <v>4.1538757005696665</v>
      </c>
      <c r="K14" s="282">
        <v>4.0616740226651515</v>
      </c>
      <c r="L14" s="562">
        <f t="shared" si="0"/>
        <v>25</v>
      </c>
      <c r="M14" s="10" t="s">
        <v>21</v>
      </c>
      <c r="N14" s="309"/>
      <c r="O14" s="309"/>
      <c r="P14" s="309"/>
      <c r="AH14" s="234"/>
      <c r="AI14" s="234"/>
      <c r="AJ14" s="234"/>
      <c r="AK14" s="234"/>
      <c r="AL14" s="234"/>
      <c r="AM14" s="234"/>
      <c r="AN14" s="234"/>
      <c r="AO14" s="234"/>
    </row>
    <row r="15" spans="1:44">
      <c r="A15" s="88" t="s">
        <v>6</v>
      </c>
      <c r="B15" s="281">
        <v>6.2724243434274696</v>
      </c>
      <c r="C15" s="281">
        <v>5.7847595768705187</v>
      </c>
      <c r="D15" s="281">
        <v>5.6769925481328087</v>
      </c>
      <c r="E15" s="281">
        <v>5.4175990707619111</v>
      </c>
      <c r="F15" s="281">
        <v>6.3274822613840902</v>
      </c>
      <c r="G15" s="281">
        <v>6.3838376883221084</v>
      </c>
      <c r="H15" s="281">
        <v>6.7112496289932277</v>
      </c>
      <c r="I15" s="281">
        <v>6.5914902824745747</v>
      </c>
      <c r="J15" s="281">
        <v>6.1001361343128053</v>
      </c>
      <c r="K15" s="281">
        <v>6.0736448903370519</v>
      </c>
      <c r="L15" s="561">
        <f t="shared" si="0"/>
        <v>12</v>
      </c>
      <c r="M15" s="88" t="s">
        <v>6</v>
      </c>
      <c r="N15" s="309"/>
      <c r="O15" s="309"/>
      <c r="P15" s="309"/>
      <c r="AH15" s="234"/>
      <c r="AI15" s="234"/>
      <c r="AJ15" s="234"/>
      <c r="AK15" s="234"/>
      <c r="AL15" s="234"/>
      <c r="AM15" s="234"/>
      <c r="AN15" s="234"/>
      <c r="AO15" s="234"/>
    </row>
    <row r="16" spans="1:44">
      <c r="A16" s="10" t="s">
        <v>24</v>
      </c>
      <c r="B16" s="282">
        <v>7.8540517093195357</v>
      </c>
      <c r="C16" s="282">
        <v>7.3682135697220925</v>
      </c>
      <c r="D16" s="282">
        <v>7.6847045975830213</v>
      </c>
      <c r="E16" s="282">
        <v>7.5657213244073809</v>
      </c>
      <c r="F16" s="282">
        <v>7.6419823661889961</v>
      </c>
      <c r="G16" s="282">
        <v>7.6059292321511682</v>
      </c>
      <c r="H16" s="282">
        <v>7.2550209170231987</v>
      </c>
      <c r="I16" s="282">
        <v>6.8879448941465409</v>
      </c>
      <c r="J16" s="282">
        <v>6.9236744587050927</v>
      </c>
      <c r="K16" s="282">
        <v>6.5900961951301653</v>
      </c>
      <c r="L16" s="562">
        <f t="shared" si="0"/>
        <v>10</v>
      </c>
      <c r="M16" s="10" t="s">
        <v>24</v>
      </c>
      <c r="N16" s="309"/>
      <c r="O16" s="309"/>
      <c r="P16" s="309"/>
      <c r="AH16" s="234"/>
      <c r="AI16" s="234"/>
      <c r="AJ16" s="234"/>
      <c r="AK16" s="234"/>
      <c r="AL16" s="234"/>
      <c r="AM16" s="234"/>
      <c r="AN16" s="234"/>
      <c r="AO16" s="234"/>
    </row>
    <row r="17" spans="1:41">
      <c r="A17" s="88" t="s">
        <v>17</v>
      </c>
      <c r="B17" s="281">
        <v>6.0638725736152299</v>
      </c>
      <c r="C17" s="281">
        <v>5.9128792635335117</v>
      </c>
      <c r="D17" s="281">
        <v>5.9836199413627416</v>
      </c>
      <c r="E17" s="281">
        <v>5.6514362824577713</v>
      </c>
      <c r="F17" s="281">
        <v>6.0441609885940633</v>
      </c>
      <c r="G17" s="281">
        <v>7.3024325535659358</v>
      </c>
      <c r="H17" s="281">
        <v>7.3257520834863907</v>
      </c>
      <c r="I17" s="281">
        <v>7.3066618285534286</v>
      </c>
      <c r="J17" s="281">
        <v>7.1206480701700237</v>
      </c>
      <c r="K17" s="281">
        <v>7.2776585470025408</v>
      </c>
      <c r="L17" s="561">
        <f t="shared" si="0"/>
        <v>6</v>
      </c>
      <c r="M17" s="88" t="s">
        <v>17</v>
      </c>
      <c r="N17" s="309"/>
      <c r="O17" s="309"/>
      <c r="P17" s="309"/>
      <c r="AH17" s="234"/>
      <c r="AI17" s="234"/>
      <c r="AJ17" s="234"/>
      <c r="AK17" s="234"/>
      <c r="AL17" s="234"/>
      <c r="AM17" s="234"/>
      <c r="AN17" s="234"/>
      <c r="AO17" s="234"/>
    </row>
    <row r="18" spans="1:41">
      <c r="A18" s="10" t="s">
        <v>22</v>
      </c>
      <c r="B18" s="282">
        <v>4.7968572634413986</v>
      </c>
      <c r="C18" s="282">
        <v>4.5175636609370962</v>
      </c>
      <c r="D18" s="282">
        <v>4.3033265532036227</v>
      </c>
      <c r="E18" s="282">
        <v>4.336208232472166</v>
      </c>
      <c r="F18" s="282">
        <v>4.5927204916914421</v>
      </c>
      <c r="G18" s="282">
        <v>4.3291234761616533</v>
      </c>
      <c r="H18" s="282">
        <v>4.1779686810142405</v>
      </c>
      <c r="I18" s="282">
        <v>3.9623468524293992</v>
      </c>
      <c r="J18" s="282">
        <v>4.3203645687612333</v>
      </c>
      <c r="K18" s="282">
        <v>4.084521264947174</v>
      </c>
      <c r="L18" s="562">
        <f t="shared" si="0"/>
        <v>24</v>
      </c>
      <c r="M18" s="10" t="s">
        <v>22</v>
      </c>
      <c r="N18" s="309"/>
      <c r="O18" s="309"/>
      <c r="P18" s="309"/>
      <c r="AH18" s="234"/>
      <c r="AI18" s="234"/>
      <c r="AJ18" s="234"/>
      <c r="AK18" s="234"/>
      <c r="AL18" s="234"/>
      <c r="AM18" s="234"/>
      <c r="AN18" s="234"/>
      <c r="AO18" s="234"/>
    </row>
    <row r="19" spans="1:41">
      <c r="A19" s="88" t="s">
        <v>23</v>
      </c>
      <c r="B19" s="281">
        <v>3.7850542955716544</v>
      </c>
      <c r="C19" s="281">
        <v>3.6135445443124419</v>
      </c>
      <c r="D19" s="281">
        <v>3.5807629338183418</v>
      </c>
      <c r="E19" s="281">
        <v>3.514361698095736</v>
      </c>
      <c r="F19" s="281">
        <v>3.5702918861660087</v>
      </c>
      <c r="G19" s="281">
        <v>3.4120550498109057</v>
      </c>
      <c r="H19" s="281">
        <v>3.3694157169524681</v>
      </c>
      <c r="I19" s="281">
        <v>3.1674249542479034</v>
      </c>
      <c r="J19" s="281">
        <v>3.0702085855364238</v>
      </c>
      <c r="K19" s="281">
        <v>3.0303655126918225</v>
      </c>
      <c r="L19" s="561">
        <f t="shared" si="0"/>
        <v>28</v>
      </c>
      <c r="M19" s="88" t="s">
        <v>23</v>
      </c>
      <c r="N19" s="309"/>
      <c r="O19" s="309"/>
      <c r="P19" s="309"/>
      <c r="AH19" s="234"/>
      <c r="AI19" s="234"/>
      <c r="AJ19" s="234"/>
      <c r="AK19" s="234"/>
      <c r="AL19" s="234"/>
      <c r="AM19" s="234"/>
      <c r="AN19" s="234"/>
      <c r="AO19" s="234"/>
    </row>
    <row r="20" spans="1:41">
      <c r="A20" s="10" t="s">
        <v>48</v>
      </c>
      <c r="B20" s="282">
        <v>8.9145240326549366</v>
      </c>
      <c r="C20" s="282">
        <v>8.599867502453673</v>
      </c>
      <c r="D20" s="282">
        <v>8.1341492240807174</v>
      </c>
      <c r="E20" s="282">
        <v>7.3520045473109263</v>
      </c>
      <c r="F20" s="282">
        <v>7.2371690297869122</v>
      </c>
      <c r="G20" s="282">
        <v>8.1351210940963607</v>
      </c>
      <c r="H20" s="282">
        <v>7.3588437854770685</v>
      </c>
      <c r="I20" s="282">
        <v>6.8915042239828299</v>
      </c>
      <c r="J20" s="282">
        <v>7.5703509681668137</v>
      </c>
      <c r="K20" s="282">
        <v>8.1386215230617864</v>
      </c>
      <c r="L20" s="562">
        <f t="shared" si="0"/>
        <v>3</v>
      </c>
      <c r="M20" s="10" t="s">
        <v>48</v>
      </c>
      <c r="N20" s="309"/>
      <c r="O20" s="309"/>
      <c r="P20" s="309"/>
      <c r="AH20" s="234"/>
      <c r="AI20" s="234"/>
      <c r="AJ20" s="234"/>
      <c r="AK20" s="234"/>
      <c r="AL20" s="234"/>
      <c r="AM20" s="234"/>
      <c r="AN20" s="234"/>
      <c r="AO20" s="234"/>
    </row>
    <row r="21" spans="1:41">
      <c r="A21" s="88" t="s">
        <v>25</v>
      </c>
      <c r="B21" s="281">
        <v>5.3518232865352093</v>
      </c>
      <c r="C21" s="281">
        <v>5.1003965672532363</v>
      </c>
      <c r="D21" s="281">
        <v>4.8313757531159087</v>
      </c>
      <c r="E21" s="281">
        <v>4.7364556766853978</v>
      </c>
      <c r="F21" s="281">
        <v>4.7898246735043433</v>
      </c>
      <c r="G21" s="281">
        <v>4.7093945385145011</v>
      </c>
      <c r="H21" s="281">
        <v>4.8181386317947448</v>
      </c>
      <c r="I21" s="281">
        <v>5.2089519602631142</v>
      </c>
      <c r="J21" s="281">
        <v>5.0399144175267923</v>
      </c>
      <c r="K21" s="281">
        <v>5.0160124149949024</v>
      </c>
      <c r="L21" s="561">
        <f t="shared" si="0"/>
        <v>20</v>
      </c>
      <c r="M21" s="88" t="s">
        <v>25</v>
      </c>
      <c r="N21" s="309"/>
      <c r="O21" s="309"/>
      <c r="P21" s="309"/>
      <c r="AH21" s="234"/>
      <c r="AI21" s="234"/>
      <c r="AJ21" s="234"/>
      <c r="AK21" s="234"/>
      <c r="AL21" s="234"/>
      <c r="AM21" s="234"/>
      <c r="AN21" s="234"/>
      <c r="AO21" s="234"/>
    </row>
    <row r="22" spans="1:41">
      <c r="A22" s="10" t="s">
        <v>4</v>
      </c>
      <c r="B22" s="282">
        <v>9.1619129571393998</v>
      </c>
      <c r="C22" s="282">
        <v>8.2508968575929149</v>
      </c>
      <c r="D22" s="282">
        <v>7.6290076664524396</v>
      </c>
      <c r="E22" s="282">
        <v>7.6557112204168103</v>
      </c>
      <c r="F22" s="282">
        <v>7.6431457749419085</v>
      </c>
      <c r="G22" s="282">
        <v>7.6945055021975062</v>
      </c>
      <c r="H22" s="282">
        <v>7.5771020549032118</v>
      </c>
      <c r="I22" s="282">
        <v>7.0630770655413144</v>
      </c>
      <c r="J22" s="282">
        <v>7.6234959139648764</v>
      </c>
      <c r="K22" s="282">
        <v>7.983413786193184</v>
      </c>
      <c r="L22" s="562">
        <f t="shared" si="0"/>
        <v>4</v>
      </c>
      <c r="M22" s="10" t="s">
        <v>4</v>
      </c>
      <c r="N22" s="309"/>
      <c r="O22" s="309"/>
      <c r="P22" s="309"/>
      <c r="AH22" s="234"/>
      <c r="AI22" s="234"/>
      <c r="AJ22" s="234"/>
      <c r="AK22" s="234"/>
      <c r="AL22" s="234"/>
      <c r="AM22" s="234"/>
      <c r="AN22" s="234"/>
      <c r="AO22" s="234"/>
    </row>
    <row r="23" spans="1:41">
      <c r="A23" s="88" t="s">
        <v>8</v>
      </c>
      <c r="B23" s="281">
        <v>8.6305340997330138</v>
      </c>
      <c r="C23" s="281">
        <v>7.4430183053278718</v>
      </c>
      <c r="D23" s="281">
        <v>6.5778139751481541</v>
      </c>
      <c r="E23" s="281">
        <v>6.4318491107764162</v>
      </c>
      <c r="F23" s="281">
        <v>8.2240420884796208</v>
      </c>
      <c r="G23" s="281">
        <v>8.4182155146414175</v>
      </c>
      <c r="H23" s="281">
        <v>8.2873446004638929</v>
      </c>
      <c r="I23" s="281">
        <v>7.5971228707417158</v>
      </c>
      <c r="J23" s="281">
        <v>7.5415488156947283</v>
      </c>
      <c r="K23" s="281">
        <v>7.5680204756653566</v>
      </c>
      <c r="L23" s="561">
        <f t="shared" si="0"/>
        <v>5</v>
      </c>
      <c r="M23" s="88" t="s">
        <v>8</v>
      </c>
      <c r="N23" s="309"/>
      <c r="O23" s="309"/>
      <c r="P23" s="309"/>
      <c r="AH23" s="234"/>
      <c r="AI23" s="234"/>
      <c r="AJ23" s="234"/>
      <c r="AK23" s="234"/>
      <c r="AL23" s="234"/>
      <c r="AM23" s="234"/>
      <c r="AN23" s="234"/>
      <c r="AO23" s="234"/>
    </row>
    <row r="24" spans="1:41">
      <c r="A24" s="10" t="s">
        <v>9</v>
      </c>
      <c r="B24" s="282">
        <v>7.375248216303218</v>
      </c>
      <c r="C24" s="282">
        <v>5.5728176752262719</v>
      </c>
      <c r="D24" s="282">
        <v>5.4988392430947606</v>
      </c>
      <c r="E24" s="282">
        <v>5.0055213027354162</v>
      </c>
      <c r="F24" s="282">
        <v>6.3201368045362143</v>
      </c>
      <c r="G24" s="282">
        <v>6.2715583120711447</v>
      </c>
      <c r="H24" s="282">
        <v>5.9542272737428776</v>
      </c>
      <c r="I24" s="282">
        <v>5.8333608666235603</v>
      </c>
      <c r="J24" s="282">
        <v>5.7864632149449688</v>
      </c>
      <c r="K24" s="282">
        <v>5.9241896147144555</v>
      </c>
      <c r="L24" s="562">
        <f t="shared" si="0"/>
        <v>14</v>
      </c>
      <c r="M24" s="10" t="s">
        <v>9</v>
      </c>
      <c r="N24" s="309"/>
      <c r="O24" s="309"/>
      <c r="P24" s="309"/>
      <c r="AH24" s="234"/>
      <c r="AI24" s="234"/>
      <c r="AJ24" s="234"/>
      <c r="AK24" s="234"/>
      <c r="AL24" s="234"/>
      <c r="AM24" s="234"/>
      <c r="AN24" s="234"/>
      <c r="AO24" s="234"/>
    </row>
    <row r="25" spans="1:41">
      <c r="A25" s="88" t="s">
        <v>26</v>
      </c>
      <c r="B25" s="281">
        <v>7.6925271991182829</v>
      </c>
      <c r="C25" s="281">
        <v>7.2688858098575961</v>
      </c>
      <c r="D25" s="281">
        <v>6.9860869038493965</v>
      </c>
      <c r="E25" s="281">
        <v>6.9377383972925246</v>
      </c>
      <c r="F25" s="281">
        <v>6.4722886260341062</v>
      </c>
      <c r="G25" s="281">
        <v>6.2495660451575787</v>
      </c>
      <c r="H25" s="281">
        <v>6.2371419132164228</v>
      </c>
      <c r="I25" s="281">
        <v>6.0091543023079659</v>
      </c>
      <c r="J25" s="281">
        <v>5.5331834598683072</v>
      </c>
      <c r="K25" s="281">
        <v>5.1301583910164048</v>
      </c>
      <c r="L25" s="561">
        <f t="shared" si="0"/>
        <v>19</v>
      </c>
      <c r="M25" s="88" t="s">
        <v>26</v>
      </c>
      <c r="N25" s="309"/>
      <c r="O25" s="309"/>
      <c r="P25" s="309"/>
      <c r="AH25" s="234"/>
      <c r="AI25" s="234"/>
      <c r="AJ25" s="234"/>
      <c r="AK25" s="234"/>
      <c r="AL25" s="234"/>
      <c r="AM25" s="234"/>
      <c r="AN25" s="234"/>
      <c r="AO25" s="234"/>
    </row>
    <row r="26" spans="1:41">
      <c r="A26" s="10" t="s">
        <v>7</v>
      </c>
      <c r="B26" s="282">
        <v>6.3352891710536561</v>
      </c>
      <c r="C26" s="282">
        <v>6.7587113388547095</v>
      </c>
      <c r="D26" s="282">
        <v>6.1369664698264295</v>
      </c>
      <c r="E26" s="282">
        <v>5.8488402986419805</v>
      </c>
      <c r="F26" s="282">
        <v>5.7359533933646247</v>
      </c>
      <c r="G26" s="282">
        <v>6.216151666112979</v>
      </c>
      <c r="H26" s="282">
        <v>6.0599649049544002</v>
      </c>
      <c r="I26" s="282">
        <v>5.8004244488228585</v>
      </c>
      <c r="J26" s="282">
        <v>5.6050197905782397</v>
      </c>
      <c r="K26" s="282">
        <v>5.5650696097476526</v>
      </c>
      <c r="L26" s="562">
        <f t="shared" si="0"/>
        <v>17</v>
      </c>
      <c r="M26" s="10" t="s">
        <v>7</v>
      </c>
      <c r="N26" s="309"/>
      <c r="O26" s="309"/>
      <c r="P26" s="309"/>
      <c r="AH26" s="234"/>
      <c r="AI26" s="234"/>
      <c r="AJ26" s="234"/>
      <c r="AK26" s="234"/>
      <c r="AL26" s="234"/>
      <c r="AM26" s="234"/>
      <c r="AN26" s="234"/>
      <c r="AO26" s="234"/>
    </row>
    <row r="27" spans="1:41">
      <c r="A27" s="88" t="s">
        <v>10</v>
      </c>
      <c r="B27" s="281">
        <v>8.9777089081221639</v>
      </c>
      <c r="C27" s="281">
        <v>9.1866499832322752</v>
      </c>
      <c r="D27" s="281">
        <v>9.8366551008715959</v>
      </c>
      <c r="E27" s="281">
        <v>9.1700095194898168</v>
      </c>
      <c r="F27" s="281">
        <v>8.9330070165893929</v>
      </c>
      <c r="G27" s="281">
        <v>8.3362682990313299</v>
      </c>
      <c r="H27" s="281">
        <v>8.6050967576027872</v>
      </c>
      <c r="I27" s="281">
        <v>7.784255091519543</v>
      </c>
      <c r="J27" s="281">
        <v>7.0213106447034104</v>
      </c>
      <c r="K27" s="281">
        <v>7.1949189052299261</v>
      </c>
      <c r="L27" s="561">
        <f t="shared" si="0"/>
        <v>7</v>
      </c>
      <c r="M27" s="88" t="s">
        <v>10</v>
      </c>
      <c r="N27" s="309"/>
      <c r="O27" s="309"/>
      <c r="P27" s="309"/>
      <c r="AH27" s="234"/>
      <c r="AI27" s="234"/>
      <c r="AJ27" s="234"/>
      <c r="AK27" s="234"/>
      <c r="AL27" s="234"/>
      <c r="AM27" s="234"/>
      <c r="AN27" s="234"/>
      <c r="AO27" s="234"/>
    </row>
    <row r="28" spans="1:41">
      <c r="A28" s="10" t="s">
        <v>18</v>
      </c>
      <c r="B28" s="282">
        <v>6.8172890308153153</v>
      </c>
      <c r="C28" s="282">
        <v>6.7298654460527505</v>
      </c>
      <c r="D28" s="282">
        <v>6.6830012529502874</v>
      </c>
      <c r="E28" s="282">
        <v>6.5158267135702719</v>
      </c>
      <c r="F28" s="282">
        <v>6.678891395080826</v>
      </c>
      <c r="G28" s="282">
        <v>6.4658664972802891</v>
      </c>
      <c r="H28" s="282">
        <v>6.3716641221012891</v>
      </c>
      <c r="I28" s="282">
        <v>6.0390798810764936</v>
      </c>
      <c r="J28" s="282">
        <v>5.6895227195025448</v>
      </c>
      <c r="K28" s="282">
        <v>5.6218253076460538</v>
      </c>
      <c r="L28" s="562">
        <f t="shared" si="0"/>
        <v>15</v>
      </c>
      <c r="M28" s="10" t="s">
        <v>18</v>
      </c>
      <c r="N28" s="309"/>
      <c r="O28" s="309"/>
      <c r="P28" s="309"/>
      <c r="AH28" s="234"/>
      <c r="AI28" s="234"/>
      <c r="AJ28" s="234"/>
      <c r="AK28" s="234"/>
      <c r="AL28" s="234"/>
      <c r="AM28" s="234"/>
      <c r="AN28" s="234"/>
      <c r="AO28" s="234"/>
    </row>
    <row r="29" spans="1:41">
      <c r="A29" s="88" t="s">
        <v>27</v>
      </c>
      <c r="B29" s="281">
        <v>5.3482374870728435</v>
      </c>
      <c r="C29" s="281">
        <v>5.2041966185753132</v>
      </c>
      <c r="D29" s="281">
        <v>5.0156264261344248</v>
      </c>
      <c r="E29" s="281">
        <v>4.9460698264225194</v>
      </c>
      <c r="F29" s="281">
        <v>5.0617772810088422</v>
      </c>
      <c r="G29" s="281">
        <v>5.0048187562460003</v>
      </c>
      <c r="H29" s="281">
        <v>5.1940593483901321</v>
      </c>
      <c r="I29" s="281">
        <v>5.0485100713950715</v>
      </c>
      <c r="J29" s="281">
        <v>4.8501020596973108</v>
      </c>
      <c r="K29" s="281">
        <v>4.910259991980519</v>
      </c>
      <c r="L29" s="561">
        <f t="shared" si="0"/>
        <v>22</v>
      </c>
      <c r="M29" s="88" t="s">
        <v>27</v>
      </c>
      <c r="N29" s="309"/>
      <c r="O29" s="309"/>
      <c r="P29" s="309"/>
      <c r="AH29" s="234"/>
      <c r="AI29" s="234"/>
      <c r="AJ29" s="234"/>
      <c r="AK29" s="234"/>
      <c r="AL29" s="234"/>
      <c r="AM29" s="234"/>
      <c r="AN29" s="234"/>
      <c r="AO29" s="234"/>
    </row>
    <row r="30" spans="1:41">
      <c r="A30" s="10" t="s">
        <v>11</v>
      </c>
      <c r="B30" s="282">
        <v>6.7075707561136619</v>
      </c>
      <c r="C30" s="282">
        <v>6.4404342966696682</v>
      </c>
      <c r="D30" s="282">
        <v>6.5597372896964625</v>
      </c>
      <c r="E30" s="282">
        <v>6.4033402303899534</v>
      </c>
      <c r="F30" s="282">
        <v>6.6895416492050908</v>
      </c>
      <c r="G30" s="282">
        <v>6.8010065128341584</v>
      </c>
      <c r="H30" s="282">
        <v>6.6258232996597295</v>
      </c>
      <c r="I30" s="282">
        <v>6.6403261691784543</v>
      </c>
      <c r="J30" s="282">
        <v>6.6027264804014099</v>
      </c>
      <c r="K30" s="282">
        <v>6.7020948778776717</v>
      </c>
      <c r="L30" s="562">
        <f t="shared" si="0"/>
        <v>9</v>
      </c>
      <c r="M30" s="10" t="s">
        <v>11</v>
      </c>
      <c r="N30" s="309"/>
      <c r="O30" s="309"/>
      <c r="P30" s="309"/>
      <c r="AH30" s="234"/>
      <c r="AI30" s="234"/>
      <c r="AJ30" s="234"/>
      <c r="AK30" s="234"/>
      <c r="AL30" s="234"/>
      <c r="AM30" s="234"/>
      <c r="AN30" s="234"/>
      <c r="AO30" s="234"/>
    </row>
    <row r="31" spans="1:41">
      <c r="A31" s="88" t="s">
        <v>28</v>
      </c>
      <c r="B31" s="281">
        <v>9.0177256467497529</v>
      </c>
      <c r="C31" s="281">
        <v>8.6478092188540749</v>
      </c>
      <c r="D31" s="281">
        <v>8.3512867199687975</v>
      </c>
      <c r="E31" s="281">
        <v>7.4542621389964161</v>
      </c>
      <c r="F31" s="281">
        <v>7.758156812393878</v>
      </c>
      <c r="G31" s="281">
        <v>7.6210913722534093</v>
      </c>
      <c r="H31" s="281">
        <v>6.7767405820403503</v>
      </c>
      <c r="I31" s="281">
        <v>6.3576485594130911</v>
      </c>
      <c r="J31" s="281">
        <v>5.9517815522130801</v>
      </c>
      <c r="K31" s="281">
        <v>6.1044786481043403</v>
      </c>
      <c r="L31" s="561">
        <f t="shared" si="0"/>
        <v>11</v>
      </c>
      <c r="M31" s="88" t="s">
        <v>28</v>
      </c>
      <c r="N31" s="309"/>
      <c r="O31" s="309"/>
      <c r="P31" s="309"/>
      <c r="AH31" s="234"/>
      <c r="AI31" s="234"/>
      <c r="AJ31" s="234"/>
      <c r="AK31" s="234"/>
      <c r="AL31" s="234"/>
      <c r="AM31" s="234"/>
      <c r="AN31" s="234"/>
      <c r="AO31" s="234"/>
    </row>
    <row r="32" spans="1:41">
      <c r="A32" s="10" t="s">
        <v>12</v>
      </c>
      <c r="B32" s="282"/>
      <c r="C32" s="282"/>
      <c r="D32" s="282">
        <v>6.2342476497646304</v>
      </c>
      <c r="E32" s="282">
        <v>5.828726606611319</v>
      </c>
      <c r="F32" s="282">
        <v>6.6188862887536786</v>
      </c>
      <c r="G32" s="282">
        <v>6.7996820350192211</v>
      </c>
      <c r="H32" s="282">
        <v>5.5483886572647148</v>
      </c>
      <c r="I32" s="282">
        <v>5.6717246442994993</v>
      </c>
      <c r="J32" s="282">
        <v>6.1239056353986339</v>
      </c>
      <c r="K32" s="282">
        <v>7.0696726288206584</v>
      </c>
      <c r="L32" s="562">
        <f t="shared" si="0"/>
        <v>8</v>
      </c>
      <c r="M32" s="10" t="s">
        <v>12</v>
      </c>
      <c r="N32" s="309"/>
      <c r="O32" s="309"/>
      <c r="P32" s="309"/>
      <c r="AH32" s="234"/>
      <c r="AI32" s="234"/>
      <c r="AJ32" s="234"/>
      <c r="AK32" s="234"/>
      <c r="AL32" s="234"/>
      <c r="AM32" s="234"/>
      <c r="AN32" s="234"/>
      <c r="AO32" s="234"/>
    </row>
    <row r="33" spans="1:41">
      <c r="A33" s="88" t="s">
        <v>14</v>
      </c>
      <c r="B33" s="281">
        <v>6.8403991567362539</v>
      </c>
      <c r="C33" s="281">
        <v>6.7848139369685478</v>
      </c>
      <c r="D33" s="281">
        <v>6.9896615978580723</v>
      </c>
      <c r="E33" s="281">
        <v>7.0702276321449142</v>
      </c>
      <c r="F33" s="281">
        <v>8.4597671719781768</v>
      </c>
      <c r="G33" s="281">
        <v>8.2928015305956073</v>
      </c>
      <c r="H33" s="281">
        <v>7.754688914083407</v>
      </c>
      <c r="I33" s="281">
        <v>8.504919829018581</v>
      </c>
      <c r="J33" s="281">
        <v>8.6448089270674</v>
      </c>
      <c r="K33" s="281">
        <v>8.3852220369643327</v>
      </c>
      <c r="L33" s="561">
        <f t="shared" si="0"/>
        <v>2</v>
      </c>
      <c r="M33" s="88" t="s">
        <v>14</v>
      </c>
      <c r="N33" s="309"/>
      <c r="O33" s="309"/>
      <c r="P33" s="309"/>
      <c r="AH33" s="234"/>
      <c r="AI33" s="234"/>
      <c r="AJ33" s="234"/>
      <c r="AK33" s="234"/>
      <c r="AL33" s="234"/>
      <c r="AM33" s="234"/>
      <c r="AN33" s="234"/>
      <c r="AO33" s="234"/>
    </row>
    <row r="34" spans="1:41">
      <c r="A34" s="10" t="s">
        <v>13</v>
      </c>
      <c r="B34" s="282">
        <v>9.0886388492767924</v>
      </c>
      <c r="C34" s="282">
        <v>8.8432534893208921</v>
      </c>
      <c r="D34" s="282">
        <v>7.5127006188391956</v>
      </c>
      <c r="E34" s="282">
        <v>6.9065220175992454</v>
      </c>
      <c r="F34" s="282">
        <v>6.3774029237178649</v>
      </c>
      <c r="G34" s="282">
        <v>6.1471922540153496</v>
      </c>
      <c r="H34" s="282">
        <v>6.0226452253342346</v>
      </c>
      <c r="I34" s="282">
        <v>5.7356817029406306</v>
      </c>
      <c r="J34" s="282">
        <v>5.3750472964045359</v>
      </c>
      <c r="K34" s="282">
        <v>5.2694152991394976</v>
      </c>
      <c r="L34" s="562">
        <f t="shared" si="0"/>
        <v>18</v>
      </c>
      <c r="M34" s="10" t="s">
        <v>13</v>
      </c>
      <c r="N34" s="309"/>
      <c r="O34" s="309"/>
      <c r="P34" s="309"/>
      <c r="AH34" s="234"/>
      <c r="AI34" s="234"/>
      <c r="AJ34" s="234"/>
      <c r="AK34" s="234"/>
      <c r="AL34" s="234"/>
      <c r="AM34" s="234"/>
      <c r="AN34" s="234"/>
      <c r="AO34" s="234"/>
    </row>
    <row r="35" spans="1:41">
      <c r="A35" s="88" t="s">
        <v>29</v>
      </c>
      <c r="B35" s="281">
        <v>5.9309259320892984</v>
      </c>
      <c r="C35" s="281">
        <v>5.8417756455691032</v>
      </c>
      <c r="D35" s="281">
        <v>5.4440789757204318</v>
      </c>
      <c r="E35" s="281">
        <v>5.2078475489843434</v>
      </c>
      <c r="F35" s="281">
        <v>5.1175925070121178</v>
      </c>
      <c r="G35" s="281">
        <v>5.4207749608366438</v>
      </c>
      <c r="H35" s="281">
        <v>5.2292071876107507</v>
      </c>
      <c r="I35" s="281">
        <v>5.1423145631859946</v>
      </c>
      <c r="J35" s="281">
        <v>5.0198448221186105</v>
      </c>
      <c r="K35" s="281">
        <v>4.9146441768202926</v>
      </c>
      <c r="L35" s="561">
        <f t="shared" si="0"/>
        <v>21</v>
      </c>
      <c r="M35" s="88" t="s">
        <v>29</v>
      </c>
      <c r="N35" s="309"/>
      <c r="O35" s="309"/>
      <c r="P35" s="309"/>
      <c r="AH35" s="234"/>
      <c r="AI35" s="234"/>
      <c r="AJ35" s="234"/>
      <c r="AK35" s="234"/>
      <c r="AL35" s="234"/>
      <c r="AM35" s="234"/>
      <c r="AN35" s="234"/>
      <c r="AO35" s="234"/>
    </row>
    <row r="36" spans="1:41">
      <c r="A36" s="10" t="s">
        <v>30</v>
      </c>
      <c r="B36" s="282">
        <v>3.6388874941522915</v>
      </c>
      <c r="C36" s="282">
        <v>3.4612839458605689</v>
      </c>
      <c r="D36" s="282">
        <v>3.4857316899932007</v>
      </c>
      <c r="E36" s="282">
        <v>3.743585514128434</v>
      </c>
      <c r="F36" s="282">
        <v>3.9039578014189802</v>
      </c>
      <c r="G36" s="282">
        <v>3.7558762307533478</v>
      </c>
      <c r="H36" s="282">
        <v>3.5751896130409611</v>
      </c>
      <c r="I36" s="282">
        <v>3.5286269912138413</v>
      </c>
      <c r="J36" s="282">
        <v>3.4577563919227936</v>
      </c>
      <c r="K36" s="282">
        <v>3.3096348306668517</v>
      </c>
      <c r="L36" s="562">
        <f t="shared" si="0"/>
        <v>27</v>
      </c>
      <c r="M36" s="10" t="s">
        <v>30</v>
      </c>
      <c r="N36" s="309"/>
      <c r="O36" s="309"/>
      <c r="P36" s="309"/>
      <c r="AH36" s="234"/>
      <c r="AI36" s="234"/>
      <c r="AJ36" s="234"/>
      <c r="AK36" s="234"/>
      <c r="AL36" s="234"/>
      <c r="AM36" s="234"/>
      <c r="AN36" s="234"/>
      <c r="AO36" s="234"/>
    </row>
    <row r="37" spans="1:41">
      <c r="A37" s="293" t="s">
        <v>19</v>
      </c>
      <c r="B37" s="546">
        <v>5.9573181810895246</v>
      </c>
      <c r="C37" s="546">
        <v>5.6396264195341503</v>
      </c>
      <c r="D37" s="546">
        <v>5.8732220190838929</v>
      </c>
      <c r="E37" s="546">
        <v>5.5931971036067436</v>
      </c>
      <c r="F37" s="546">
        <v>6.5287966339227159</v>
      </c>
      <c r="G37" s="546">
        <v>6.454122160499927</v>
      </c>
      <c r="H37" s="546">
        <v>6.2647640868368137</v>
      </c>
      <c r="I37" s="547">
        <v>6.2416597949078643</v>
      </c>
      <c r="J37" s="547">
        <v>6.1073081254750043</v>
      </c>
      <c r="K37" s="547">
        <v>6.0249864776160855</v>
      </c>
      <c r="L37" s="563">
        <f t="shared" si="0"/>
        <v>13</v>
      </c>
      <c r="M37" s="293" t="s">
        <v>19</v>
      </c>
      <c r="N37" s="309"/>
      <c r="O37" s="309"/>
      <c r="P37" s="309"/>
      <c r="AH37" s="234"/>
      <c r="AI37" s="234"/>
      <c r="AJ37" s="234"/>
      <c r="AK37" s="234"/>
      <c r="AL37" s="234"/>
      <c r="AM37" s="234"/>
      <c r="AN37" s="234"/>
      <c r="AO37" s="234"/>
    </row>
    <row r="38" spans="1:41">
      <c r="A38" s="10" t="s">
        <v>314</v>
      </c>
      <c r="B38" s="282"/>
      <c r="C38" s="282"/>
      <c r="D38" s="282"/>
      <c r="E38" s="282"/>
      <c r="F38" s="282"/>
      <c r="G38" s="282"/>
      <c r="H38" s="282"/>
      <c r="I38" s="282"/>
      <c r="J38" s="282"/>
      <c r="K38" s="282"/>
      <c r="L38" s="560"/>
      <c r="M38" s="10" t="s">
        <v>314</v>
      </c>
      <c r="N38" s="309"/>
      <c r="O38" s="309"/>
      <c r="P38" s="309"/>
      <c r="AH38" s="234"/>
      <c r="AI38" s="234"/>
      <c r="AJ38" s="234"/>
      <c r="AK38" s="234"/>
      <c r="AL38" s="234"/>
      <c r="AM38" s="234"/>
      <c r="AN38" s="234"/>
      <c r="AO38" s="234"/>
    </row>
    <row r="39" spans="1:41">
      <c r="A39" s="292" t="s">
        <v>295</v>
      </c>
      <c r="B39" s="690"/>
      <c r="C39" s="690"/>
      <c r="D39" s="690"/>
      <c r="E39" s="690"/>
      <c r="F39" s="690"/>
      <c r="G39" s="690"/>
      <c r="H39" s="690"/>
      <c r="I39" s="690"/>
      <c r="J39" s="690"/>
      <c r="K39" s="690"/>
      <c r="L39" s="715"/>
      <c r="M39" s="292" t="s">
        <v>295</v>
      </c>
      <c r="N39" s="309"/>
      <c r="O39" s="309"/>
      <c r="P39" s="309"/>
      <c r="AH39" s="234"/>
    </row>
    <row r="40" spans="1:41">
      <c r="A40" s="10" t="s">
        <v>119</v>
      </c>
      <c r="B40" s="282"/>
      <c r="C40" s="282"/>
      <c r="D40" s="282"/>
      <c r="E40" s="282"/>
      <c r="F40" s="282"/>
      <c r="G40" s="282"/>
      <c r="H40" s="282"/>
      <c r="I40" s="282"/>
      <c r="J40" s="282"/>
      <c r="K40" s="282"/>
      <c r="L40" s="714"/>
      <c r="M40" s="10" t="s">
        <v>119</v>
      </c>
      <c r="N40" s="309"/>
      <c r="O40" s="309"/>
      <c r="P40" s="309"/>
      <c r="AH40" s="234"/>
      <c r="AI40" s="234"/>
      <c r="AJ40" s="234"/>
      <c r="AK40" s="234"/>
      <c r="AL40" s="234"/>
      <c r="AM40" s="234"/>
      <c r="AN40" s="234"/>
      <c r="AO40" s="234"/>
    </row>
    <row r="41" spans="1:41">
      <c r="A41" s="292" t="s">
        <v>296</v>
      </c>
      <c r="B41" s="690"/>
      <c r="C41" s="690"/>
      <c r="D41" s="690"/>
      <c r="E41" s="690"/>
      <c r="F41" s="690"/>
      <c r="G41" s="690"/>
      <c r="H41" s="690"/>
      <c r="I41" s="690"/>
      <c r="J41" s="690"/>
      <c r="K41" s="690"/>
      <c r="L41" s="715"/>
      <c r="M41" s="292" t="s">
        <v>296</v>
      </c>
      <c r="N41" s="309"/>
      <c r="O41" s="309"/>
      <c r="P41" s="309"/>
    </row>
    <row r="42" spans="1:41">
      <c r="A42" s="11" t="s">
        <v>15</v>
      </c>
      <c r="B42" s="693"/>
      <c r="C42" s="693"/>
      <c r="D42" s="693"/>
      <c r="E42" s="693"/>
      <c r="F42" s="693"/>
      <c r="G42" s="693"/>
      <c r="H42" s="693"/>
      <c r="I42" s="694"/>
      <c r="J42" s="694"/>
      <c r="K42" s="694"/>
      <c r="L42" s="716"/>
      <c r="M42" s="11" t="s">
        <v>15</v>
      </c>
    </row>
    <row r="43" spans="1:41">
      <c r="A43" s="291" t="s">
        <v>1</v>
      </c>
      <c r="B43" s="701"/>
      <c r="C43" s="701"/>
      <c r="D43" s="701"/>
      <c r="E43" s="701"/>
      <c r="F43" s="701"/>
      <c r="G43" s="701"/>
      <c r="H43" s="701"/>
      <c r="I43" s="701"/>
      <c r="J43" s="701"/>
      <c r="K43" s="701"/>
      <c r="L43" s="717"/>
      <c r="M43" s="291" t="s">
        <v>1</v>
      </c>
      <c r="O43" s="309"/>
      <c r="AH43" s="234"/>
      <c r="AI43" s="234"/>
      <c r="AJ43" s="234"/>
      <c r="AK43" s="234"/>
      <c r="AL43" s="234"/>
      <c r="AM43" s="234"/>
      <c r="AN43" s="234"/>
      <c r="AO43" s="234"/>
    </row>
    <row r="44" spans="1:41">
      <c r="A44" s="10" t="s">
        <v>31</v>
      </c>
      <c r="B44" s="282">
        <v>5.2116423411858381</v>
      </c>
      <c r="C44" s="282">
        <v>5.1011532528551573</v>
      </c>
      <c r="D44" s="282">
        <v>4.9803513332337142</v>
      </c>
      <c r="E44" s="282">
        <v>4.4189195808765893</v>
      </c>
      <c r="F44" s="282">
        <v>4.6338288412209367</v>
      </c>
      <c r="G44" s="282">
        <v>4.6487774243783031</v>
      </c>
      <c r="H44" s="282">
        <v>4.3874518514755465</v>
      </c>
      <c r="I44" s="282">
        <v>4.2519798082563707</v>
      </c>
      <c r="J44" s="282">
        <v>4.3131254882748795</v>
      </c>
      <c r="K44" s="282">
        <v>4.1744107360296274</v>
      </c>
      <c r="L44" s="714"/>
      <c r="M44" s="10" t="s">
        <v>31</v>
      </c>
    </row>
    <row r="45" spans="1:41">
      <c r="A45" s="293" t="s">
        <v>2</v>
      </c>
      <c r="B45" s="699"/>
      <c r="C45" s="699"/>
      <c r="D45" s="699"/>
      <c r="E45" s="699"/>
      <c r="F45" s="699"/>
      <c r="G45" s="699"/>
      <c r="H45" s="699"/>
      <c r="I45" s="700"/>
      <c r="J45" s="700"/>
      <c r="K45" s="700"/>
      <c r="L45" s="718"/>
      <c r="M45" s="293" t="s">
        <v>2</v>
      </c>
    </row>
    <row r="46" spans="1:41">
      <c r="A46" s="834"/>
      <c r="B46" s="835"/>
      <c r="C46" s="835"/>
      <c r="D46" s="835"/>
      <c r="E46" s="835"/>
      <c r="F46" s="835"/>
      <c r="G46" s="835"/>
      <c r="H46" s="835"/>
      <c r="I46" s="835"/>
      <c r="J46" s="835"/>
      <c r="K46" s="835"/>
      <c r="L46" s="835"/>
      <c r="M46" s="835"/>
    </row>
    <row r="47" spans="1:41" ht="12.75" customHeight="1">
      <c r="A47" s="837" t="s">
        <v>268</v>
      </c>
      <c r="B47" s="838"/>
      <c r="C47" s="838"/>
      <c r="D47" s="838"/>
      <c r="E47" s="838"/>
      <c r="F47" s="838"/>
      <c r="G47" s="838"/>
      <c r="H47" s="838"/>
      <c r="I47" s="838"/>
      <c r="J47" s="838"/>
      <c r="K47" s="838"/>
      <c r="L47" s="838"/>
      <c r="M47" s="838"/>
    </row>
    <row r="48" spans="1:41">
      <c r="A48" s="307" t="s">
        <v>362</v>
      </c>
    </row>
    <row r="49" spans="1:19">
      <c r="A49" s="7" t="s">
        <v>263</v>
      </c>
    </row>
    <row r="52" spans="1:19">
      <c r="N52" s="5"/>
      <c r="O52" s="5"/>
      <c r="P52" s="5"/>
      <c r="Q52" s="5"/>
      <c r="R52" s="5"/>
      <c r="S52" s="5"/>
    </row>
    <row r="53" spans="1:19">
      <c r="N53" s="5"/>
      <c r="O53" s="5"/>
      <c r="P53" s="5"/>
      <c r="Q53" s="5"/>
      <c r="R53" s="5"/>
      <c r="S53" s="5"/>
    </row>
    <row r="54" spans="1:19">
      <c r="N54" s="5"/>
      <c r="O54" s="5"/>
      <c r="P54" s="5"/>
      <c r="Q54" s="5"/>
      <c r="R54" s="5"/>
      <c r="S54" s="5"/>
    </row>
    <row r="55" spans="1:19">
      <c r="N55" s="5"/>
      <c r="O55" s="5"/>
      <c r="P55" s="5"/>
      <c r="Q55" s="5"/>
      <c r="R55" s="5"/>
      <c r="S55" s="5"/>
    </row>
    <row r="56" spans="1:19">
      <c r="N56" s="5"/>
      <c r="O56" s="5"/>
      <c r="P56" s="5"/>
      <c r="Q56" s="5"/>
      <c r="R56" s="5"/>
      <c r="S56" s="5"/>
    </row>
    <row r="57" spans="1:19">
      <c r="N57" s="5"/>
      <c r="O57" s="5"/>
      <c r="P57" s="5"/>
      <c r="Q57" s="5"/>
      <c r="R57" s="5"/>
      <c r="S57" s="5"/>
    </row>
    <row r="58" spans="1:19">
      <c r="N58" s="5"/>
      <c r="O58" s="5"/>
      <c r="P58" s="5"/>
      <c r="Q58" s="5"/>
      <c r="R58" s="5"/>
      <c r="S58" s="5"/>
    </row>
    <row r="59" spans="1:19">
      <c r="N59" s="5"/>
      <c r="O59" s="5"/>
      <c r="P59" s="5"/>
      <c r="Q59" s="5"/>
      <c r="R59" s="5"/>
      <c r="S59" s="5"/>
    </row>
    <row r="60" spans="1:19">
      <c r="N60" s="5"/>
      <c r="O60" s="5"/>
      <c r="P60" s="5"/>
      <c r="Q60" s="5"/>
      <c r="R60" s="5"/>
      <c r="S60" s="5"/>
    </row>
    <row r="61" spans="1:19">
      <c r="N61" s="5"/>
      <c r="O61" s="5"/>
      <c r="P61" s="5"/>
      <c r="Q61" s="5"/>
      <c r="R61" s="5"/>
      <c r="S61" s="5"/>
    </row>
    <row r="62" spans="1:19">
      <c r="N62" s="5"/>
      <c r="O62" s="5"/>
      <c r="P62" s="5"/>
      <c r="Q62" s="5"/>
      <c r="R62" s="5"/>
      <c r="S62" s="5"/>
    </row>
    <row r="63" spans="1:19">
      <c r="N63" s="5"/>
      <c r="O63" s="5"/>
      <c r="P63" s="5"/>
      <c r="Q63" s="5"/>
      <c r="R63" s="5"/>
      <c r="S63" s="5"/>
    </row>
    <row r="64" spans="1:19">
      <c r="N64" s="5"/>
      <c r="O64" s="5"/>
      <c r="P64" s="5"/>
      <c r="Q64" s="5"/>
      <c r="R64" s="5"/>
      <c r="S64" s="5"/>
    </row>
  </sheetData>
  <mergeCells count="4">
    <mergeCell ref="A2:M2"/>
    <mergeCell ref="A3:M3"/>
    <mergeCell ref="A46:M46"/>
    <mergeCell ref="A47:M47"/>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O101"/>
  <sheetViews>
    <sheetView topLeftCell="A37" zoomScaleNormal="100" workbookViewId="0">
      <selection activeCell="G52" sqref="G52:L68"/>
    </sheetView>
  </sheetViews>
  <sheetFormatPr defaultRowHeight="11.25"/>
  <cols>
    <col min="1" max="1" width="9.140625" style="5"/>
    <col min="2" max="2" width="13.85546875" style="5" customWidth="1"/>
    <col min="3" max="3" width="14.5703125" style="5" customWidth="1"/>
    <col min="4" max="4" width="9.5703125" style="5" bestFit="1" customWidth="1"/>
    <col min="5" max="5" width="9.140625" style="5"/>
    <col min="6" max="6" width="2.28515625" style="5" customWidth="1"/>
    <col min="7" max="7" width="9.140625" style="5"/>
    <col min="8" max="8" width="2" style="5" customWidth="1"/>
    <col min="9" max="9" width="9.140625" style="5"/>
    <col min="10" max="10" width="2.28515625" style="5" customWidth="1"/>
    <col min="11" max="11" width="9.140625" style="5"/>
    <col min="12" max="12" width="1.85546875" style="5" customWidth="1"/>
    <col min="13" max="13" width="9.140625" style="5"/>
    <col min="14" max="14" width="2.28515625" style="5" customWidth="1"/>
    <col min="15" max="16384" width="9.140625" style="5"/>
  </cols>
  <sheetData>
    <row r="1" spans="2:14" ht="14.25" customHeight="1">
      <c r="B1" s="858"/>
      <c r="C1" s="858"/>
      <c r="M1" s="13" t="s">
        <v>274</v>
      </c>
    </row>
    <row r="2" spans="2:14" ht="30" customHeight="1">
      <c r="B2" s="754" t="s">
        <v>311</v>
      </c>
      <c r="C2" s="859"/>
      <c r="D2" s="859"/>
      <c r="E2" s="859"/>
      <c r="F2" s="859"/>
      <c r="G2" s="859"/>
      <c r="H2" s="859"/>
      <c r="I2" s="859"/>
      <c r="J2" s="859"/>
      <c r="K2" s="859"/>
      <c r="L2" s="859"/>
      <c r="M2" s="859"/>
      <c r="N2" s="859"/>
    </row>
    <row r="3" spans="2:14" ht="18" customHeight="1">
      <c r="B3" s="860" t="s">
        <v>104</v>
      </c>
      <c r="C3" s="860"/>
      <c r="D3" s="860"/>
      <c r="E3" s="860"/>
      <c r="F3" s="860"/>
      <c r="G3" s="860"/>
      <c r="H3" s="860"/>
      <c r="I3" s="860"/>
      <c r="J3" s="860"/>
      <c r="K3" s="860"/>
      <c r="L3" s="860"/>
      <c r="M3" s="860"/>
      <c r="N3" s="860"/>
    </row>
    <row r="4" spans="2:14" ht="18" customHeight="1">
      <c r="B4" s="861"/>
      <c r="C4" s="861"/>
      <c r="D4" s="36"/>
      <c r="E4" s="133" t="s">
        <v>306</v>
      </c>
      <c r="F4" s="140"/>
      <c r="G4" s="140" t="s">
        <v>37</v>
      </c>
      <c r="H4" s="140"/>
      <c r="I4" s="140" t="s">
        <v>36</v>
      </c>
      <c r="J4" s="140"/>
      <c r="K4" s="140" t="s">
        <v>44</v>
      </c>
      <c r="L4" s="140"/>
      <c r="M4" s="140" t="s">
        <v>43</v>
      </c>
      <c r="N4" s="116"/>
    </row>
    <row r="5" spans="2:14" ht="3" customHeight="1">
      <c r="B5" s="508"/>
      <c r="C5" s="508"/>
      <c r="D5" s="37"/>
      <c r="E5" s="38"/>
      <c r="F5" s="38"/>
      <c r="G5" s="38"/>
      <c r="H5" s="38"/>
      <c r="I5" s="38"/>
      <c r="J5" s="38"/>
      <c r="K5" s="38"/>
      <c r="L5" s="508"/>
      <c r="M5" s="508"/>
    </row>
    <row r="6" spans="2:14" ht="18" customHeight="1">
      <c r="B6" s="508"/>
      <c r="C6" s="508"/>
      <c r="D6" s="49"/>
      <c r="E6" s="830" t="s">
        <v>123</v>
      </c>
      <c r="F6" s="862"/>
      <c r="G6" s="862"/>
      <c r="H6" s="862"/>
      <c r="I6" s="862"/>
      <c r="J6" s="862"/>
      <c r="K6" s="862"/>
      <c r="L6" s="862"/>
      <c r="M6" s="862"/>
      <c r="N6" s="863"/>
    </row>
    <row r="7" spans="2:14" ht="15" customHeight="1">
      <c r="B7" s="507"/>
      <c r="C7" s="507"/>
      <c r="D7" s="57"/>
      <c r="E7" s="141">
        <v>2013</v>
      </c>
      <c r="F7" s="142"/>
      <c r="G7" s="141">
        <v>2013</v>
      </c>
      <c r="H7" s="142"/>
      <c r="I7" s="141">
        <v>2013</v>
      </c>
      <c r="J7" s="142"/>
      <c r="K7" s="141">
        <v>2013</v>
      </c>
      <c r="L7" s="142"/>
      <c r="M7" s="141">
        <v>2013</v>
      </c>
      <c r="N7" s="142"/>
    </row>
    <row r="8" spans="2:14" ht="15" customHeight="1">
      <c r="B8" s="856" t="s">
        <v>126</v>
      </c>
      <c r="C8" s="857"/>
      <c r="D8" s="56" t="s">
        <v>46</v>
      </c>
      <c r="E8" s="639">
        <f>5000</f>
        <v>5000</v>
      </c>
      <c r="F8" s="382"/>
      <c r="G8" s="643">
        <f>2678*1.609344</f>
        <v>4309.8232320000006</v>
      </c>
      <c r="H8" s="383"/>
      <c r="I8" s="640">
        <f>339+650</f>
        <v>989</v>
      </c>
      <c r="J8" s="383"/>
      <c r="K8" s="723">
        <v>3755.567</v>
      </c>
      <c r="L8" s="384"/>
      <c r="M8" s="726">
        <v>1094</v>
      </c>
      <c r="N8" s="386"/>
    </row>
    <row r="9" spans="2:14" ht="9.9499999999999993" customHeight="1">
      <c r="B9" s="506"/>
      <c r="C9" s="507"/>
      <c r="D9" s="57"/>
      <c r="E9" s="338"/>
      <c r="F9" s="374"/>
      <c r="G9" s="340"/>
      <c r="H9" s="339"/>
      <c r="I9" s="387"/>
      <c r="J9" s="339"/>
      <c r="K9" s="340"/>
      <c r="L9" s="339"/>
      <c r="M9" s="727"/>
      <c r="N9" s="337"/>
    </row>
    <row r="10" spans="2:14" ht="15" customHeight="1">
      <c r="B10" s="842" t="s">
        <v>105</v>
      </c>
      <c r="C10" s="843"/>
      <c r="D10" s="421" t="s">
        <v>46</v>
      </c>
      <c r="E10" s="422">
        <v>74.340999999999994</v>
      </c>
      <c r="F10" s="423"/>
      <c r="G10" s="424">
        <v>93.340299622141501</v>
      </c>
      <c r="H10" s="425"/>
      <c r="I10" s="424">
        <v>8.4</v>
      </c>
      <c r="J10" s="425"/>
      <c r="K10" s="426">
        <v>104.4</v>
      </c>
      <c r="L10" s="423"/>
      <c r="M10" s="427">
        <v>51</v>
      </c>
      <c r="N10" s="428"/>
    </row>
    <row r="11" spans="2:14" ht="9.9499999999999993" customHeight="1">
      <c r="B11" s="509"/>
      <c r="C11" s="510"/>
      <c r="D11" s="421"/>
      <c r="E11" s="429"/>
      <c r="F11" s="425"/>
      <c r="G11" s="430"/>
      <c r="H11" s="425" t="str">
        <f>"(1)"</f>
        <v>(1)</v>
      </c>
      <c r="I11" s="431"/>
      <c r="J11" s="432" t="s">
        <v>125</v>
      </c>
      <c r="K11" s="427"/>
      <c r="L11" s="425"/>
      <c r="M11" s="724"/>
      <c r="N11" s="572" t="s">
        <v>128</v>
      </c>
    </row>
    <row r="12" spans="2:14" ht="15" customHeight="1">
      <c r="B12" s="840" t="s">
        <v>106</v>
      </c>
      <c r="C12" s="841"/>
      <c r="D12" s="57" t="s">
        <v>46</v>
      </c>
      <c r="E12" s="720">
        <v>219.77099999999999</v>
      </c>
      <c r="F12" s="339"/>
      <c r="G12" s="391">
        <f>(95.235+21.356+7.731+1.622+1.836)*1.609344</f>
        <v>205.64197632000003</v>
      </c>
      <c r="H12" s="339"/>
      <c r="I12" s="243">
        <v>19.47</v>
      </c>
      <c r="J12" s="339"/>
      <c r="K12" s="340">
        <v>103.1</v>
      </c>
      <c r="L12" s="339"/>
      <c r="M12" s="340">
        <v>86</v>
      </c>
      <c r="N12" s="337"/>
    </row>
    <row r="13" spans="2:14" ht="9.9499999999999993" customHeight="1">
      <c r="B13" s="506"/>
      <c r="C13" s="507"/>
      <c r="D13" s="57"/>
      <c r="E13" s="338"/>
      <c r="F13" s="339"/>
      <c r="G13" s="349"/>
      <c r="H13" s="339" t="str">
        <f>"(4)"</f>
        <v>(4)</v>
      </c>
      <c r="I13" s="388"/>
      <c r="J13" s="350"/>
      <c r="K13" s="340"/>
      <c r="L13" s="339"/>
      <c r="M13" s="725"/>
      <c r="N13" s="337"/>
    </row>
    <row r="14" spans="2:14" ht="15" customHeight="1">
      <c r="B14" s="842" t="s">
        <v>107</v>
      </c>
      <c r="C14" s="843"/>
      <c r="D14" s="421" t="s">
        <v>46</v>
      </c>
      <c r="E14" s="721">
        <v>115.18600000000001</v>
      </c>
      <c r="F14" s="425"/>
      <c r="G14" s="427"/>
      <c r="H14" s="425"/>
      <c r="I14" s="427">
        <v>11.724</v>
      </c>
      <c r="J14" s="425"/>
      <c r="K14" s="427">
        <v>35.976999999999997</v>
      </c>
      <c r="L14" s="425"/>
      <c r="M14" s="427">
        <v>43</v>
      </c>
      <c r="N14" s="428"/>
    </row>
    <row r="15" spans="2:14" ht="9.9499999999999993" customHeight="1">
      <c r="B15" s="509"/>
      <c r="C15" s="510"/>
      <c r="D15" s="421"/>
      <c r="E15" s="429"/>
      <c r="F15" s="425"/>
      <c r="G15" s="427"/>
      <c r="H15" s="425"/>
      <c r="I15" s="433"/>
      <c r="J15" s="432"/>
      <c r="K15" s="427"/>
      <c r="L15" s="425"/>
      <c r="M15" s="427"/>
      <c r="N15" s="428"/>
    </row>
    <row r="16" spans="2:14" ht="15" customHeight="1">
      <c r="B16" s="840" t="s">
        <v>146</v>
      </c>
      <c r="C16" s="841"/>
      <c r="D16" s="57" t="s">
        <v>46</v>
      </c>
      <c r="E16" s="338">
        <v>42.042999999999999</v>
      </c>
      <c r="F16" s="389"/>
      <c r="G16" s="378">
        <f>25*1.609344</f>
        <v>40.233600000000003</v>
      </c>
      <c r="H16" s="375"/>
      <c r="I16" s="390"/>
      <c r="J16" s="389"/>
      <c r="K16" s="378">
        <v>125.9</v>
      </c>
      <c r="L16" s="375"/>
      <c r="M16" s="340">
        <v>102</v>
      </c>
      <c r="N16" s="337"/>
    </row>
    <row r="17" spans="2:15" ht="9.9499999999999993" customHeight="1">
      <c r="B17" s="506"/>
      <c r="C17" s="507"/>
      <c r="D17" s="57"/>
      <c r="E17" s="377"/>
      <c r="F17" s="339"/>
      <c r="G17" s="340"/>
      <c r="H17" s="339"/>
      <c r="I17" s="391"/>
      <c r="J17" s="339"/>
      <c r="K17" s="340"/>
      <c r="L17" s="339"/>
      <c r="M17" s="340"/>
      <c r="N17" s="337"/>
      <c r="O17" s="39"/>
    </row>
    <row r="18" spans="2:15" ht="15" customHeight="1">
      <c r="B18" s="842" t="s">
        <v>108</v>
      </c>
      <c r="C18" s="843"/>
      <c r="D18" s="421" t="s">
        <v>46</v>
      </c>
      <c r="E18" s="721">
        <v>36.814</v>
      </c>
      <c r="F18" s="434"/>
      <c r="G18" s="426">
        <f>192.405*1.609344</f>
        <v>309.64583232000001</v>
      </c>
      <c r="H18" s="423"/>
      <c r="I18" s="435"/>
      <c r="J18" s="434"/>
      <c r="K18" s="427">
        <v>98.5</v>
      </c>
      <c r="L18" s="423"/>
      <c r="M18" s="427">
        <v>55</v>
      </c>
      <c r="N18" s="428"/>
      <c r="O18" s="39"/>
    </row>
    <row r="19" spans="2:15" ht="9.9499999999999993" customHeight="1">
      <c r="B19" s="436"/>
      <c r="C19" s="437"/>
      <c r="D19" s="438"/>
      <c r="E19" s="439"/>
      <c r="F19" s="440"/>
      <c r="G19" s="441"/>
      <c r="H19" s="442"/>
      <c r="I19" s="443"/>
      <c r="J19" s="440"/>
      <c r="K19" s="444"/>
      <c r="L19" s="445" t="str">
        <f>"(5)"</f>
        <v>(5)</v>
      </c>
      <c r="M19" s="446"/>
      <c r="N19" s="445" t="s">
        <v>179</v>
      </c>
      <c r="O19" s="39"/>
    </row>
    <row r="20" spans="2:15" ht="3" customHeight="1">
      <c r="B20" s="507"/>
      <c r="C20" s="507"/>
      <c r="D20" s="42"/>
      <c r="E20" s="392"/>
      <c r="F20" s="392"/>
      <c r="G20" s="392"/>
      <c r="H20" s="392"/>
      <c r="I20" s="392"/>
      <c r="J20" s="392"/>
      <c r="K20" s="392"/>
      <c r="L20" s="392"/>
      <c r="M20" s="393"/>
      <c r="N20" s="394"/>
    </row>
    <row r="21" spans="2:15" ht="18" customHeight="1">
      <c r="B21" s="508"/>
      <c r="C21" s="508"/>
      <c r="D21" s="49"/>
      <c r="E21" s="844" t="s">
        <v>124</v>
      </c>
      <c r="F21" s="845"/>
      <c r="G21" s="845"/>
      <c r="H21" s="845"/>
      <c r="I21" s="845"/>
      <c r="J21" s="845"/>
      <c r="K21" s="845"/>
      <c r="L21" s="845"/>
      <c r="M21" s="845"/>
      <c r="N21" s="846"/>
    </row>
    <row r="22" spans="2:15" ht="15" customHeight="1">
      <c r="B22" s="66"/>
      <c r="C22" s="66"/>
      <c r="D22" s="46"/>
      <c r="E22" s="395">
        <v>2014</v>
      </c>
      <c r="F22" s="396"/>
      <c r="G22" s="397">
        <v>2014</v>
      </c>
      <c r="H22" s="396"/>
      <c r="I22" s="397">
        <v>2014</v>
      </c>
      <c r="J22" s="396"/>
      <c r="K22" s="397">
        <v>2014</v>
      </c>
      <c r="L22" s="396"/>
      <c r="M22" s="397">
        <v>2014</v>
      </c>
      <c r="N22" s="396"/>
    </row>
    <row r="23" spans="2:15" ht="15" customHeight="1">
      <c r="B23" s="847" t="s">
        <v>109</v>
      </c>
      <c r="C23" s="848"/>
      <c r="D23" s="119" t="s">
        <v>38</v>
      </c>
      <c r="E23" s="722">
        <v>249.773</v>
      </c>
      <c r="F23" s="398"/>
      <c r="G23" s="385">
        <f>187.554928+52.600309</f>
        <v>240.155237</v>
      </c>
      <c r="H23" s="339"/>
      <c r="I23" s="399">
        <v>71.277000000000001</v>
      </c>
      <c r="J23" s="400"/>
      <c r="K23" s="399">
        <v>83.07</v>
      </c>
      <c r="L23" s="339"/>
      <c r="M23" s="378">
        <v>41.433</v>
      </c>
      <c r="N23" s="337"/>
    </row>
    <row r="24" spans="2:15" ht="9.9499999999999993" customHeight="1">
      <c r="B24" s="43"/>
      <c r="C24" s="44"/>
      <c r="D24" s="45"/>
      <c r="E24" s="401"/>
      <c r="F24" s="402"/>
      <c r="G24" s="403"/>
      <c r="H24" s="375" t="str">
        <f>"(7)"</f>
        <v>(7)</v>
      </c>
      <c r="I24" s="393"/>
      <c r="J24" s="350" t="s">
        <v>327</v>
      </c>
      <c r="K24" s="393"/>
      <c r="L24" s="402"/>
      <c r="M24" s="393"/>
      <c r="N24" s="337"/>
    </row>
    <row r="25" spans="2:15" ht="15" customHeight="1">
      <c r="B25" s="447" t="s">
        <v>111</v>
      </c>
      <c r="C25" s="849" t="s">
        <v>112</v>
      </c>
      <c r="D25" s="850"/>
      <c r="E25" s="570">
        <v>491</v>
      </c>
      <c r="F25" s="448"/>
      <c r="G25" s="571">
        <f>G23/318.857056*1000</f>
        <v>753.17523159970472</v>
      </c>
      <c r="H25" s="448"/>
      <c r="I25" s="571">
        <f>I23/127.1318*1000</f>
        <v>560.65437600977884</v>
      </c>
      <c r="J25" s="448"/>
      <c r="K25" s="571">
        <f>K23/1364.27*1000</f>
        <v>60.889706583007758</v>
      </c>
      <c r="L25" s="448"/>
      <c r="M25" s="571">
        <f>M23/143.8196*1000</f>
        <v>288.09007951628291</v>
      </c>
      <c r="N25" s="428"/>
    </row>
    <row r="26" spans="2:15" ht="9.9499999999999993" customHeight="1">
      <c r="B26" s="449"/>
      <c r="C26" s="450"/>
      <c r="D26" s="451"/>
      <c r="E26" s="570"/>
      <c r="F26" s="448"/>
      <c r="G26" s="571"/>
      <c r="H26" s="448"/>
      <c r="I26" s="571"/>
      <c r="J26" s="448"/>
      <c r="K26" s="571"/>
      <c r="L26" s="448"/>
      <c r="M26" s="571"/>
      <c r="N26" s="428"/>
    </row>
    <row r="27" spans="2:15" ht="21" customHeight="1">
      <c r="B27" s="840" t="s">
        <v>145</v>
      </c>
      <c r="C27" s="841"/>
      <c r="D27" s="69" t="s">
        <v>38</v>
      </c>
      <c r="E27" s="679">
        <v>35.863900000000001</v>
      </c>
      <c r="F27" s="404"/>
      <c r="G27" s="405">
        <f>8.328759+2.577197</f>
        <v>10.905956</v>
      </c>
      <c r="H27" s="404"/>
      <c r="I27" s="406">
        <v>6.0289999999999999</v>
      </c>
      <c r="J27" s="404"/>
      <c r="K27" s="406">
        <v>21.2546</v>
      </c>
      <c r="L27" s="407"/>
      <c r="M27" s="405">
        <v>6.2380000000000004</v>
      </c>
      <c r="N27" s="337"/>
    </row>
    <row r="28" spans="2:15" ht="9.9499999999999993" customHeight="1">
      <c r="B28" s="67"/>
      <c r="C28" s="68"/>
      <c r="D28" s="46"/>
      <c r="E28" s="408"/>
      <c r="F28" s="409"/>
      <c r="G28" s="410"/>
      <c r="H28" s="409"/>
      <c r="I28" s="411"/>
      <c r="J28" s="412"/>
      <c r="K28" s="410"/>
      <c r="L28" s="409"/>
      <c r="M28" s="410"/>
      <c r="N28" s="366"/>
    </row>
    <row r="29" spans="2:15" ht="5.0999999999999996" customHeight="1">
      <c r="B29" s="507"/>
      <c r="C29" s="507"/>
      <c r="D29" s="16"/>
      <c r="E29" s="393"/>
      <c r="F29" s="393"/>
      <c r="G29" s="393"/>
      <c r="H29" s="393"/>
      <c r="I29" s="413"/>
      <c r="J29" s="413"/>
      <c r="K29" s="393"/>
      <c r="L29" s="393"/>
      <c r="M29" s="393"/>
      <c r="N29" s="414"/>
    </row>
    <row r="30" spans="2:15" ht="18" customHeight="1">
      <c r="C30" s="508"/>
      <c r="D30" s="49"/>
      <c r="E30" s="844" t="s">
        <v>155</v>
      </c>
      <c r="F30" s="845"/>
      <c r="G30" s="845"/>
      <c r="H30" s="845"/>
      <c r="I30" s="845"/>
      <c r="J30" s="845"/>
      <c r="K30" s="845"/>
      <c r="L30" s="845"/>
      <c r="M30" s="845"/>
      <c r="N30" s="846"/>
    </row>
    <row r="31" spans="2:15" ht="15" customHeight="1">
      <c r="C31" s="40"/>
      <c r="D31" s="41"/>
      <c r="E31" s="415">
        <v>2014</v>
      </c>
      <c r="F31" s="416"/>
      <c r="G31" s="416">
        <v>2014</v>
      </c>
      <c r="H31" s="416"/>
      <c r="I31" s="416">
        <v>2014</v>
      </c>
      <c r="J31" s="416"/>
      <c r="K31" s="416">
        <v>2013</v>
      </c>
      <c r="L31" s="416"/>
      <c r="M31" s="416">
        <v>2014</v>
      </c>
      <c r="N31" s="417"/>
    </row>
    <row r="32" spans="2:15" ht="15" customHeight="1">
      <c r="B32" s="452" t="s">
        <v>127</v>
      </c>
      <c r="C32" s="453"/>
      <c r="D32" s="454" t="s">
        <v>147</v>
      </c>
      <c r="E32" s="641">
        <v>25974</v>
      </c>
      <c r="F32" s="455"/>
      <c r="G32" s="642">
        <v>32675</v>
      </c>
      <c r="H32" s="456"/>
      <c r="I32" s="642">
        <v>4113</v>
      </c>
      <c r="J32" s="456"/>
      <c r="K32" s="642">
        <v>58316</v>
      </c>
      <c r="L32" s="456"/>
      <c r="M32" s="642">
        <v>29963</v>
      </c>
      <c r="N32" s="457"/>
    </row>
    <row r="33" spans="2:15" ht="15" customHeight="1">
      <c r="B33" s="436"/>
      <c r="C33" s="851" t="s">
        <v>0</v>
      </c>
      <c r="D33" s="852"/>
      <c r="E33" s="458">
        <v>51.149291939725458</v>
      </c>
      <c r="F33" s="459"/>
      <c r="G33" s="460">
        <f>G32/318.857056</f>
        <v>102.47538633738122</v>
      </c>
      <c r="H33" s="459"/>
      <c r="I33" s="460">
        <f>I32/127.1318</f>
        <v>32.352251757624764</v>
      </c>
      <c r="J33" s="459"/>
      <c r="K33" s="460">
        <f>K32/1357</f>
        <v>42.974207811348563</v>
      </c>
      <c r="L33" s="459"/>
      <c r="M33" s="460">
        <f>M32/143.8196</f>
        <v>208.33738934053494</v>
      </c>
      <c r="N33" s="461"/>
    </row>
    <row r="34" spans="2:15" ht="26.25" customHeight="1">
      <c r="B34" s="853" t="s">
        <v>166</v>
      </c>
      <c r="C34" s="853"/>
      <c r="D34" s="853"/>
      <c r="E34" s="853"/>
      <c r="F34" s="853"/>
      <c r="G34" s="853"/>
      <c r="H34" s="853"/>
      <c r="I34" s="853"/>
      <c r="J34" s="853"/>
      <c r="K34" s="853"/>
      <c r="L34" s="853"/>
      <c r="M34" s="853"/>
      <c r="N34" s="853"/>
      <c r="O34" s="853"/>
    </row>
    <row r="35" spans="2:15" ht="12" customHeight="1">
      <c r="B35" s="854" t="s">
        <v>118</v>
      </c>
      <c r="C35" s="855"/>
      <c r="D35" s="855"/>
      <c r="E35" s="855"/>
      <c r="F35" s="855"/>
      <c r="G35" s="855"/>
      <c r="H35" s="855"/>
      <c r="I35" s="855"/>
      <c r="J35" s="855"/>
      <c r="K35" s="855"/>
      <c r="L35" s="855"/>
      <c r="M35" s="855"/>
    </row>
    <row r="36" spans="2:15" ht="12.75" customHeight="1">
      <c r="B36" s="839" t="s">
        <v>328</v>
      </c>
      <c r="C36" s="839"/>
      <c r="D36" s="839"/>
      <c r="E36" s="839"/>
      <c r="F36" s="839"/>
      <c r="G36" s="839"/>
      <c r="H36" s="839"/>
      <c r="I36" s="839"/>
      <c r="J36" s="839"/>
      <c r="K36" s="839"/>
      <c r="L36" s="839"/>
      <c r="M36" s="839"/>
      <c r="N36" s="839"/>
    </row>
    <row r="37" spans="2:15" ht="12.75" customHeight="1">
      <c r="B37" s="246" t="s">
        <v>329</v>
      </c>
      <c r="C37" s="246"/>
      <c r="D37" s="246"/>
      <c r="E37" s="246"/>
      <c r="F37" s="246"/>
      <c r="G37" s="246"/>
      <c r="H37" s="246"/>
      <c r="I37" s="246"/>
      <c r="J37" s="246"/>
      <c r="K37" s="246"/>
      <c r="L37" s="246"/>
      <c r="M37" s="246"/>
      <c r="N37" s="246"/>
    </row>
    <row r="38" spans="2:15" ht="12.75" customHeight="1">
      <c r="B38" s="246" t="s">
        <v>330</v>
      </c>
      <c r="C38" s="246"/>
      <c r="D38" s="246"/>
      <c r="E38" s="246"/>
      <c r="F38" s="246"/>
      <c r="G38" s="246"/>
      <c r="H38" s="246"/>
      <c r="I38" s="246"/>
      <c r="J38" s="246"/>
      <c r="K38" s="246"/>
      <c r="L38" s="246"/>
      <c r="M38" s="246"/>
      <c r="N38" s="246"/>
    </row>
    <row r="39" spans="2:15" ht="12.75" customHeight="1">
      <c r="B39" s="246" t="s">
        <v>331</v>
      </c>
      <c r="C39" s="246"/>
      <c r="D39" s="246"/>
      <c r="E39" s="246"/>
      <c r="F39" s="246"/>
      <c r="G39" s="246"/>
      <c r="H39" s="246"/>
      <c r="I39" s="246"/>
      <c r="J39" s="246"/>
      <c r="K39" s="246"/>
      <c r="L39" s="246"/>
      <c r="M39" s="246"/>
      <c r="N39" s="246"/>
    </row>
    <row r="40" spans="2:15" ht="12.75" customHeight="1">
      <c r="B40" s="39" t="s">
        <v>332</v>
      </c>
      <c r="C40" s="39"/>
      <c r="D40" s="39"/>
      <c r="E40" s="39"/>
      <c r="F40" s="39"/>
      <c r="G40" s="39"/>
      <c r="H40" s="39"/>
      <c r="I40" s="39"/>
      <c r="J40" s="39"/>
      <c r="K40" s="39"/>
      <c r="L40" s="39"/>
      <c r="M40" s="39"/>
      <c r="N40" s="246"/>
    </row>
    <row r="41" spans="2:15" ht="12.75" customHeight="1">
      <c r="B41" s="246" t="s">
        <v>333</v>
      </c>
      <c r="C41" s="246"/>
      <c r="D41" s="246"/>
      <c r="E41" s="246"/>
      <c r="F41" s="246"/>
      <c r="G41" s="246"/>
      <c r="H41" s="246"/>
      <c r="I41" s="246"/>
      <c r="J41" s="246"/>
      <c r="K41" s="246"/>
      <c r="L41" s="246"/>
      <c r="M41" s="246"/>
      <c r="N41" s="246"/>
    </row>
    <row r="42" spans="2:15">
      <c r="B42" s="246" t="s">
        <v>334</v>
      </c>
      <c r="C42" s="246"/>
      <c r="D42" s="246"/>
      <c r="E42" s="246"/>
      <c r="F42" s="246"/>
      <c r="G42" s="246"/>
      <c r="H42" s="246"/>
      <c r="I42" s="246"/>
      <c r="J42" s="246"/>
      <c r="K42" s="246"/>
      <c r="L42" s="246"/>
      <c r="M42" s="246"/>
      <c r="N42" s="246"/>
    </row>
    <row r="43" spans="2:15">
      <c r="B43" s="246" t="s">
        <v>335</v>
      </c>
      <c r="C43" s="39"/>
      <c r="D43" s="39"/>
      <c r="E43" s="39"/>
      <c r="F43" s="39"/>
      <c r="G43" s="39"/>
      <c r="H43" s="39"/>
      <c r="I43" s="39"/>
      <c r="J43" s="39"/>
      <c r="K43" s="39"/>
      <c r="L43" s="39"/>
      <c r="M43" s="39"/>
      <c r="N43" s="246"/>
    </row>
    <row r="71" ht="11.25" customHeight="1"/>
    <row r="72" ht="11.25" customHeight="1"/>
    <row r="73" ht="11.25" customHeight="1"/>
    <row r="74" ht="11.25" customHeight="1"/>
    <row r="75" ht="11.25" customHeight="1"/>
    <row r="76" ht="15" customHeight="1"/>
    <row r="77" ht="11.25" customHeight="1"/>
    <row r="78" ht="11.25" customHeight="1"/>
    <row r="79" ht="11.25" customHeight="1"/>
    <row r="80" ht="11.25" customHeight="1"/>
    <row r="86" ht="11.25" customHeight="1"/>
    <row r="87" ht="11.25" customHeight="1"/>
    <row r="88" ht="11.25" customHeight="1"/>
    <row r="89" ht="11.25" customHeight="1"/>
    <row r="90" ht="11.25" customHeight="1"/>
    <row r="91" ht="11.25" customHeight="1"/>
    <row r="96" ht="11.25" customHeight="1"/>
    <row r="97" ht="11.25" customHeight="1"/>
    <row r="100" ht="11.25" customHeight="1"/>
    <row r="101" ht="11.25" customHeight="1"/>
  </sheetData>
  <mergeCells count="20">
    <mergeCell ref="B8:C8"/>
    <mergeCell ref="B10:C10"/>
    <mergeCell ref="B12:C12"/>
    <mergeCell ref="B14:C14"/>
    <mergeCell ref="B1:C1"/>
    <mergeCell ref="B2:N2"/>
    <mergeCell ref="B3:N3"/>
    <mergeCell ref="B4:C4"/>
    <mergeCell ref="E6:N6"/>
    <mergeCell ref="B36:N36"/>
    <mergeCell ref="B16:C16"/>
    <mergeCell ref="B18:C18"/>
    <mergeCell ref="E21:N21"/>
    <mergeCell ref="B23:C23"/>
    <mergeCell ref="C25:D25"/>
    <mergeCell ref="B27:C27"/>
    <mergeCell ref="E30:N30"/>
    <mergeCell ref="C33:D33"/>
    <mergeCell ref="B34:O34"/>
    <mergeCell ref="B35:M35"/>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U90"/>
  <sheetViews>
    <sheetView topLeftCell="A40" workbookViewId="0">
      <selection activeCell="T27" sqref="T27"/>
    </sheetView>
  </sheetViews>
  <sheetFormatPr defaultRowHeight="11.25"/>
  <cols>
    <col min="1" max="5" width="9.140625" style="5"/>
    <col min="6" max="6" width="1.85546875" style="5" customWidth="1"/>
    <col min="7" max="7" width="9.140625" style="5"/>
    <col min="8" max="8" width="2.85546875" style="5" customWidth="1"/>
    <col min="9" max="9" width="9.140625" style="5"/>
    <col min="10" max="10" width="3.140625" style="5" customWidth="1"/>
    <col min="11" max="11" width="9.140625" style="5"/>
    <col min="12" max="12" width="3" style="5" customWidth="1"/>
    <col min="13" max="13" width="9.140625" style="5"/>
    <col min="14" max="14" width="2.140625" style="5" customWidth="1"/>
    <col min="15" max="16" width="9.140625" style="5"/>
    <col min="17" max="17" width="9.140625" style="5" customWidth="1"/>
    <col min="18" max="18" width="8.42578125" style="5" customWidth="1"/>
    <col min="19" max="16384" width="9.140625" style="5"/>
  </cols>
  <sheetData>
    <row r="1" spans="2:21" ht="14.25" customHeight="1">
      <c r="B1" s="858"/>
      <c r="C1" s="858"/>
      <c r="M1" s="35"/>
      <c r="N1" s="13" t="s">
        <v>275</v>
      </c>
    </row>
    <row r="2" spans="2:21" ht="30" customHeight="1">
      <c r="B2" s="754" t="s">
        <v>311</v>
      </c>
      <c r="C2" s="859"/>
      <c r="D2" s="859"/>
      <c r="E2" s="859"/>
      <c r="F2" s="859"/>
      <c r="G2" s="859"/>
      <c r="H2" s="859"/>
      <c r="I2" s="859"/>
      <c r="J2" s="859"/>
      <c r="K2" s="859"/>
      <c r="L2" s="859"/>
      <c r="M2" s="859"/>
      <c r="N2" s="859"/>
    </row>
    <row r="3" spans="2:21" ht="18" customHeight="1">
      <c r="B3" s="860" t="s">
        <v>113</v>
      </c>
      <c r="C3" s="860"/>
      <c r="D3" s="860"/>
      <c r="E3" s="860"/>
      <c r="F3" s="860"/>
      <c r="G3" s="860"/>
      <c r="H3" s="860"/>
      <c r="I3" s="860"/>
      <c r="J3" s="860"/>
      <c r="K3" s="860"/>
      <c r="L3" s="860"/>
      <c r="M3" s="860"/>
      <c r="N3" s="860"/>
    </row>
    <row r="4" spans="2:21" ht="18" customHeight="1">
      <c r="B4" s="514"/>
      <c r="C4" s="514"/>
      <c r="D4" s="514"/>
      <c r="E4" s="133" t="s">
        <v>306</v>
      </c>
      <c r="F4" s="140"/>
      <c r="G4" s="134" t="s">
        <v>37</v>
      </c>
      <c r="H4" s="134"/>
      <c r="I4" s="134" t="s">
        <v>36</v>
      </c>
      <c r="J4" s="134"/>
      <c r="K4" s="134" t="s">
        <v>44</v>
      </c>
      <c r="L4" s="134"/>
      <c r="M4" s="134" t="s">
        <v>43</v>
      </c>
      <c r="N4" s="135"/>
    </row>
    <row r="5" spans="2:21" ht="5.0999999999999996" customHeight="1">
      <c r="B5" s="514"/>
      <c r="C5" s="514"/>
      <c r="D5" s="514"/>
      <c r="E5" s="38"/>
      <c r="F5" s="38"/>
      <c r="G5" s="38"/>
      <c r="H5" s="38"/>
      <c r="I5" s="38"/>
      <c r="J5" s="38"/>
      <c r="K5" s="38"/>
      <c r="L5" s="514"/>
      <c r="M5" s="514"/>
    </row>
    <row r="6" spans="2:21" ht="18" customHeight="1">
      <c r="B6" s="47"/>
      <c r="C6" s="47"/>
      <c r="D6" s="48"/>
      <c r="E6" s="870" t="s">
        <v>73</v>
      </c>
      <c r="F6" s="871"/>
      <c r="G6" s="871"/>
      <c r="H6" s="871"/>
      <c r="I6" s="871"/>
      <c r="J6" s="871"/>
      <c r="K6" s="871"/>
      <c r="L6" s="871"/>
      <c r="M6" s="871"/>
      <c r="N6" s="872"/>
    </row>
    <row r="7" spans="2:21" ht="9.9499999999999993" customHeight="1">
      <c r="B7" s="54"/>
      <c r="C7" s="54"/>
      <c r="D7" s="69"/>
      <c r="E7" s="873" t="s">
        <v>114</v>
      </c>
      <c r="F7" s="874"/>
      <c r="G7" s="874"/>
      <c r="H7" s="874"/>
      <c r="I7" s="874"/>
      <c r="J7" s="874"/>
      <c r="K7" s="874"/>
      <c r="L7" s="874"/>
      <c r="M7" s="874"/>
      <c r="N7" s="875"/>
    </row>
    <row r="8" spans="2:21" ht="15" customHeight="1">
      <c r="B8" s="40"/>
      <c r="C8" s="40"/>
      <c r="D8" s="41"/>
      <c r="E8" s="136">
        <v>2014</v>
      </c>
      <c r="F8" s="163"/>
      <c r="G8" s="137">
        <v>2014</v>
      </c>
      <c r="H8" s="163"/>
      <c r="I8" s="137">
        <v>2013</v>
      </c>
      <c r="J8" s="163"/>
      <c r="K8" s="137">
        <v>2014</v>
      </c>
      <c r="L8" s="163"/>
      <c r="M8" s="137">
        <v>2014</v>
      </c>
      <c r="N8" s="139"/>
    </row>
    <row r="9" spans="2:21" ht="15" customHeight="1">
      <c r="B9" s="847" t="s">
        <v>149</v>
      </c>
      <c r="C9" s="848"/>
      <c r="D9" s="876"/>
      <c r="E9" s="644">
        <v>4766.4779051228898</v>
      </c>
      <c r="F9" s="335"/>
      <c r="G9" s="645">
        <v>6005.8922895900696</v>
      </c>
      <c r="H9" s="335"/>
      <c r="I9" s="646"/>
      <c r="J9" s="335"/>
      <c r="K9" s="645">
        <v>1208.4100000000001</v>
      </c>
      <c r="L9" s="335"/>
      <c r="M9" s="336"/>
      <c r="N9" s="337"/>
      <c r="U9" s="245"/>
    </row>
    <row r="10" spans="2:21" ht="9.9499999999999993" customHeight="1">
      <c r="B10" s="515"/>
      <c r="C10" s="513"/>
      <c r="D10" s="516"/>
      <c r="E10" s="338"/>
      <c r="F10" s="339"/>
      <c r="G10" s="340"/>
      <c r="H10" s="341" t="s">
        <v>110</v>
      </c>
      <c r="I10" s="342"/>
      <c r="J10" s="341"/>
      <c r="K10" s="342"/>
      <c r="L10" s="341" t="s">
        <v>125</v>
      </c>
      <c r="M10" s="342"/>
      <c r="N10" s="337"/>
      <c r="U10" s="244"/>
    </row>
    <row r="11" spans="2:21" ht="15" customHeight="1">
      <c r="B11" s="108" t="s">
        <v>153</v>
      </c>
      <c r="C11" s="121"/>
      <c r="D11" s="122"/>
      <c r="E11" s="343">
        <v>525.51229732810589</v>
      </c>
      <c r="F11" s="344"/>
      <c r="G11" s="345">
        <v>546.10594302166203</v>
      </c>
      <c r="H11" s="344"/>
      <c r="I11" s="345">
        <v>74.751000000000005</v>
      </c>
      <c r="J11" s="347"/>
      <c r="K11" s="345"/>
      <c r="L11" s="344"/>
      <c r="M11" s="345">
        <f>127+6.4</f>
        <v>133.4</v>
      </c>
      <c r="N11" s="337"/>
      <c r="U11" s="244"/>
    </row>
    <row r="12" spans="2:21" ht="9.9499999999999993" customHeight="1">
      <c r="B12" s="108"/>
      <c r="C12" s="121"/>
      <c r="D12" s="122"/>
      <c r="E12" s="348"/>
      <c r="F12" s="339"/>
      <c r="G12" s="340"/>
      <c r="H12" s="339"/>
      <c r="I12" s="349"/>
      <c r="J12" s="350"/>
      <c r="K12" s="340"/>
      <c r="L12" s="339"/>
      <c r="M12" s="340"/>
      <c r="N12" s="337"/>
      <c r="U12" s="244"/>
    </row>
    <row r="13" spans="2:21" ht="15" customHeight="1">
      <c r="B13" s="123" t="s">
        <v>150</v>
      </c>
      <c r="C13" s="124"/>
      <c r="D13" s="125"/>
      <c r="E13" s="351">
        <v>428.20891664839002</v>
      </c>
      <c r="F13" s="344"/>
      <c r="G13" s="345">
        <v>40.255697099401303</v>
      </c>
      <c r="H13" s="353"/>
      <c r="I13" s="354">
        <v>414.387</v>
      </c>
      <c r="J13" s="517"/>
      <c r="K13" s="680">
        <v>1160.4749999999999</v>
      </c>
      <c r="L13" s="344"/>
      <c r="M13" s="345">
        <v>128.80000000000001</v>
      </c>
      <c r="N13" s="337"/>
      <c r="U13" s="244"/>
    </row>
    <row r="14" spans="2:21" ht="9.9499999999999993" customHeight="1">
      <c r="B14" s="123"/>
      <c r="C14" s="124"/>
      <c r="D14" s="125"/>
      <c r="E14" s="348"/>
      <c r="F14" s="339"/>
      <c r="G14" s="355"/>
      <c r="H14" s="356"/>
      <c r="I14" s="357"/>
      <c r="J14" s="356"/>
      <c r="K14" s="340"/>
      <c r="L14" s="339"/>
      <c r="M14" s="340"/>
      <c r="N14" s="337"/>
      <c r="U14" s="244"/>
    </row>
    <row r="15" spans="2:21" ht="15" customHeight="1">
      <c r="B15" s="108" t="s">
        <v>151</v>
      </c>
      <c r="C15" s="121"/>
      <c r="D15" s="122"/>
      <c r="E15" s="343">
        <v>101.56224392177283</v>
      </c>
      <c r="F15" s="344"/>
      <c r="G15" s="352">
        <v>22.972368011788799</v>
      </c>
      <c r="H15" s="353"/>
      <c r="I15" s="358"/>
      <c r="J15" s="359"/>
      <c r="K15" s="345"/>
      <c r="L15" s="344"/>
      <c r="M15" s="345">
        <f>45.4+5</f>
        <v>50.4</v>
      </c>
      <c r="N15" s="337"/>
      <c r="U15" s="244"/>
    </row>
    <row r="16" spans="2:21" ht="9.9499999999999993" customHeight="1">
      <c r="B16" s="108"/>
      <c r="C16" s="121"/>
      <c r="D16" s="122"/>
      <c r="E16" s="348"/>
      <c r="F16" s="339"/>
      <c r="G16" s="355"/>
      <c r="H16" s="356"/>
      <c r="I16" s="357"/>
      <c r="J16" s="341" t="s">
        <v>128</v>
      </c>
      <c r="K16" s="340"/>
      <c r="L16" s="339"/>
      <c r="M16" s="340"/>
      <c r="N16" s="337"/>
      <c r="U16" s="244"/>
    </row>
    <row r="17" spans="2:21" ht="15" customHeight="1">
      <c r="B17" s="123" t="s">
        <v>152</v>
      </c>
      <c r="C17" s="124"/>
      <c r="D17" s="125"/>
      <c r="E17" s="343">
        <v>37.507472671228562</v>
      </c>
      <c r="F17" s="344"/>
      <c r="G17" s="345">
        <v>0.66600000000000004</v>
      </c>
      <c r="H17" s="344"/>
      <c r="I17" s="345">
        <v>3.1</v>
      </c>
      <c r="J17" s="344"/>
      <c r="K17" s="352">
        <v>7.4340000000000002</v>
      </c>
      <c r="L17" s="344"/>
      <c r="M17" s="345">
        <f>0.5+0.05</f>
        <v>0.55000000000000004</v>
      </c>
      <c r="N17" s="337"/>
      <c r="U17" s="244"/>
    </row>
    <row r="18" spans="2:21" ht="9.9499999999999993" customHeight="1">
      <c r="B18" s="123"/>
      <c r="C18" s="124"/>
      <c r="D18" s="125"/>
      <c r="E18" s="348"/>
      <c r="F18" s="339"/>
      <c r="G18" s="349"/>
      <c r="H18" s="341"/>
      <c r="I18" s="342"/>
      <c r="J18" s="341" t="s">
        <v>130</v>
      </c>
      <c r="K18" s="340"/>
      <c r="L18" s="339"/>
      <c r="M18" s="340"/>
      <c r="N18" s="337"/>
      <c r="U18" s="244"/>
    </row>
    <row r="19" spans="2:21" ht="15" customHeight="1">
      <c r="B19" s="877" t="s">
        <v>300</v>
      </c>
      <c r="C19" s="878"/>
      <c r="D19" s="879"/>
      <c r="E19" s="343">
        <v>605.26944078145004</v>
      </c>
      <c r="F19" s="359"/>
      <c r="G19" s="346">
        <v>978.11366646502097</v>
      </c>
      <c r="H19" s="347"/>
      <c r="I19" s="345">
        <v>82.712999999999994</v>
      </c>
      <c r="J19" s="344"/>
      <c r="K19" s="345">
        <v>633.41899999999998</v>
      </c>
      <c r="L19" s="344"/>
      <c r="M19" s="345">
        <v>241.4</v>
      </c>
      <c r="N19" s="337"/>
      <c r="U19" s="244"/>
    </row>
    <row r="20" spans="2:21" ht="9.9499999999999993" customHeight="1">
      <c r="B20" s="126"/>
      <c r="C20" s="127"/>
      <c r="D20" s="127"/>
      <c r="E20" s="360"/>
      <c r="F20" s="361"/>
      <c r="G20" s="362"/>
      <c r="H20" s="363"/>
      <c r="I20" s="364"/>
      <c r="J20" s="365"/>
      <c r="K20" s="364"/>
      <c r="L20" s="365"/>
      <c r="M20" s="364"/>
      <c r="N20" s="366"/>
    </row>
    <row r="21" spans="2:21" ht="5.0999999999999996" customHeight="1">
      <c r="B21" s="52"/>
      <c r="C21" s="52"/>
      <c r="D21" s="53"/>
      <c r="E21" s="367"/>
      <c r="F21" s="367"/>
      <c r="G21" s="368"/>
      <c r="H21" s="368"/>
      <c r="I21" s="367"/>
      <c r="J21" s="367"/>
      <c r="K21" s="367"/>
      <c r="L21" s="367"/>
      <c r="M21" s="367"/>
      <c r="N21" s="331"/>
    </row>
    <row r="22" spans="2:21" ht="16.5" customHeight="1">
      <c r="B22" s="47"/>
      <c r="C22" s="47"/>
      <c r="D22" s="48"/>
      <c r="E22" s="880" t="s">
        <v>87</v>
      </c>
      <c r="F22" s="881"/>
      <c r="G22" s="881"/>
      <c r="H22" s="881"/>
      <c r="I22" s="881"/>
      <c r="J22" s="881"/>
      <c r="K22" s="881"/>
      <c r="L22" s="881"/>
      <c r="M22" s="881"/>
      <c r="N22" s="882"/>
    </row>
    <row r="23" spans="2:21" ht="9.9499999999999993" customHeight="1">
      <c r="B23" s="54"/>
      <c r="C23" s="514"/>
      <c r="D23" s="49"/>
      <c r="E23" s="864" t="s">
        <v>115</v>
      </c>
      <c r="F23" s="865"/>
      <c r="G23" s="865"/>
      <c r="H23" s="865"/>
      <c r="I23" s="865"/>
      <c r="J23" s="865"/>
      <c r="K23" s="865"/>
      <c r="L23" s="865"/>
      <c r="M23" s="865"/>
      <c r="N23" s="866"/>
    </row>
    <row r="24" spans="2:21" ht="15" customHeight="1">
      <c r="B24" s="514"/>
      <c r="C24" s="514"/>
      <c r="D24" s="49"/>
      <c r="E24" s="369">
        <v>2014</v>
      </c>
      <c r="F24" s="370"/>
      <c r="G24" s="371">
        <v>2013</v>
      </c>
      <c r="H24" s="370"/>
      <c r="I24" s="372">
        <v>2013</v>
      </c>
      <c r="J24" s="370"/>
      <c r="K24" s="372">
        <v>2014</v>
      </c>
      <c r="L24" s="370"/>
      <c r="M24" s="372">
        <v>2014</v>
      </c>
      <c r="N24" s="366"/>
    </row>
    <row r="25" spans="2:21" ht="15" customHeight="1">
      <c r="B25" s="129" t="s">
        <v>93</v>
      </c>
      <c r="C25" s="128"/>
      <c r="D25" s="130"/>
      <c r="E25" s="647">
        <v>1725.4899999999998</v>
      </c>
      <c r="F25" s="373"/>
      <c r="G25" s="645">
        <v>3810.5269200000002</v>
      </c>
      <c r="H25" s="335"/>
      <c r="I25" s="336">
        <v>214.09200000000001</v>
      </c>
      <c r="J25" s="199"/>
      <c r="K25" s="645">
        <v>6101.6620000000003</v>
      </c>
      <c r="L25" s="335"/>
      <c r="M25" s="336">
        <v>246</v>
      </c>
      <c r="N25" s="337"/>
      <c r="U25" s="244"/>
    </row>
    <row r="26" spans="2:21" ht="9.9499999999999993" customHeight="1">
      <c r="B26" s="50"/>
      <c r="C26" s="51"/>
      <c r="D26" s="120"/>
      <c r="E26" s="338"/>
      <c r="F26" s="374"/>
      <c r="G26" s="340"/>
      <c r="H26" s="339"/>
      <c r="I26" s="340"/>
      <c r="J26" s="344"/>
      <c r="K26" s="340"/>
      <c r="L26" s="339"/>
      <c r="M26" s="349"/>
      <c r="N26" s="337"/>
    </row>
    <row r="27" spans="2:21" ht="15" customHeight="1">
      <c r="B27" s="108" t="s">
        <v>94</v>
      </c>
      <c r="C27" s="121"/>
      <c r="D27" s="131"/>
      <c r="E27" s="343">
        <v>410.79399999999998</v>
      </c>
      <c r="F27" s="353"/>
      <c r="G27" s="646">
        <v>2290.6960680000002</v>
      </c>
      <c r="H27" s="344"/>
      <c r="I27" s="345">
        <v>21.071000000000002</v>
      </c>
      <c r="J27" s="344"/>
      <c r="K27" s="646">
        <v>2753.0189999999998</v>
      </c>
      <c r="L27" s="344"/>
      <c r="M27" s="646">
        <v>2299</v>
      </c>
      <c r="N27" s="337"/>
      <c r="U27" s="244"/>
    </row>
    <row r="28" spans="2:21" ht="9.9499999999999993" customHeight="1">
      <c r="B28" s="104"/>
      <c r="C28" s="105"/>
      <c r="D28" s="106"/>
      <c r="E28" s="338"/>
      <c r="F28" s="375"/>
      <c r="G28" s="340"/>
      <c r="H28" s="350" t="s">
        <v>148</v>
      </c>
      <c r="I28" s="340"/>
      <c r="J28" s="339"/>
      <c r="K28" s="340"/>
      <c r="L28" s="339"/>
      <c r="M28" s="340"/>
      <c r="N28" s="337"/>
    </row>
    <row r="29" spans="2:21" ht="15" customHeight="1">
      <c r="B29" s="867" t="s">
        <v>129</v>
      </c>
      <c r="C29" s="853"/>
      <c r="D29" s="868"/>
      <c r="E29" s="343">
        <v>150.87599999999998</v>
      </c>
      <c r="F29" s="353"/>
      <c r="G29" s="345"/>
      <c r="H29" s="344"/>
      <c r="I29" s="346"/>
      <c r="J29" s="347"/>
      <c r="K29" s="646"/>
      <c r="L29" s="376"/>
      <c r="M29" s="74">
        <v>72</v>
      </c>
      <c r="N29" s="337"/>
    </row>
    <row r="30" spans="2:21" ht="9.9499999999999993" customHeight="1">
      <c r="B30" s="511"/>
      <c r="C30" s="512"/>
      <c r="D30" s="117"/>
      <c r="E30" s="377"/>
      <c r="F30" s="375"/>
      <c r="G30" s="348"/>
      <c r="H30" s="339"/>
      <c r="I30" s="349"/>
      <c r="J30" s="350"/>
      <c r="K30" s="340"/>
      <c r="L30" s="339"/>
      <c r="M30" s="340"/>
      <c r="N30" s="337"/>
    </row>
    <row r="31" spans="2:21" ht="15" customHeight="1">
      <c r="B31" s="108" t="s">
        <v>116</v>
      </c>
      <c r="C31" s="121"/>
      <c r="D31" s="132"/>
      <c r="E31" s="343">
        <v>112.88771480506807</v>
      </c>
      <c r="F31" s="359"/>
      <c r="G31" s="646">
        <v>1305.214968</v>
      </c>
      <c r="H31" s="344"/>
      <c r="I31" s="346"/>
      <c r="J31" s="347"/>
      <c r="K31" s="352">
        <v>432.82799999999997</v>
      </c>
      <c r="L31" s="353"/>
      <c r="M31" s="650">
        <v>2423</v>
      </c>
      <c r="N31" s="337"/>
    </row>
    <row r="32" spans="2:21" ht="9.9499999999999993" customHeight="1">
      <c r="B32" s="104"/>
      <c r="C32" s="105"/>
      <c r="D32" s="107"/>
      <c r="E32" s="338"/>
      <c r="F32" s="374"/>
      <c r="G32" s="340"/>
      <c r="H32" s="339"/>
      <c r="I32" s="349"/>
      <c r="J32" s="350"/>
      <c r="K32" s="378"/>
      <c r="L32" s="350" t="s">
        <v>179</v>
      </c>
      <c r="M32" s="378"/>
      <c r="N32" s="337"/>
    </row>
    <row r="33" spans="2:21" ht="15" customHeight="1">
      <c r="B33" s="869" t="s">
        <v>301</v>
      </c>
      <c r="C33" s="869"/>
      <c r="D33" s="869"/>
      <c r="E33" s="649">
        <v>1122.1246881611078</v>
      </c>
      <c r="F33" s="359"/>
      <c r="G33" s="345">
        <v>572.30902400000002</v>
      </c>
      <c r="H33" s="353"/>
      <c r="I33" s="345">
        <v>184.86</v>
      </c>
      <c r="J33" s="344"/>
      <c r="K33" s="651">
        <v>9277.4560000000001</v>
      </c>
      <c r="L33" s="379"/>
      <c r="M33" s="138">
        <v>32</v>
      </c>
      <c r="N33" s="337"/>
      <c r="U33" s="244"/>
    </row>
    <row r="34" spans="2:21" ht="12" customHeight="1">
      <c r="B34" s="67"/>
      <c r="C34" s="68"/>
      <c r="D34" s="118"/>
      <c r="E34" s="648"/>
      <c r="F34" s="380"/>
      <c r="G34" s="381"/>
      <c r="H34" s="363" t="s">
        <v>336</v>
      </c>
      <c r="I34" s="364"/>
      <c r="J34" s="365"/>
      <c r="K34" s="728"/>
      <c r="L34" s="729" t="s">
        <v>327</v>
      </c>
      <c r="M34" s="364"/>
      <c r="N34" s="366"/>
    </row>
    <row r="35" spans="2:21" ht="24.95" customHeight="1">
      <c r="B35" s="853" t="s">
        <v>260</v>
      </c>
      <c r="C35" s="853"/>
      <c r="D35" s="853"/>
      <c r="E35" s="853"/>
      <c r="F35" s="853"/>
      <c r="G35" s="853"/>
      <c r="H35" s="853"/>
      <c r="I35" s="853"/>
      <c r="J35" s="853"/>
      <c r="K35" s="853"/>
      <c r="L35" s="853"/>
      <c r="M35" s="853"/>
    </row>
    <row r="36" spans="2:21" ht="12" customHeight="1">
      <c r="B36" s="30" t="s">
        <v>118</v>
      </c>
      <c r="D36" s="3"/>
      <c r="E36" s="3"/>
      <c r="F36" s="3"/>
      <c r="G36" s="3"/>
      <c r="H36" s="3"/>
      <c r="I36" s="3"/>
      <c r="J36" s="3"/>
      <c r="K36" s="3"/>
      <c r="L36" s="3"/>
      <c r="M36" s="3"/>
    </row>
    <row r="37" spans="2:21" ht="12.75" customHeight="1">
      <c r="B37" s="419" t="s">
        <v>154</v>
      </c>
      <c r="C37" s="418"/>
      <c r="D37" s="418"/>
      <c r="E37" s="418"/>
      <c r="F37" s="418"/>
      <c r="G37" s="418"/>
      <c r="H37" s="418"/>
      <c r="I37" s="418"/>
      <c r="J37" s="418"/>
      <c r="K37" s="226"/>
      <c r="L37" s="226"/>
      <c r="M37" s="226"/>
      <c r="O37" s="569"/>
    </row>
    <row r="38" spans="2:21" ht="12.75" customHeight="1">
      <c r="B38" s="419" t="s">
        <v>321</v>
      </c>
      <c r="C38" s="418"/>
      <c r="D38" s="418"/>
      <c r="E38" s="418"/>
      <c r="F38" s="418"/>
      <c r="G38" s="418"/>
      <c r="H38" s="418"/>
      <c r="I38" s="418"/>
      <c r="J38" s="420"/>
      <c r="K38" s="12"/>
      <c r="L38" s="12"/>
      <c r="M38" s="12"/>
    </row>
    <row r="39" spans="2:21" ht="12.75" customHeight="1">
      <c r="B39" s="246" t="s">
        <v>322</v>
      </c>
      <c r="C39" s="420"/>
      <c r="D39" s="420"/>
      <c r="E39" s="420"/>
      <c r="F39" s="420"/>
      <c r="G39" s="420"/>
      <c r="H39" s="420"/>
      <c r="I39" s="420"/>
      <c r="J39" s="39"/>
      <c r="O39" s="569"/>
    </row>
    <row r="40" spans="2:21" ht="12.75" customHeight="1">
      <c r="B40" s="246" t="s">
        <v>338</v>
      </c>
      <c r="C40" s="420"/>
      <c r="D40" s="420"/>
      <c r="E40" s="420"/>
      <c r="F40" s="420"/>
      <c r="G40" s="420"/>
      <c r="H40" s="420"/>
      <c r="I40" s="420"/>
      <c r="J40" s="39"/>
      <c r="O40" s="569"/>
    </row>
    <row r="41" spans="2:21">
      <c r="B41" s="39" t="s">
        <v>339</v>
      </c>
      <c r="C41" s="39"/>
      <c r="D41" s="39"/>
      <c r="E41" s="39"/>
      <c r="F41" s="39"/>
      <c r="G41" s="39"/>
      <c r="H41" s="39"/>
      <c r="I41" s="39"/>
      <c r="J41" s="39"/>
    </row>
    <row r="42" spans="2:21">
      <c r="B42" s="246" t="s">
        <v>337</v>
      </c>
      <c r="C42" s="39"/>
      <c r="D42" s="39"/>
      <c r="E42" s="39"/>
      <c r="F42" s="39"/>
      <c r="G42" s="39"/>
      <c r="H42" s="39"/>
      <c r="I42" s="39"/>
      <c r="J42" s="39"/>
    </row>
    <row r="43" spans="2:21">
      <c r="B43" s="5" t="s">
        <v>340</v>
      </c>
      <c r="C43" s="39"/>
      <c r="D43" s="39"/>
      <c r="E43" s="39"/>
      <c r="F43" s="39"/>
      <c r="G43" s="39"/>
      <c r="H43" s="39"/>
      <c r="I43" s="39"/>
      <c r="J43" s="39"/>
    </row>
    <row r="44" spans="2:21">
      <c r="B44" s="730" t="s">
        <v>341</v>
      </c>
      <c r="C44" s="39"/>
      <c r="D44" s="39"/>
      <c r="E44" s="39"/>
      <c r="F44" s="39"/>
      <c r="G44" s="39"/>
      <c r="H44" s="39"/>
      <c r="I44" s="39"/>
      <c r="J44" s="39"/>
    </row>
    <row r="74" ht="12.75" customHeight="1"/>
    <row r="88" ht="12.75" customHeight="1"/>
    <row r="90" ht="12.75" customHeight="1"/>
  </sheetData>
  <mergeCells count="12">
    <mergeCell ref="E23:N23"/>
    <mergeCell ref="B29:D29"/>
    <mergeCell ref="B33:D33"/>
    <mergeCell ref="B35:M35"/>
    <mergeCell ref="B1:C1"/>
    <mergeCell ref="B2:N2"/>
    <mergeCell ref="B3:N3"/>
    <mergeCell ref="E6:N6"/>
    <mergeCell ref="E7:N7"/>
    <mergeCell ref="B9:D9"/>
    <mergeCell ref="B19:D19"/>
    <mergeCell ref="E22:N22"/>
  </mergeCells>
  <phoneticPr fontId="4" type="noConversion"/>
  <printOptions horizontalCentered="1"/>
  <pageMargins left="0.6692913385826772" right="0.27559055118110237" top="0.51181102362204722" bottom="0.27559055118110237" header="0" footer="0"/>
  <pageSetup paperSize="9" scale="9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D15"/>
  <sheetViews>
    <sheetView workbookViewId="0">
      <selection activeCell="D11" sqref="D11"/>
    </sheetView>
  </sheetViews>
  <sheetFormatPr defaultRowHeight="12.75"/>
  <cols>
    <col min="1" max="1" width="0.42578125" customWidth="1"/>
    <col min="2" max="2" width="12.7109375" customWidth="1"/>
    <col min="3" max="3" width="1.42578125" customWidth="1"/>
    <col min="4" max="4" width="81.5703125" style="242" customWidth="1"/>
  </cols>
  <sheetData>
    <row r="1" spans="2:4" ht="14.25" customHeight="1">
      <c r="B1" s="143"/>
      <c r="C1" s="143"/>
      <c r="D1" s="241" t="s">
        <v>246</v>
      </c>
    </row>
    <row r="2" spans="2:4" ht="20.100000000000001" customHeight="1">
      <c r="B2" s="745" t="s">
        <v>156</v>
      </c>
      <c r="C2" s="745"/>
      <c r="D2" s="745"/>
    </row>
    <row r="3" spans="2:4" ht="60" customHeight="1">
      <c r="B3" s="144" t="s">
        <v>261</v>
      </c>
      <c r="C3" s="145"/>
      <c r="D3" s="310" t="s">
        <v>350</v>
      </c>
    </row>
    <row r="4" spans="2:4" ht="68.25" customHeight="1">
      <c r="B4" s="144" t="s">
        <v>157</v>
      </c>
      <c r="C4" s="145"/>
      <c r="D4" s="310" t="s">
        <v>352</v>
      </c>
    </row>
    <row r="5" spans="2:4" ht="23.25" customHeight="1">
      <c r="B5" s="751" t="s">
        <v>158</v>
      </c>
      <c r="C5" s="146"/>
      <c r="D5" s="311" t="s">
        <v>354</v>
      </c>
    </row>
    <row r="6" spans="2:4" ht="36.75" customHeight="1">
      <c r="B6" s="752"/>
      <c r="C6" s="147"/>
      <c r="D6" s="312" t="s">
        <v>355</v>
      </c>
    </row>
    <row r="7" spans="2:4" ht="60.75" customHeight="1">
      <c r="B7" s="144" t="s">
        <v>159</v>
      </c>
      <c r="C7" s="147"/>
      <c r="D7" s="313" t="s">
        <v>356</v>
      </c>
    </row>
    <row r="8" spans="2:4" ht="59.25" customHeight="1">
      <c r="B8" s="144" t="s">
        <v>73</v>
      </c>
      <c r="C8" s="146"/>
      <c r="D8" s="313" t="s">
        <v>357</v>
      </c>
    </row>
    <row r="9" spans="2:4" ht="36.75" customHeight="1">
      <c r="B9" s="751" t="s">
        <v>160</v>
      </c>
      <c r="C9" s="148"/>
      <c r="D9" s="314" t="s">
        <v>358</v>
      </c>
    </row>
    <row r="10" spans="2:4" ht="27" customHeight="1">
      <c r="B10" s="753"/>
      <c r="C10" s="149"/>
      <c r="D10" s="315" t="s">
        <v>359</v>
      </c>
    </row>
    <row r="11" spans="2:4" ht="39" customHeight="1">
      <c r="B11" s="752"/>
      <c r="C11" s="150"/>
      <c r="D11" s="316" t="s">
        <v>360</v>
      </c>
    </row>
    <row r="13" spans="2:4">
      <c r="B13" s="5" t="s">
        <v>351</v>
      </c>
    </row>
    <row r="14" spans="2:4" ht="14.25" customHeight="1">
      <c r="B14" s="5" t="s">
        <v>353</v>
      </c>
    </row>
    <row r="15" spans="2:4">
      <c r="B15" s="5" t="s">
        <v>323</v>
      </c>
    </row>
  </sheetData>
  <mergeCells count="3">
    <mergeCell ref="B2:D2"/>
    <mergeCell ref="B5:B6"/>
    <mergeCell ref="B9:B11"/>
  </mergeCells>
  <phoneticPr fontId="4" type="noConversion"/>
  <printOptions horizontalCentered="1"/>
  <pageMargins left="0.27559055118110237" right="0.27559055118110237" top="0.51181102362204722" bottom="0.2755905511811023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2"/>
  <dimension ref="A1:AH53"/>
  <sheetViews>
    <sheetView zoomScaleNormal="100" workbookViewId="0">
      <selection activeCell="D39" sqref="D39"/>
    </sheetView>
  </sheetViews>
  <sheetFormatPr defaultRowHeight="12.75"/>
  <cols>
    <col min="1" max="1" width="1.42578125" customWidth="1"/>
    <col min="2" max="2" width="18.85546875" style="30"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546875" style="28" customWidth="1"/>
    <col min="15" max="15" width="8.7109375" style="29" customWidth="1"/>
    <col min="16" max="21" width="8.7109375" style="5" customWidth="1"/>
    <col min="22" max="26" width="9.140625" style="5"/>
    <col min="27" max="31" width="9.5703125" style="5" customWidth="1"/>
    <col min="32" max="32" width="9.85546875" style="5" customWidth="1"/>
    <col min="33" max="33" width="11" style="5" customWidth="1"/>
    <col min="34" max="16384" width="9.140625" style="5"/>
  </cols>
  <sheetData>
    <row r="1" spans="1:22" ht="14.25" customHeight="1">
      <c r="B1" s="70"/>
      <c r="C1" s="23"/>
      <c r="D1" s="23"/>
      <c r="E1" s="23"/>
      <c r="F1" s="12"/>
      <c r="G1" s="12"/>
      <c r="I1" s="13" t="s">
        <v>247</v>
      </c>
      <c r="J1" s="24"/>
      <c r="K1" s="24"/>
      <c r="L1" s="24"/>
      <c r="N1" s="24"/>
      <c r="O1" s="70"/>
      <c r="P1" s="23"/>
      <c r="Q1" s="23"/>
      <c r="R1" s="23"/>
      <c r="S1" s="12"/>
      <c r="T1" s="12"/>
      <c r="V1" s="13"/>
    </row>
    <row r="2" spans="1:22" ht="30" customHeight="1">
      <c r="B2" s="754" t="s">
        <v>307</v>
      </c>
      <c r="C2" s="754"/>
      <c r="D2" s="754"/>
      <c r="E2" s="754"/>
      <c r="F2" s="754"/>
      <c r="G2" s="754"/>
      <c r="H2" s="754"/>
      <c r="I2" s="754"/>
      <c r="J2" s="71"/>
      <c r="K2" s="71"/>
      <c r="L2" s="71"/>
      <c r="M2" s="71"/>
      <c r="N2" s="24"/>
      <c r="O2" s="754"/>
      <c r="P2" s="754"/>
      <c r="Q2" s="754"/>
      <c r="R2" s="754"/>
      <c r="S2" s="754"/>
      <c r="T2" s="754"/>
      <c r="U2" s="754"/>
      <c r="V2" s="754"/>
    </row>
    <row r="3" spans="1:22" ht="12" customHeight="1">
      <c r="B3" s="5"/>
      <c r="I3" s="24"/>
      <c r="J3" s="24"/>
      <c r="K3" s="24"/>
      <c r="L3" s="24"/>
      <c r="M3" s="24"/>
      <c r="N3" s="24"/>
      <c r="O3" s="5"/>
      <c r="V3" s="24"/>
    </row>
    <row r="4" spans="1:22" ht="15" customHeight="1">
      <c r="B4" s="2"/>
      <c r="C4" s="2"/>
      <c r="D4" s="2"/>
      <c r="E4" s="2"/>
      <c r="F4" s="2"/>
      <c r="G4" s="2"/>
      <c r="H4" s="2"/>
      <c r="I4" s="2"/>
      <c r="J4" s="2"/>
      <c r="K4" s="2"/>
      <c r="L4" s="2"/>
      <c r="M4" s="2"/>
      <c r="N4" s="2"/>
      <c r="O4" s="2"/>
      <c r="P4" s="2"/>
      <c r="Q4" s="2"/>
      <c r="R4" s="2"/>
      <c r="S4" s="2"/>
      <c r="T4" s="2"/>
      <c r="U4" s="2"/>
      <c r="V4" s="2"/>
    </row>
    <row r="5" spans="1:22" ht="15" customHeight="1">
      <c r="B5" s="2"/>
      <c r="C5" s="2"/>
      <c r="D5" s="2"/>
      <c r="E5" s="2"/>
      <c r="F5" s="2"/>
      <c r="G5" s="2"/>
      <c r="H5" s="2"/>
      <c r="I5" s="2"/>
      <c r="J5" s="2"/>
      <c r="K5" s="2"/>
      <c r="L5" s="2"/>
      <c r="M5" s="2"/>
      <c r="N5" s="2"/>
      <c r="O5" s="2"/>
      <c r="P5" s="2"/>
      <c r="Q5" s="2"/>
      <c r="R5" s="2"/>
      <c r="S5" s="2"/>
      <c r="T5" s="2"/>
      <c r="U5" s="2"/>
      <c r="V5" s="2"/>
    </row>
    <row r="6" spans="1:22" s="25" customFormat="1" ht="14.25" customHeight="1">
      <c r="A6"/>
      <c r="B6" s="2"/>
      <c r="C6" s="2"/>
      <c r="D6" s="2"/>
      <c r="E6" s="2"/>
      <c r="F6" s="2"/>
      <c r="G6" s="2"/>
      <c r="H6" s="2"/>
      <c r="I6" s="2"/>
      <c r="J6" s="2"/>
      <c r="K6" s="2"/>
      <c r="L6" s="2"/>
      <c r="M6" s="2"/>
      <c r="N6" s="2"/>
      <c r="O6" s="2"/>
      <c r="P6" s="2"/>
      <c r="Q6" s="2"/>
      <c r="R6" s="2"/>
      <c r="S6" s="2"/>
      <c r="T6" s="2"/>
      <c r="U6" s="2"/>
      <c r="V6" s="2"/>
    </row>
    <row r="7" spans="1:22" s="12" customFormat="1" ht="21" customHeight="1">
      <c r="A7"/>
      <c r="B7" s="2"/>
      <c r="C7" s="2"/>
      <c r="D7" s="2"/>
      <c r="E7" s="2"/>
      <c r="F7" s="2"/>
      <c r="G7" s="2"/>
      <c r="H7" s="2"/>
      <c r="I7" s="2"/>
      <c r="J7" s="2"/>
      <c r="K7" s="2"/>
      <c r="L7" s="2"/>
      <c r="M7" s="2"/>
      <c r="N7" s="2"/>
      <c r="O7" s="2"/>
      <c r="P7" s="2"/>
      <c r="Q7" s="2"/>
      <c r="R7" s="2"/>
      <c r="S7" s="2"/>
      <c r="T7" s="2"/>
      <c r="U7" s="2"/>
      <c r="V7" s="2"/>
    </row>
    <row r="8" spans="1:22" s="12" customFormat="1" ht="15.6" customHeight="1">
      <c r="A8"/>
      <c r="B8" s="2"/>
      <c r="C8" s="2"/>
      <c r="D8" s="2"/>
      <c r="E8" s="2"/>
      <c r="F8" s="2"/>
      <c r="G8" s="2"/>
      <c r="H8" s="2"/>
      <c r="I8" s="2"/>
      <c r="J8" s="2"/>
      <c r="K8" s="2"/>
      <c r="L8" s="2"/>
      <c r="M8" s="2"/>
      <c r="N8" s="5"/>
      <c r="O8" s="2"/>
      <c r="P8" s="2"/>
      <c r="Q8" s="2"/>
      <c r="R8" s="2"/>
      <c r="S8" s="2"/>
      <c r="T8" s="2"/>
      <c r="U8" s="2"/>
      <c r="V8" s="2"/>
    </row>
    <row r="9" spans="1:22" s="12" customFormat="1" ht="15.6" customHeight="1">
      <c r="A9"/>
      <c r="B9" s="2"/>
      <c r="C9" s="2"/>
      <c r="D9" s="2"/>
      <c r="E9" s="2"/>
      <c r="F9" s="2"/>
      <c r="G9" s="2"/>
      <c r="H9" s="2"/>
      <c r="I9" s="2"/>
      <c r="J9" s="2"/>
      <c r="K9" s="2"/>
      <c r="L9" s="2"/>
      <c r="M9" s="2"/>
      <c r="N9" s="5"/>
      <c r="O9" s="2"/>
      <c r="P9" s="2"/>
      <c r="Q9" s="2"/>
      <c r="R9" s="2"/>
      <c r="S9" s="2"/>
      <c r="T9" s="2"/>
      <c r="U9" s="2"/>
      <c r="V9" s="2"/>
    </row>
    <row r="10" spans="1:22" s="12" customFormat="1" ht="15.6" customHeight="1">
      <c r="A10"/>
      <c r="B10" s="2"/>
      <c r="C10" s="2"/>
      <c r="D10" s="2"/>
      <c r="E10" s="2"/>
      <c r="F10" s="2"/>
      <c r="G10" s="2"/>
      <c r="H10" s="2"/>
      <c r="I10" s="2"/>
      <c r="J10" s="2"/>
      <c r="K10" s="2"/>
      <c r="L10" s="2"/>
      <c r="M10" s="2"/>
      <c r="N10" s="5"/>
      <c r="O10" s="2"/>
      <c r="P10" s="2"/>
      <c r="Q10" s="2"/>
      <c r="R10" s="2"/>
      <c r="S10" s="2"/>
      <c r="T10" s="2"/>
      <c r="U10" s="2"/>
      <c r="V10" s="2"/>
    </row>
    <row r="11" spans="1:22" s="12" customFormat="1" ht="15.6" customHeight="1">
      <c r="A11"/>
      <c r="B11" s="2"/>
      <c r="C11" s="2"/>
      <c r="D11" s="2"/>
      <c r="E11" s="2"/>
      <c r="F11" s="2"/>
      <c r="G11" s="2"/>
      <c r="H11" s="2"/>
      <c r="I11" s="2"/>
      <c r="J11" s="2"/>
      <c r="K11" s="2"/>
      <c r="L11" s="2"/>
      <c r="M11" s="2"/>
      <c r="N11" s="5"/>
      <c r="O11" s="2"/>
      <c r="P11" s="2"/>
      <c r="Q11" s="2"/>
      <c r="R11" s="2"/>
      <c r="S11" s="2"/>
      <c r="T11" s="2"/>
      <c r="U11" s="2"/>
      <c r="V11" s="2"/>
    </row>
    <row r="12" spans="1:22" s="12" customFormat="1" ht="17.45" customHeight="1">
      <c r="A12"/>
      <c r="B12" s="2"/>
      <c r="C12" s="2"/>
      <c r="D12" s="2"/>
      <c r="E12" s="2"/>
      <c r="F12" s="2"/>
      <c r="G12" s="2"/>
      <c r="H12" s="2"/>
      <c r="I12" s="2"/>
      <c r="J12" s="2"/>
      <c r="K12" s="2"/>
      <c r="L12" s="2"/>
      <c r="M12" s="2"/>
      <c r="N12" s="5"/>
      <c r="O12" s="2"/>
      <c r="P12" s="2"/>
      <c r="Q12" s="2"/>
      <c r="R12" s="2"/>
      <c r="S12" s="2"/>
      <c r="T12" s="2"/>
      <c r="U12" s="2"/>
      <c r="V12" s="2"/>
    </row>
    <row r="13" spans="1:22" s="12" customFormat="1" ht="13.9" customHeight="1">
      <c r="A13"/>
      <c r="B13" s="2"/>
      <c r="C13" s="2"/>
      <c r="D13" s="2"/>
      <c r="E13" s="2"/>
      <c r="F13" s="2"/>
      <c r="G13" s="2"/>
      <c r="H13" s="2"/>
      <c r="I13" s="2"/>
      <c r="J13" s="2"/>
      <c r="K13" s="2"/>
      <c r="L13" s="2"/>
      <c r="M13" s="2"/>
      <c r="N13" s="5"/>
      <c r="O13" s="2"/>
      <c r="P13" s="2"/>
      <c r="Q13" s="2"/>
      <c r="R13" s="2"/>
      <c r="S13" s="2"/>
      <c r="T13" s="2"/>
      <c r="U13" s="2"/>
      <c r="V13" s="2"/>
    </row>
    <row r="14" spans="1:22" s="12" customFormat="1" ht="13.9" customHeight="1">
      <c r="A14"/>
      <c r="B14" s="2"/>
      <c r="C14" s="2"/>
      <c r="D14" s="2"/>
      <c r="E14" s="2"/>
      <c r="F14" s="2"/>
      <c r="G14" s="2"/>
      <c r="H14" s="2"/>
      <c r="I14" s="2"/>
      <c r="J14" s="2"/>
      <c r="K14" s="2"/>
      <c r="L14" s="2"/>
      <c r="M14" s="2"/>
      <c r="N14" s="5"/>
      <c r="O14" s="2"/>
      <c r="P14" s="2"/>
      <c r="Q14" s="2"/>
      <c r="R14" s="2"/>
      <c r="S14" s="2"/>
      <c r="T14" s="2"/>
      <c r="U14" s="2"/>
      <c r="V14" s="2"/>
    </row>
    <row r="15" spans="1:22" s="12" customFormat="1" ht="13.9" customHeight="1">
      <c r="A15"/>
      <c r="B15" s="2"/>
      <c r="C15" s="2"/>
      <c r="D15" s="2"/>
      <c r="E15" s="2"/>
      <c r="F15" s="2"/>
      <c r="G15" s="2"/>
      <c r="H15" s="2"/>
      <c r="I15" s="2"/>
      <c r="J15" s="2"/>
      <c r="K15" s="2"/>
      <c r="L15" s="2"/>
      <c r="M15" s="2"/>
      <c r="N15" s="5"/>
      <c r="O15" s="2"/>
      <c r="P15" s="2"/>
      <c r="Q15" s="2"/>
      <c r="R15" s="2"/>
      <c r="S15" s="2"/>
      <c r="T15" s="2"/>
      <c r="U15" s="2"/>
      <c r="V15" s="2"/>
    </row>
    <row r="16" spans="1:22" s="12" customFormat="1" ht="13.9" customHeight="1">
      <c r="A16"/>
      <c r="B16" s="2"/>
      <c r="C16" s="2"/>
      <c r="D16" s="2"/>
      <c r="E16" s="2"/>
      <c r="F16" s="2"/>
      <c r="G16" s="2"/>
      <c r="H16" s="2"/>
      <c r="I16" s="2"/>
      <c r="J16" s="2"/>
      <c r="K16" s="2"/>
      <c r="L16" s="2"/>
      <c r="M16" s="2"/>
      <c r="N16" s="5"/>
      <c r="O16" s="2"/>
      <c r="P16" s="2"/>
      <c r="Q16" s="2"/>
      <c r="R16" s="2"/>
      <c r="S16" s="2"/>
      <c r="T16" s="2"/>
      <c r="U16" s="2"/>
      <c r="V16" s="2"/>
    </row>
    <row r="17" spans="1:25" s="12" customFormat="1" ht="13.9" customHeight="1">
      <c r="A17"/>
      <c r="B17" s="2"/>
      <c r="C17" s="2"/>
      <c r="D17" s="2"/>
      <c r="E17" s="2"/>
      <c r="F17" s="2"/>
      <c r="G17" s="2"/>
      <c r="H17" s="2"/>
      <c r="I17" s="2"/>
      <c r="J17" s="2"/>
      <c r="K17" s="2"/>
      <c r="L17" s="2"/>
      <c r="M17" s="2"/>
      <c r="N17" s="5"/>
      <c r="O17" s="2"/>
      <c r="P17" s="2"/>
      <c r="Q17" s="2"/>
      <c r="R17" s="2"/>
      <c r="S17" s="2"/>
      <c r="T17" s="2"/>
      <c r="U17" s="2"/>
      <c r="V17" s="2"/>
    </row>
    <row r="18" spans="1:25" s="12" customFormat="1" ht="13.9" customHeight="1">
      <c r="A18"/>
      <c r="B18" s="2"/>
      <c r="C18" s="2"/>
      <c r="D18" s="2"/>
      <c r="E18" s="2"/>
      <c r="F18" s="2"/>
      <c r="G18" s="2"/>
      <c r="H18" s="2"/>
      <c r="I18" s="2"/>
      <c r="J18" s="2"/>
      <c r="K18" s="2"/>
      <c r="L18" s="2"/>
      <c r="M18" s="2"/>
      <c r="N18" s="5"/>
      <c r="O18" s="2"/>
      <c r="P18" s="2"/>
      <c r="Q18" s="2"/>
      <c r="R18" s="2"/>
      <c r="S18" s="2"/>
      <c r="T18" s="2"/>
      <c r="U18" s="2"/>
      <c r="V18" s="2"/>
    </row>
    <row r="19" spans="1:25" s="12" customFormat="1" ht="13.9" customHeight="1">
      <c r="A19"/>
      <c r="B19" s="2"/>
      <c r="C19" s="2"/>
      <c r="D19" s="2"/>
      <c r="E19" s="2"/>
      <c r="F19" s="2"/>
      <c r="G19" s="2"/>
      <c r="H19" s="2"/>
      <c r="I19" s="2"/>
      <c r="J19" s="2"/>
      <c r="K19" s="2"/>
      <c r="L19" s="2"/>
      <c r="M19" s="2"/>
      <c r="N19" s="5"/>
      <c r="O19" s="2"/>
      <c r="P19" s="2"/>
      <c r="Q19" s="2"/>
      <c r="R19" s="2"/>
      <c r="S19" s="2"/>
      <c r="T19" s="2"/>
      <c r="U19" s="2"/>
      <c r="V19" s="2"/>
    </row>
    <row r="20" spans="1:25" s="12" customFormat="1" ht="13.9" customHeight="1">
      <c r="A20"/>
      <c r="B20" s="2"/>
      <c r="C20" s="2"/>
      <c r="D20" s="2"/>
      <c r="E20" s="2"/>
      <c r="F20" s="2"/>
      <c r="G20" s="2"/>
      <c r="H20" s="2"/>
      <c r="I20" s="2"/>
      <c r="J20" s="2"/>
      <c r="K20" s="2"/>
      <c r="L20" s="2"/>
      <c r="M20" s="2"/>
      <c r="N20" s="5"/>
      <c r="O20" s="2"/>
      <c r="P20" s="2"/>
      <c r="Q20" s="2"/>
      <c r="R20" s="2"/>
      <c r="S20" s="2"/>
      <c r="T20" s="2"/>
      <c r="U20" s="2"/>
      <c r="V20" s="2"/>
    </row>
    <row r="21" spans="1:25" s="12" customFormat="1" ht="13.9" customHeight="1">
      <c r="A21"/>
      <c r="B21" s="2"/>
      <c r="C21" s="2"/>
      <c r="D21" s="2"/>
      <c r="E21" s="2"/>
      <c r="F21" s="2"/>
      <c r="G21" s="2"/>
      <c r="H21" s="2"/>
      <c r="I21" s="2"/>
      <c r="J21" s="2"/>
      <c r="K21" s="2"/>
      <c r="L21" s="2"/>
      <c r="M21" s="2"/>
      <c r="N21" s="5"/>
      <c r="O21" s="2"/>
      <c r="P21" s="2"/>
      <c r="Q21" s="2"/>
      <c r="R21" s="2"/>
      <c r="S21" s="2"/>
      <c r="T21" s="2"/>
      <c r="U21" s="2"/>
      <c r="V21" s="2"/>
    </row>
    <row r="22" spans="1:25" s="12" customFormat="1" ht="13.9" customHeight="1">
      <c r="A22"/>
      <c r="B22" s="2"/>
      <c r="C22" s="2"/>
      <c r="D22" s="2"/>
      <c r="E22" s="2"/>
      <c r="F22" s="2"/>
      <c r="G22" s="2"/>
      <c r="H22" s="2"/>
      <c r="I22" s="2"/>
      <c r="J22" s="2"/>
      <c r="K22" s="2"/>
      <c r="L22" s="2"/>
      <c r="M22" s="2"/>
      <c r="N22" s="2"/>
      <c r="O22" s="2"/>
      <c r="P22" s="2"/>
      <c r="Q22" s="2"/>
      <c r="R22" s="2"/>
      <c r="S22" s="2"/>
      <c r="T22" s="2"/>
      <c r="U22" s="2"/>
      <c r="V22" s="2"/>
    </row>
    <row r="23" spans="1:25" s="12" customFormat="1" ht="13.9" customHeight="1">
      <c r="A23"/>
      <c r="B23" s="2"/>
      <c r="C23" s="2"/>
      <c r="D23" s="2"/>
      <c r="E23" s="2"/>
      <c r="F23" s="2"/>
      <c r="G23" s="2"/>
      <c r="H23" s="2"/>
      <c r="I23" s="2"/>
      <c r="J23" s="2"/>
      <c r="K23" s="2"/>
      <c r="L23" s="2"/>
      <c r="M23" s="2"/>
      <c r="N23" s="2"/>
      <c r="O23" s="2"/>
      <c r="P23" s="2"/>
      <c r="Q23" s="2"/>
      <c r="R23" s="2"/>
      <c r="S23" s="2"/>
      <c r="T23" s="2"/>
      <c r="U23" s="2"/>
      <c r="V23" s="2"/>
    </row>
    <row r="24" spans="1:25" s="12" customFormat="1" ht="26.25" customHeight="1">
      <c r="A24"/>
      <c r="B24" s="2"/>
      <c r="C24" s="2"/>
      <c r="D24" s="2"/>
      <c r="E24" s="2"/>
      <c r="F24" s="2"/>
      <c r="G24" s="2"/>
      <c r="H24" s="2"/>
      <c r="I24" s="2"/>
      <c r="J24" s="2"/>
      <c r="K24" s="2"/>
      <c r="L24" s="2"/>
      <c r="M24" s="2"/>
      <c r="N24" s="2"/>
      <c r="O24" s="2"/>
      <c r="P24" s="2"/>
      <c r="Q24" s="2"/>
      <c r="R24" s="2"/>
      <c r="S24" s="2"/>
      <c r="T24" s="2"/>
      <c r="U24" s="2"/>
      <c r="V24" s="2"/>
    </row>
    <row r="25" spans="1:25" s="12" customFormat="1" ht="26.25" customHeight="1">
      <c r="A25"/>
      <c r="B25" s="2"/>
      <c r="C25" s="2"/>
      <c r="D25" s="2"/>
      <c r="E25" s="2"/>
      <c r="F25" s="2"/>
      <c r="G25" s="2"/>
      <c r="H25" s="2"/>
      <c r="I25" s="2"/>
      <c r="J25" s="2"/>
      <c r="K25" s="2"/>
      <c r="L25" s="2"/>
      <c r="M25" s="2"/>
      <c r="N25" s="2"/>
      <c r="O25" s="2"/>
      <c r="P25" s="2"/>
      <c r="Q25" s="2"/>
      <c r="R25" s="2"/>
      <c r="S25" s="2"/>
      <c r="T25" s="2"/>
      <c r="U25" s="2"/>
      <c r="V25" s="2"/>
    </row>
    <row r="26" spans="1:25" s="12" customFormat="1" ht="17.25" customHeight="1">
      <c r="A26"/>
      <c r="B26" s="519" t="s">
        <v>293</v>
      </c>
      <c r="C26" s="2"/>
      <c r="D26" s="2"/>
      <c r="E26" s="2"/>
      <c r="F26" s="2"/>
      <c r="G26" s="2"/>
      <c r="H26" s="2"/>
      <c r="I26" s="2"/>
      <c r="J26" s="2"/>
      <c r="K26" s="2"/>
      <c r="L26" s="2"/>
      <c r="M26" s="2"/>
      <c r="N26" s="2"/>
      <c r="O26" s="2"/>
      <c r="P26" s="2"/>
      <c r="Q26" s="2"/>
      <c r="R26" s="2"/>
      <c r="S26" s="2"/>
      <c r="T26" s="2"/>
      <c r="U26" s="2"/>
      <c r="V26" s="2"/>
    </row>
    <row r="27" spans="1:25" ht="12.75" customHeight="1">
      <c r="B27" s="4" t="s">
        <v>49</v>
      </c>
      <c r="C27" s="26"/>
      <c r="D27" s="26"/>
      <c r="E27" s="26"/>
      <c r="F27" s="26"/>
      <c r="G27" s="26"/>
      <c r="H27" s="26"/>
      <c r="I27" s="2"/>
      <c r="J27" s="2"/>
      <c r="K27" s="2"/>
      <c r="L27" s="2"/>
      <c r="M27" s="2"/>
      <c r="N27" s="2"/>
      <c r="O27" s="4"/>
      <c r="P27" s="26"/>
      <c r="Q27" s="26"/>
      <c r="R27" s="26"/>
      <c r="S27" s="26"/>
      <c r="T27" s="26"/>
      <c r="U27" s="26"/>
      <c r="V27" s="2"/>
    </row>
    <row r="28" spans="1:25" ht="12.75" customHeight="1">
      <c r="B28" s="755" t="s">
        <v>162</v>
      </c>
      <c r="C28" s="755"/>
      <c r="D28" s="755"/>
      <c r="E28" s="755"/>
      <c r="F28" s="755"/>
      <c r="G28" s="755"/>
      <c r="H28" s="755"/>
      <c r="I28" s="755"/>
      <c r="J28" s="73"/>
      <c r="K28" s="73"/>
      <c r="L28" s="73"/>
      <c r="M28" s="73"/>
      <c r="N28" s="27"/>
      <c r="O28" s="755"/>
      <c r="P28" s="755"/>
      <c r="Q28" s="755"/>
      <c r="R28" s="755"/>
      <c r="S28" s="755"/>
      <c r="T28" s="755"/>
      <c r="U28" s="755"/>
      <c r="V28" s="755"/>
    </row>
    <row r="29" spans="1:25" ht="12.75" customHeight="1">
      <c r="B29" s="756" t="s">
        <v>163</v>
      </c>
      <c r="C29" s="756"/>
      <c r="D29" s="756"/>
      <c r="E29" s="756"/>
      <c r="F29" s="756"/>
      <c r="G29" s="756"/>
      <c r="H29" s="756"/>
      <c r="I29" s="756"/>
      <c r="J29" s="72"/>
      <c r="K29" s="72"/>
      <c r="L29" s="72"/>
      <c r="M29" s="72"/>
      <c r="N29" s="73"/>
      <c r="O29" s="73"/>
      <c r="P29" s="73"/>
      <c r="Q29" s="73"/>
      <c r="R29" s="73"/>
      <c r="S29" s="73"/>
      <c r="T29" s="73"/>
      <c r="U29" s="73"/>
      <c r="V29" s="73"/>
      <c r="W29" s="73"/>
      <c r="X29" s="73"/>
      <c r="Y29" s="73"/>
    </row>
    <row r="30" spans="1:25" ht="12.75" customHeight="1">
      <c r="B30" s="757" t="s">
        <v>320</v>
      </c>
      <c r="C30" s="758"/>
      <c r="D30" s="758"/>
      <c r="E30" s="758"/>
      <c r="F30" s="758"/>
      <c r="G30" s="758"/>
      <c r="H30" s="758"/>
      <c r="I30" s="220"/>
      <c r="N30" s="73"/>
      <c r="O30" s="73"/>
      <c r="P30" s="73"/>
      <c r="Q30" s="73"/>
      <c r="R30" s="73"/>
      <c r="S30" s="73"/>
      <c r="T30" s="73"/>
      <c r="U30" s="73"/>
      <c r="V30" s="73"/>
      <c r="W30" s="73"/>
      <c r="X30" s="73"/>
      <c r="Y30" s="73"/>
    </row>
    <row r="31" spans="1:25" ht="16.5" customHeight="1">
      <c r="B31" s="463"/>
      <c r="C31" s="463"/>
      <c r="D31" s="463"/>
      <c r="E31" s="463"/>
      <c r="F31" s="463"/>
      <c r="G31" s="463"/>
      <c r="H31" s="463"/>
      <c r="N31" s="73"/>
      <c r="O31" s="73"/>
      <c r="P31" s="73"/>
      <c r="Q31" s="73"/>
      <c r="R31" s="73"/>
      <c r="S31" s="73"/>
      <c r="T31" s="73"/>
      <c r="U31" s="73"/>
      <c r="V31" s="73"/>
      <c r="W31" s="73"/>
      <c r="X31" s="73"/>
      <c r="Y31" s="73"/>
    </row>
    <row r="32" spans="1:25" ht="18" customHeight="1">
      <c r="B32" s="759" t="s">
        <v>308</v>
      </c>
      <c r="C32" s="759"/>
      <c r="D32" s="759"/>
      <c r="E32" s="759"/>
      <c r="F32" s="759"/>
      <c r="G32" s="759"/>
      <c r="H32" s="759"/>
      <c r="I32" s="759"/>
      <c r="J32" s="71"/>
      <c r="N32" s="73"/>
      <c r="O32" s="73"/>
      <c r="P32" s="73"/>
      <c r="Q32" s="73"/>
      <c r="R32" s="73"/>
      <c r="S32" s="73"/>
      <c r="T32" s="73"/>
      <c r="U32" s="73"/>
      <c r="V32" s="73"/>
      <c r="W32" s="73"/>
      <c r="X32" s="73"/>
      <c r="Y32" s="73"/>
    </row>
    <row r="33" spans="2:34" ht="32.25" customHeight="1">
      <c r="B33" s="731" t="s">
        <v>348</v>
      </c>
      <c r="C33" s="223"/>
      <c r="D33" s="317" t="s">
        <v>345</v>
      </c>
      <c r="E33" s="221">
        <v>1.6375973541461919E-2</v>
      </c>
      <c r="F33" s="317" t="s">
        <v>346</v>
      </c>
      <c r="G33" s="221">
        <v>1.1908464077179604E-2</v>
      </c>
      <c r="H33" s="318" t="s">
        <v>347</v>
      </c>
      <c r="I33" s="222">
        <v>1.3555159151764196E-2</v>
      </c>
      <c r="N33" s="73"/>
      <c r="O33" s="73"/>
      <c r="P33" s="73"/>
      <c r="Q33" s="73"/>
      <c r="R33" s="73"/>
      <c r="S33" s="73"/>
      <c r="T33" s="73"/>
      <c r="U33" s="73"/>
      <c r="V33" s="73"/>
      <c r="W33" s="73"/>
      <c r="X33" s="73"/>
      <c r="Y33" s="73"/>
    </row>
    <row r="34" spans="2:34" ht="17.100000000000001" customHeight="1">
      <c r="B34" s="78" t="s">
        <v>73</v>
      </c>
      <c r="C34" s="228"/>
      <c r="D34" s="762" t="s">
        <v>345</v>
      </c>
      <c r="E34" s="760">
        <v>1.0844795933793616E-2</v>
      </c>
      <c r="F34" s="767" t="s">
        <v>346</v>
      </c>
      <c r="G34" s="760">
        <v>7.1596541935790015E-3</v>
      </c>
      <c r="H34" s="762" t="s">
        <v>347</v>
      </c>
      <c r="I34" s="760">
        <v>1.8123619363543009E-2</v>
      </c>
      <c r="L34" s="75"/>
      <c r="M34" s="75"/>
      <c r="N34" s="73"/>
      <c r="O34" s="73"/>
      <c r="P34" s="73"/>
      <c r="Q34" s="73"/>
      <c r="R34" s="73"/>
      <c r="S34" s="73"/>
      <c r="T34" s="73"/>
      <c r="U34" s="73"/>
      <c r="V34" s="73"/>
      <c r="W34" s="73"/>
      <c r="X34" s="73"/>
      <c r="Y34" s="73"/>
    </row>
    <row r="35" spans="2:34" ht="14.25" customHeight="1">
      <c r="B35" s="76" t="s">
        <v>34</v>
      </c>
      <c r="C35" s="229"/>
      <c r="D35" s="766"/>
      <c r="E35" s="761"/>
      <c r="F35" s="768"/>
      <c r="G35" s="761"/>
      <c r="H35" s="768"/>
      <c r="I35" s="761"/>
      <c r="L35" s="75"/>
      <c r="M35" s="75"/>
      <c r="N35" s="73"/>
      <c r="O35" s="73"/>
      <c r="P35" s="73"/>
      <c r="Q35" s="73"/>
      <c r="R35" s="73"/>
      <c r="S35" s="73"/>
      <c r="T35" s="73"/>
      <c r="U35" s="73"/>
      <c r="V35" s="73"/>
      <c r="W35" s="73"/>
      <c r="X35" s="73"/>
      <c r="Y35" s="73"/>
    </row>
    <row r="36" spans="2:34" ht="17.100000000000001" customHeight="1">
      <c r="B36" s="78" t="s">
        <v>87</v>
      </c>
      <c r="C36" s="228"/>
      <c r="D36" s="762" t="s">
        <v>345</v>
      </c>
      <c r="E36" s="760">
        <v>1.1317167761584201E-2</v>
      </c>
      <c r="F36" s="762" t="s">
        <v>346</v>
      </c>
      <c r="G36" s="760">
        <v>5.9193408449584872E-3</v>
      </c>
      <c r="H36" s="762" t="s">
        <v>347</v>
      </c>
      <c r="I36" s="760">
        <v>1.4497686318110103E-2</v>
      </c>
      <c r="K36" s="60"/>
      <c r="L36" s="75"/>
      <c r="M36" s="75"/>
      <c r="N36" s="73"/>
      <c r="O36" s="73"/>
      <c r="P36" s="73"/>
      <c r="Q36" s="73"/>
      <c r="R36" s="73"/>
      <c r="S36" s="73"/>
      <c r="T36" s="73"/>
      <c r="U36" s="73"/>
      <c r="V36" s="73"/>
      <c r="W36" s="73"/>
      <c r="X36" s="73"/>
      <c r="Y36" s="73"/>
    </row>
    <row r="37" spans="2:34" ht="17.100000000000001" customHeight="1">
      <c r="B37" s="77" t="s">
        <v>35</v>
      </c>
      <c r="C37" s="230"/>
      <c r="D37" s="763"/>
      <c r="E37" s="764"/>
      <c r="F37" s="765"/>
      <c r="G37" s="764"/>
      <c r="H37" s="765"/>
      <c r="I37" s="764"/>
      <c r="K37" s="61"/>
      <c r="L37" s="75"/>
      <c r="M37" s="75"/>
      <c r="N37" s="73"/>
      <c r="O37" s="73"/>
      <c r="P37" s="73"/>
      <c r="Q37" s="73"/>
      <c r="R37" s="73"/>
      <c r="S37" s="73"/>
      <c r="T37" s="73"/>
      <c r="U37" s="73"/>
      <c r="V37" s="73"/>
      <c r="W37" s="73"/>
      <c r="X37" s="73"/>
      <c r="Y37" s="73"/>
    </row>
    <row r="38" spans="2:34" ht="40.5" customHeight="1">
      <c r="B38" s="59"/>
      <c r="C38" s="59"/>
      <c r="D38" s="59"/>
      <c r="E38" s="59"/>
      <c r="F38" s="59"/>
      <c r="G38" s="59"/>
      <c r="H38" s="59"/>
      <c r="N38" s="73"/>
      <c r="O38" s="73"/>
      <c r="P38" s="73"/>
      <c r="Q38" s="73"/>
      <c r="R38" s="73"/>
      <c r="S38" s="73"/>
      <c r="T38" s="73"/>
      <c r="U38" s="73"/>
      <c r="V38" s="73"/>
      <c r="W38" s="73"/>
      <c r="X38" s="73"/>
      <c r="Y38" s="73"/>
    </row>
    <row r="39" spans="2:34" ht="40.5" customHeight="1">
      <c r="B39" s="59"/>
      <c r="C39" s="59"/>
      <c r="D39" s="59"/>
      <c r="E39" s="59"/>
      <c r="F39" s="59"/>
      <c r="G39" s="59"/>
      <c r="H39" s="59"/>
      <c r="K39" s="31"/>
    </row>
    <row r="40" spans="2:34">
      <c r="K40" s="307" t="s">
        <v>306</v>
      </c>
    </row>
    <row r="41" spans="2:34" ht="22.5" customHeight="1">
      <c r="K41" s="32"/>
      <c r="L41" s="152">
        <v>1995</v>
      </c>
      <c r="M41" s="152">
        <v>1996</v>
      </c>
      <c r="N41" s="152">
        <v>1997</v>
      </c>
      <c r="O41" s="152">
        <v>1998</v>
      </c>
      <c r="P41" s="152">
        <v>1999</v>
      </c>
      <c r="Q41" s="152">
        <v>2000</v>
      </c>
      <c r="R41" s="152">
        <v>2001</v>
      </c>
      <c r="S41" s="152">
        <v>2002</v>
      </c>
      <c r="T41" s="152">
        <v>2003</v>
      </c>
      <c r="U41" s="152">
        <v>2004</v>
      </c>
      <c r="V41" s="152">
        <v>2005</v>
      </c>
      <c r="W41" s="152">
        <v>2006</v>
      </c>
      <c r="X41" s="152">
        <v>2007</v>
      </c>
      <c r="Y41" s="152">
        <v>2008</v>
      </c>
      <c r="Z41" s="319">
        <v>2009</v>
      </c>
      <c r="AA41" s="464">
        <v>2010</v>
      </c>
      <c r="AB41" s="464">
        <v>2011</v>
      </c>
      <c r="AC41" s="464">
        <v>2012</v>
      </c>
      <c r="AD41" s="464">
        <v>2013</v>
      </c>
      <c r="AE41" s="464">
        <v>2014</v>
      </c>
      <c r="AF41" s="466" t="s">
        <v>342</v>
      </c>
      <c r="AG41" s="466" t="s">
        <v>343</v>
      </c>
      <c r="AH41" s="466" t="s">
        <v>344</v>
      </c>
    </row>
    <row r="42" spans="2:34">
      <c r="K42" s="5" t="s">
        <v>221</v>
      </c>
      <c r="L42" s="237">
        <v>9091409</v>
      </c>
      <c r="M42" s="237">
        <v>9262744.4000000004</v>
      </c>
      <c r="N42" s="237">
        <v>9517298.9000000004</v>
      </c>
      <c r="O42" s="237">
        <v>9803371.4000000004</v>
      </c>
      <c r="P42" s="237">
        <v>10097930.4</v>
      </c>
      <c r="Q42" s="237">
        <v>10487872.699999999</v>
      </c>
      <c r="R42" s="237">
        <v>10720334.300000001</v>
      </c>
      <c r="S42" s="237">
        <v>10864233</v>
      </c>
      <c r="T42" s="237">
        <v>11007612.800000001</v>
      </c>
      <c r="U42" s="237">
        <v>11282784</v>
      </c>
      <c r="V42" s="237">
        <v>11516983.4</v>
      </c>
      <c r="W42" s="237">
        <v>11901650.199999999</v>
      </c>
      <c r="X42" s="237">
        <v>12269077.300000001</v>
      </c>
      <c r="Y42" s="237">
        <v>12326603.1</v>
      </c>
      <c r="Z42" s="237">
        <v>11787356.1</v>
      </c>
      <c r="AA42" s="237">
        <v>12031150</v>
      </c>
      <c r="AB42" s="237">
        <v>12243061.5</v>
      </c>
      <c r="AC42" s="237">
        <v>12185087.300000001</v>
      </c>
      <c r="AD42" s="237">
        <v>12212855.5</v>
      </c>
      <c r="AE42" s="237">
        <v>12378402.699999999</v>
      </c>
      <c r="AF42" s="151">
        <f>(POWER((AE42/L42), 1/19) -1)</f>
        <v>1.6375973541461919E-2</v>
      </c>
      <c r="AG42" s="151">
        <f>(POWER((AE42/Q42), 1/14) -1)</f>
        <v>1.1908464077179604E-2</v>
      </c>
      <c r="AH42" s="151">
        <f>AE42/AD42-1</f>
        <v>1.3555159151764196E-2</v>
      </c>
    </row>
    <row r="43" spans="2:34">
      <c r="K43" s="5" t="s">
        <v>35</v>
      </c>
      <c r="L43" s="188">
        <v>2845.9475418330835</v>
      </c>
      <c r="M43" s="188">
        <v>2879.1103816095938</v>
      </c>
      <c r="N43" s="189">
        <v>2980.1607901681305</v>
      </c>
      <c r="O43" s="190">
        <v>3068.1263283500634</v>
      </c>
      <c r="P43" s="188">
        <v>3131.0129491759385</v>
      </c>
      <c r="Q43" s="188">
        <v>3244.9117320686332</v>
      </c>
      <c r="R43" s="188">
        <v>3292.2829735275741</v>
      </c>
      <c r="S43" s="188">
        <v>3353.3137014904473</v>
      </c>
      <c r="T43" s="188">
        <v>3378.2211431711012</v>
      </c>
      <c r="U43" s="188">
        <v>3601.1387723725647</v>
      </c>
      <c r="V43" s="188">
        <v>3667.0819541281571</v>
      </c>
      <c r="W43" s="188">
        <v>3764.2329133277144</v>
      </c>
      <c r="X43" s="188">
        <v>3826.4967514678706</v>
      </c>
      <c r="Y43" s="188">
        <v>3760.4698717049723</v>
      </c>
      <c r="Z43" s="188">
        <v>3353.0687670746192</v>
      </c>
      <c r="AA43" s="5">
        <v>3522.1137100670062</v>
      </c>
      <c r="AB43" s="5">
        <v>3539.8586593356349</v>
      </c>
      <c r="AC43" s="5">
        <v>3451.1582187850372</v>
      </c>
      <c r="AD43" s="5">
        <v>3474.049839611459</v>
      </c>
      <c r="AE43" s="5">
        <v>3524.415524439627</v>
      </c>
      <c r="AF43" s="151">
        <f t="shared" ref="AF43:AF44" si="0">(POWER((AE43/L43), 1/19) -1)</f>
        <v>1.1317167761584201E-2</v>
      </c>
      <c r="AG43" s="151">
        <f t="shared" ref="AG43:AG44" si="1">(POWER((AE43/Q43), 1/14) -1)</f>
        <v>5.9193408449584872E-3</v>
      </c>
      <c r="AH43" s="151">
        <f t="shared" ref="AH43:AH44" si="2">AE43/AD43-1</f>
        <v>1.4497686318110103E-2</v>
      </c>
    </row>
    <row r="44" spans="2:34">
      <c r="K44" s="5" t="s">
        <v>34</v>
      </c>
      <c r="L44" s="188">
        <v>5370.3666245649156</v>
      </c>
      <c r="M44" s="188">
        <v>5463.8813080047885</v>
      </c>
      <c r="N44" s="189">
        <v>5579.3687767660367</v>
      </c>
      <c r="O44" s="190">
        <v>5715.1081164841507</v>
      </c>
      <c r="P44" s="188">
        <v>5861.9570870401822</v>
      </c>
      <c r="Q44" s="188">
        <v>5965.3038046828897</v>
      </c>
      <c r="R44" s="188">
        <v>6067.9598321134872</v>
      </c>
      <c r="S44" s="188">
        <v>6134.9021484324467</v>
      </c>
      <c r="T44" s="188">
        <v>6199.7396909623722</v>
      </c>
      <c r="U44" s="188">
        <v>6310.3074977309489</v>
      </c>
      <c r="V44" s="188">
        <v>6293.0763685802594</v>
      </c>
      <c r="W44" s="188">
        <v>6369.7235253155195</v>
      </c>
      <c r="X44" s="188">
        <v>6465.5447043011263</v>
      </c>
      <c r="Y44" s="188">
        <v>6487.9909304981502</v>
      </c>
      <c r="Z44" s="188">
        <v>6493.2195381959609</v>
      </c>
      <c r="AA44" s="5">
        <v>6458.1107382742848</v>
      </c>
      <c r="AB44" s="5">
        <v>6488.6665346387208</v>
      </c>
      <c r="AC44" s="5">
        <v>6405.408491959799</v>
      </c>
      <c r="AD44" s="5">
        <v>6474.5342784133181</v>
      </c>
      <c r="AE44" s="5">
        <v>6591.8762732314926</v>
      </c>
      <c r="AF44" s="151">
        <f t="shared" si="0"/>
        <v>1.0844795933793616E-2</v>
      </c>
      <c r="AG44" s="151">
        <f t="shared" si="1"/>
        <v>7.1596541935790015E-3</v>
      </c>
      <c r="AH44" s="151">
        <f t="shared" si="2"/>
        <v>1.8123619363543009E-2</v>
      </c>
    </row>
    <row r="45" spans="2:34">
      <c r="K45" s="5" t="s">
        <v>222</v>
      </c>
      <c r="L45" s="185"/>
      <c r="M45" s="185"/>
      <c r="N45" s="186"/>
      <c r="O45" s="187"/>
      <c r="P45" s="185"/>
      <c r="Q45" s="185"/>
      <c r="R45" s="185"/>
      <c r="S45" s="185"/>
      <c r="T45" s="185"/>
      <c r="U45" s="185"/>
      <c r="V45" s="185"/>
      <c r="W45" s="185"/>
      <c r="X45" s="185"/>
      <c r="Y45" s="185"/>
      <c r="Z45" s="185"/>
    </row>
    <row r="47" spans="2:34">
      <c r="L47" s="153">
        <v>1995</v>
      </c>
      <c r="M47" s="153">
        <v>1996</v>
      </c>
      <c r="N47" s="153">
        <v>1997</v>
      </c>
      <c r="O47" s="153">
        <v>1998</v>
      </c>
      <c r="P47" s="153">
        <v>1999</v>
      </c>
      <c r="Q47" s="153">
        <v>2000</v>
      </c>
      <c r="R47" s="153">
        <v>2001</v>
      </c>
      <c r="S47" s="153">
        <v>2002</v>
      </c>
      <c r="T47" s="153">
        <v>2003</v>
      </c>
      <c r="U47" s="153">
        <v>2004</v>
      </c>
      <c r="V47" s="153">
        <v>2005</v>
      </c>
      <c r="W47" s="153">
        <v>2006</v>
      </c>
      <c r="X47" s="153">
        <v>2007</v>
      </c>
      <c r="Y47" s="153">
        <v>2008</v>
      </c>
      <c r="Z47" s="153">
        <v>2009</v>
      </c>
      <c r="AA47" s="465">
        <v>2010</v>
      </c>
      <c r="AB47" s="465">
        <v>2011</v>
      </c>
      <c r="AC47" s="465">
        <v>2012</v>
      </c>
      <c r="AD47" s="465">
        <v>2013</v>
      </c>
      <c r="AE47" s="465">
        <v>2014</v>
      </c>
    </row>
    <row r="48" spans="2:34" ht="22.5">
      <c r="K48" s="154" t="s">
        <v>88</v>
      </c>
      <c r="L48" s="74">
        <f t="shared" ref="L48:X48" si="3">100*L44/$L44</f>
        <v>100.00000000000001</v>
      </c>
      <c r="M48" s="74">
        <f t="shared" si="3"/>
        <v>101.74130911308963</v>
      </c>
      <c r="N48" s="74">
        <f t="shared" si="3"/>
        <v>103.8917669278874</v>
      </c>
      <c r="O48" s="74">
        <f t="shared" si="3"/>
        <v>106.41932880973772</v>
      </c>
      <c r="P48" s="74">
        <f t="shared" si="3"/>
        <v>109.15375982389459</v>
      </c>
      <c r="Q48" s="74">
        <f t="shared" si="3"/>
        <v>111.07814832225117</v>
      </c>
      <c r="R48" s="74">
        <f t="shared" si="3"/>
        <v>112.98967568354959</v>
      </c>
      <c r="S48" s="74">
        <f t="shared" si="3"/>
        <v>114.23618864995963</v>
      </c>
      <c r="T48" s="74">
        <f t="shared" si="3"/>
        <v>115.44350924951327</v>
      </c>
      <c r="U48" s="74">
        <f t="shared" si="3"/>
        <v>117.50235950124137</v>
      </c>
      <c r="V48" s="74">
        <f t="shared" si="3"/>
        <v>117.18150376912298</v>
      </c>
      <c r="W48" s="74">
        <f t="shared" si="3"/>
        <v>118.60872768312289</v>
      </c>
      <c r="X48" s="74">
        <f t="shared" si="3"/>
        <v>120.39298536391708</v>
      </c>
      <c r="Y48" s="74">
        <f t="shared" ref="Y48:AD48" si="4">100*Y44/$L44</f>
        <v>120.81094986738974</v>
      </c>
      <c r="Z48" s="74">
        <f t="shared" si="4"/>
        <v>120.90831021656764</v>
      </c>
      <c r="AA48" s="74">
        <f t="shared" si="4"/>
        <v>120.25455969307298</v>
      </c>
      <c r="AB48" s="74">
        <f t="shared" si="4"/>
        <v>120.82353009119568</v>
      </c>
      <c r="AC48" s="74">
        <f t="shared" si="4"/>
        <v>119.27320683583196</v>
      </c>
      <c r="AD48" s="74">
        <f t="shared" si="4"/>
        <v>120.56037755034755</v>
      </c>
      <c r="AE48" s="74">
        <f t="shared" ref="AE48" si="5">100*AE44/$L44</f>
        <v>122.74536794339508</v>
      </c>
    </row>
    <row r="49" spans="11:31" ht="22.5">
      <c r="K49" s="154" t="s">
        <v>89</v>
      </c>
      <c r="L49" s="74">
        <f t="shared" ref="L49:V49" si="6">100*L43/$L43</f>
        <v>100</v>
      </c>
      <c r="M49" s="74">
        <f t="shared" si="6"/>
        <v>101.16526532162113</v>
      </c>
      <c r="N49" s="74">
        <f t="shared" si="6"/>
        <v>104.71594245368976</v>
      </c>
      <c r="O49" s="74">
        <f t="shared" si="6"/>
        <v>107.80684757013735</v>
      </c>
      <c r="P49" s="74">
        <f t="shared" si="6"/>
        <v>110.0165376610998</v>
      </c>
      <c r="Q49" s="74">
        <f t="shared" si="6"/>
        <v>114.01867688603198</v>
      </c>
      <c r="R49" s="74">
        <f t="shared" si="6"/>
        <v>115.68319250912843</v>
      </c>
      <c r="S49" s="74">
        <f t="shared" si="6"/>
        <v>117.82767082665788</v>
      </c>
      <c r="T49" s="74">
        <f t="shared" si="6"/>
        <v>118.70286059437267</v>
      </c>
      <c r="U49" s="74">
        <f t="shared" si="6"/>
        <v>126.53566938387981</v>
      </c>
      <c r="V49" s="74">
        <f t="shared" si="6"/>
        <v>128.85275994111186</v>
      </c>
      <c r="W49" s="74">
        <f t="shared" ref="W49:AB49" si="7">100*W43/$L43</f>
        <v>132.26641946123715</v>
      </c>
      <c r="X49" s="74">
        <f t="shared" si="7"/>
        <v>134.45422641217107</v>
      </c>
      <c r="Y49" s="74">
        <f t="shared" si="7"/>
        <v>132.13419490096584</v>
      </c>
      <c r="Z49" s="74">
        <f t="shared" si="7"/>
        <v>117.819064399019</v>
      </c>
      <c r="AA49" s="74">
        <f t="shared" si="7"/>
        <v>123.75891186660461</v>
      </c>
      <c r="AB49" s="74">
        <f t="shared" si="7"/>
        <v>124.3824282528975</v>
      </c>
      <c r="AC49" s="74">
        <f t="shared" ref="AC49:AD49" si="8">100*AC43/$L43</f>
        <v>121.26570037064477</v>
      </c>
      <c r="AD49" s="74">
        <f t="shared" si="8"/>
        <v>122.07005886601173</v>
      </c>
      <c r="AE49" s="74">
        <f t="shared" ref="AE49" si="9">100*AE43/$L43</f>
        <v>123.83979228828443</v>
      </c>
    </row>
    <row r="50" spans="11:31" ht="33.75">
      <c r="K50" s="154" t="s">
        <v>349</v>
      </c>
      <c r="L50" s="74">
        <f t="shared" ref="L50:V50" si="10">100*L42/$L42</f>
        <v>100</v>
      </c>
      <c r="M50" s="74">
        <f t="shared" si="10"/>
        <v>101.88458576662869</v>
      </c>
      <c r="N50" s="74">
        <f t="shared" si="10"/>
        <v>104.68453129762395</v>
      </c>
      <c r="O50" s="74">
        <f t="shared" si="10"/>
        <v>107.83115576474449</v>
      </c>
      <c r="P50" s="74">
        <f t="shared" si="10"/>
        <v>111.07112659874834</v>
      </c>
      <c r="Q50" s="74">
        <f t="shared" si="10"/>
        <v>115.36025603952038</v>
      </c>
      <c r="R50" s="74">
        <f t="shared" si="10"/>
        <v>117.91719303355509</v>
      </c>
      <c r="S50" s="74">
        <f t="shared" si="10"/>
        <v>119.49999169545667</v>
      </c>
      <c r="T50" s="74">
        <f t="shared" si="10"/>
        <v>121.07708277121841</v>
      </c>
      <c r="U50" s="74">
        <f t="shared" si="10"/>
        <v>124.10379953206373</v>
      </c>
      <c r="V50" s="74">
        <f t="shared" si="10"/>
        <v>126.67985127497839</v>
      </c>
      <c r="W50" s="74">
        <f t="shared" ref="W50:AC50" si="11">100*W42/$L42</f>
        <v>130.91095340667218</v>
      </c>
      <c r="X50" s="74">
        <f t="shared" si="11"/>
        <v>134.95242926591467</v>
      </c>
      <c r="Y50" s="74">
        <f t="shared" si="11"/>
        <v>135.58517827104689</v>
      </c>
      <c r="Z50" s="74">
        <f t="shared" si="11"/>
        <v>129.65378743822876</v>
      </c>
      <c r="AA50" s="74">
        <f t="shared" si="11"/>
        <v>132.33537287784546</v>
      </c>
      <c r="AB50" s="74">
        <f t="shared" si="11"/>
        <v>134.66627120174661</v>
      </c>
      <c r="AC50" s="74">
        <f t="shared" si="11"/>
        <v>134.02859006783217</v>
      </c>
      <c r="AD50" s="74">
        <f t="shared" ref="AD50:AE50" si="12">100*AD42/$L42</f>
        <v>134.33402347204927</v>
      </c>
      <c r="AE50" s="74">
        <f t="shared" si="12"/>
        <v>136.15494253970974</v>
      </c>
    </row>
    <row r="51" spans="11:31">
      <c r="N51" s="5"/>
      <c r="O51" s="5"/>
    </row>
    <row r="53" spans="11:31">
      <c r="L53" s="678"/>
      <c r="M53" s="239"/>
      <c r="N53" s="239"/>
      <c r="O53" s="239"/>
      <c r="P53" s="239"/>
      <c r="Q53" s="239"/>
      <c r="R53" s="239"/>
      <c r="S53" s="239"/>
      <c r="T53" s="239"/>
      <c r="U53" s="239"/>
      <c r="V53" s="239"/>
      <c r="W53" s="239"/>
      <c r="X53" s="239"/>
      <c r="Y53" s="239"/>
      <c r="Z53" s="239"/>
      <c r="AA53" s="239"/>
      <c r="AB53" s="239"/>
      <c r="AC53" s="239"/>
      <c r="AD53" s="239"/>
      <c r="AE53" s="239"/>
    </row>
  </sheetData>
  <mergeCells count="19">
    <mergeCell ref="B30:H30"/>
    <mergeCell ref="B32:I32"/>
    <mergeCell ref="I34:I35"/>
    <mergeCell ref="D36:D37"/>
    <mergeCell ref="E36:E37"/>
    <mergeCell ref="F36:F37"/>
    <mergeCell ref="G36:G37"/>
    <mergeCell ref="H36:H37"/>
    <mergeCell ref="I36:I37"/>
    <mergeCell ref="D34:D35"/>
    <mergeCell ref="E34:E35"/>
    <mergeCell ref="F34:F35"/>
    <mergeCell ref="G34:G35"/>
    <mergeCell ref="H34:H35"/>
    <mergeCell ref="O2:V2"/>
    <mergeCell ref="O28:V28"/>
    <mergeCell ref="B2:I2"/>
    <mergeCell ref="B28:I28"/>
    <mergeCell ref="B29:I29"/>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M53"/>
  <sheetViews>
    <sheetView workbookViewId="0">
      <selection activeCell="B42" sqref="B42"/>
    </sheetView>
  </sheetViews>
  <sheetFormatPr defaultRowHeight="12.75"/>
  <cols>
    <col min="1" max="1" width="3.7109375" customWidth="1"/>
    <col min="2" max="2" width="4" customWidth="1"/>
    <col min="3" max="6" width="12.7109375" customWidth="1"/>
    <col min="7" max="7" width="4" customWidth="1"/>
  </cols>
  <sheetData>
    <row r="1" spans="1:13" ht="14.25" customHeight="1">
      <c r="B1" s="773"/>
      <c r="C1" s="773"/>
      <c r="D1" s="1"/>
      <c r="G1" s="13" t="s">
        <v>248</v>
      </c>
    </row>
    <row r="2" spans="1:13" ht="30" customHeight="1">
      <c r="B2" s="779" t="s">
        <v>74</v>
      </c>
      <c r="C2" s="779"/>
      <c r="D2" s="779"/>
      <c r="E2" s="779"/>
      <c r="F2" s="779"/>
      <c r="G2" s="779"/>
      <c r="H2" s="19"/>
      <c r="I2" s="19"/>
      <c r="J2" s="19"/>
      <c r="K2" s="19"/>
      <c r="L2" s="19"/>
      <c r="M2" s="19"/>
    </row>
    <row r="3" spans="1:13" ht="18" customHeight="1">
      <c r="B3" s="780" t="s">
        <v>50</v>
      </c>
      <c r="C3" s="780"/>
      <c r="D3" s="780"/>
      <c r="E3" s="780"/>
      <c r="F3" s="780"/>
      <c r="G3" s="780"/>
      <c r="H3" s="19"/>
      <c r="I3" s="19"/>
      <c r="J3" s="19"/>
      <c r="K3" s="19"/>
      <c r="L3" s="19"/>
      <c r="M3" s="19"/>
    </row>
    <row r="4" spans="1:13" ht="21.75" customHeight="1">
      <c r="B4" s="6"/>
      <c r="C4" s="774" t="s">
        <v>51</v>
      </c>
      <c r="D4" s="775"/>
      <c r="E4" s="776"/>
      <c r="F4" s="777" t="s">
        <v>117</v>
      </c>
    </row>
    <row r="5" spans="1:13" ht="26.25" customHeight="1">
      <c r="B5" s="6"/>
      <c r="C5" s="109" t="s">
        <v>76</v>
      </c>
      <c r="D5" s="110" t="s">
        <v>77</v>
      </c>
      <c r="E5" s="111" t="s">
        <v>78</v>
      </c>
      <c r="F5" s="778"/>
    </row>
    <row r="6" spans="1:13" ht="12.75" customHeight="1">
      <c r="A6" s="8"/>
      <c r="B6" s="9" t="s">
        <v>20</v>
      </c>
      <c r="C6" s="483" t="s">
        <v>85</v>
      </c>
      <c r="D6" s="484" t="s">
        <v>181</v>
      </c>
      <c r="E6" s="485">
        <v>120</v>
      </c>
      <c r="F6" s="486">
        <v>0.5</v>
      </c>
      <c r="G6" s="9" t="s">
        <v>20</v>
      </c>
    </row>
    <row r="7" spans="1:13" ht="12.75" customHeight="1">
      <c r="A7" s="8"/>
      <c r="B7" s="88" t="s">
        <v>3</v>
      </c>
      <c r="C7" s="480">
        <v>50</v>
      </c>
      <c r="D7" s="479">
        <v>90</v>
      </c>
      <c r="E7" s="481">
        <v>130</v>
      </c>
      <c r="F7" s="467">
        <v>0.5</v>
      </c>
      <c r="G7" s="88" t="s">
        <v>3</v>
      </c>
    </row>
    <row r="8" spans="1:13" ht="12.75" customHeight="1">
      <c r="A8" s="8"/>
      <c r="B8" s="10" t="s">
        <v>5</v>
      </c>
      <c r="C8" s="487">
        <v>50</v>
      </c>
      <c r="D8" s="478">
        <v>90</v>
      </c>
      <c r="E8" s="477">
        <v>130</v>
      </c>
      <c r="F8" s="488">
        <v>0</v>
      </c>
      <c r="G8" s="10" t="s">
        <v>5</v>
      </c>
    </row>
    <row r="9" spans="1:13" ht="12.75" customHeight="1">
      <c r="A9" s="8"/>
      <c r="B9" s="88" t="s">
        <v>16</v>
      </c>
      <c r="C9" s="480">
        <v>50</v>
      </c>
      <c r="D9" s="479">
        <v>80</v>
      </c>
      <c r="E9" s="475" t="s">
        <v>287</v>
      </c>
      <c r="F9" s="467">
        <v>0.5</v>
      </c>
      <c r="G9" s="88" t="s">
        <v>16</v>
      </c>
    </row>
    <row r="10" spans="1:13" ht="12.75" customHeight="1">
      <c r="A10" s="8"/>
      <c r="B10" s="10" t="s">
        <v>21</v>
      </c>
      <c r="C10" s="489">
        <v>50</v>
      </c>
      <c r="D10" s="478">
        <v>100</v>
      </c>
      <c r="E10" s="490" t="s">
        <v>80</v>
      </c>
      <c r="F10" s="69">
        <v>0.5</v>
      </c>
      <c r="G10" s="10" t="s">
        <v>21</v>
      </c>
    </row>
    <row r="11" spans="1:13" ht="12.75" customHeight="1">
      <c r="A11" s="8"/>
      <c r="B11" s="88" t="s">
        <v>6</v>
      </c>
      <c r="C11" s="480">
        <v>50</v>
      </c>
      <c r="D11" s="479" t="s">
        <v>180</v>
      </c>
      <c r="E11" s="475" t="s">
        <v>33</v>
      </c>
      <c r="F11" s="467">
        <v>0.2</v>
      </c>
      <c r="G11" s="88" t="s">
        <v>6</v>
      </c>
    </row>
    <row r="12" spans="1:13" ht="12.75" customHeight="1">
      <c r="A12" s="8"/>
      <c r="B12" s="10" t="s">
        <v>24</v>
      </c>
      <c r="C12" s="487">
        <v>50</v>
      </c>
      <c r="D12" s="478" t="s">
        <v>82</v>
      </c>
      <c r="E12" s="477">
        <v>120</v>
      </c>
      <c r="F12" s="69">
        <v>0.5</v>
      </c>
      <c r="G12" s="10" t="s">
        <v>24</v>
      </c>
    </row>
    <row r="13" spans="1:13" ht="12.75" customHeight="1">
      <c r="A13" s="8"/>
      <c r="B13" s="88" t="s">
        <v>17</v>
      </c>
      <c r="C13" s="480">
        <v>50</v>
      </c>
      <c r="D13" s="479" t="s">
        <v>180</v>
      </c>
      <c r="E13" s="481">
        <v>130</v>
      </c>
      <c r="F13" s="467">
        <v>0.5</v>
      </c>
      <c r="G13" s="88" t="s">
        <v>17</v>
      </c>
    </row>
    <row r="14" spans="1:13" ht="12.75" customHeight="1">
      <c r="A14" s="8"/>
      <c r="B14" s="10" t="s">
        <v>22</v>
      </c>
      <c r="C14" s="487">
        <v>50</v>
      </c>
      <c r="D14" s="478" t="s">
        <v>83</v>
      </c>
      <c r="E14" s="477">
        <v>120</v>
      </c>
      <c r="F14" s="69">
        <v>0.5</v>
      </c>
      <c r="G14" s="10" t="s">
        <v>22</v>
      </c>
    </row>
    <row r="15" spans="1:13" ht="12.75" customHeight="1">
      <c r="A15" s="8"/>
      <c r="B15" s="88" t="s">
        <v>23</v>
      </c>
      <c r="C15" s="480">
        <v>50</v>
      </c>
      <c r="D15" s="491" t="s">
        <v>182</v>
      </c>
      <c r="E15" s="475" t="s">
        <v>79</v>
      </c>
      <c r="F15" s="467">
        <v>0.5</v>
      </c>
      <c r="G15" s="88" t="s">
        <v>23</v>
      </c>
    </row>
    <row r="16" spans="1:13" ht="12.75" customHeight="1">
      <c r="A16" s="8"/>
      <c r="B16" s="10" t="s">
        <v>48</v>
      </c>
      <c r="C16" s="487">
        <v>50</v>
      </c>
      <c r="D16" s="478" t="s">
        <v>180</v>
      </c>
      <c r="E16" s="490">
        <v>130</v>
      </c>
      <c r="F16" s="69">
        <v>0.5</v>
      </c>
      <c r="G16" s="10" t="s">
        <v>48</v>
      </c>
    </row>
    <row r="17" spans="1:8" ht="12.75" customHeight="1">
      <c r="A17" s="8"/>
      <c r="B17" s="88" t="s">
        <v>25</v>
      </c>
      <c r="C17" s="480">
        <v>50</v>
      </c>
      <c r="D17" s="479" t="s">
        <v>180</v>
      </c>
      <c r="E17" s="481">
        <v>130</v>
      </c>
      <c r="F17" s="467">
        <v>0.5</v>
      </c>
      <c r="G17" s="88" t="s">
        <v>25</v>
      </c>
    </row>
    <row r="18" spans="1:8" ht="12.75" customHeight="1">
      <c r="A18" s="8"/>
      <c r="B18" s="10" t="s">
        <v>4</v>
      </c>
      <c r="C18" s="487">
        <v>50</v>
      </c>
      <c r="D18" s="478">
        <v>80</v>
      </c>
      <c r="E18" s="490">
        <v>100</v>
      </c>
      <c r="F18" s="69">
        <v>0.5</v>
      </c>
      <c r="G18" s="10" t="s">
        <v>4</v>
      </c>
    </row>
    <row r="19" spans="1:8" ht="12.75" customHeight="1">
      <c r="A19" s="8"/>
      <c r="B19" s="88" t="s">
        <v>8</v>
      </c>
      <c r="C19" s="480">
        <v>50</v>
      </c>
      <c r="D19" s="491">
        <v>90</v>
      </c>
      <c r="E19" s="475">
        <v>110</v>
      </c>
      <c r="F19" s="467">
        <v>0.5</v>
      </c>
      <c r="G19" s="88" t="s">
        <v>8</v>
      </c>
    </row>
    <row r="20" spans="1:8" ht="12.75" customHeight="1">
      <c r="A20" s="8"/>
      <c r="B20" s="10" t="s">
        <v>9</v>
      </c>
      <c r="C20" s="487">
        <v>50</v>
      </c>
      <c r="D20" s="478" t="s">
        <v>193</v>
      </c>
      <c r="E20" s="477" t="s">
        <v>79</v>
      </c>
      <c r="F20" s="69">
        <v>0.4</v>
      </c>
      <c r="G20" s="10" t="s">
        <v>9</v>
      </c>
    </row>
    <row r="21" spans="1:8" ht="12.75" customHeight="1">
      <c r="A21" s="8"/>
      <c r="B21" s="88" t="s">
        <v>26</v>
      </c>
      <c r="C21" s="480">
        <v>50</v>
      </c>
      <c r="D21" s="479">
        <v>90</v>
      </c>
      <c r="E21" s="481" t="s">
        <v>79</v>
      </c>
      <c r="F21" s="476">
        <v>0.5</v>
      </c>
      <c r="G21" s="88" t="s">
        <v>26</v>
      </c>
      <c r="H21" s="161"/>
    </row>
    <row r="22" spans="1:8" ht="12.75" customHeight="1">
      <c r="A22" s="8"/>
      <c r="B22" s="10" t="s">
        <v>7</v>
      </c>
      <c r="C22" s="487">
        <v>50</v>
      </c>
      <c r="D22" s="478" t="s">
        <v>180</v>
      </c>
      <c r="E22" s="490">
        <v>130</v>
      </c>
      <c r="F22" s="488">
        <v>0</v>
      </c>
      <c r="G22" s="10" t="s">
        <v>7</v>
      </c>
    </row>
    <row r="23" spans="1:8" ht="12.75" customHeight="1">
      <c r="A23" s="8"/>
      <c r="B23" s="89" t="s">
        <v>10</v>
      </c>
      <c r="C23" s="492">
        <v>50</v>
      </c>
      <c r="D23" s="479">
        <v>80</v>
      </c>
      <c r="E23" s="481" t="s">
        <v>33</v>
      </c>
      <c r="F23" s="467">
        <v>0.8</v>
      </c>
      <c r="G23" s="89" t="s">
        <v>10</v>
      </c>
    </row>
    <row r="24" spans="1:8" ht="12.75" customHeight="1">
      <c r="A24" s="8"/>
      <c r="B24" s="10" t="s">
        <v>18</v>
      </c>
      <c r="C24" s="487">
        <v>50</v>
      </c>
      <c r="D24" s="478" t="s">
        <v>82</v>
      </c>
      <c r="E24" s="477">
        <v>130</v>
      </c>
      <c r="F24" s="69">
        <v>0.5</v>
      </c>
      <c r="G24" s="10" t="s">
        <v>18</v>
      </c>
    </row>
    <row r="25" spans="1:8" ht="12.75" customHeight="1">
      <c r="A25" s="8"/>
      <c r="B25" s="88" t="s">
        <v>27</v>
      </c>
      <c r="C25" s="492">
        <v>50</v>
      </c>
      <c r="D25" s="479">
        <v>100</v>
      </c>
      <c r="E25" s="481">
        <v>130</v>
      </c>
      <c r="F25" s="467">
        <v>0.5</v>
      </c>
      <c r="G25" s="88" t="s">
        <v>27</v>
      </c>
    </row>
    <row r="26" spans="1:8" ht="12.75" customHeight="1">
      <c r="A26" s="8"/>
      <c r="B26" s="10" t="s">
        <v>11</v>
      </c>
      <c r="C26" s="487" t="s">
        <v>131</v>
      </c>
      <c r="D26" s="478" t="s">
        <v>181</v>
      </c>
      <c r="E26" s="477">
        <v>140</v>
      </c>
      <c r="F26" s="69">
        <v>0.2</v>
      </c>
      <c r="G26" s="10" t="s">
        <v>11</v>
      </c>
    </row>
    <row r="27" spans="1:8" ht="12.75" customHeight="1">
      <c r="A27" s="8"/>
      <c r="B27" s="88" t="s">
        <v>28</v>
      </c>
      <c r="C27" s="480">
        <v>50</v>
      </c>
      <c r="D27" s="479" t="s">
        <v>83</v>
      </c>
      <c r="E27" s="481">
        <v>120</v>
      </c>
      <c r="F27" s="476">
        <v>0.5</v>
      </c>
      <c r="G27" s="88" t="s">
        <v>28</v>
      </c>
    </row>
    <row r="28" spans="1:8" ht="12.75" customHeight="1">
      <c r="A28" s="8"/>
      <c r="B28" s="10" t="s">
        <v>12</v>
      </c>
      <c r="C28" s="489">
        <v>50</v>
      </c>
      <c r="D28" s="478" t="s">
        <v>83</v>
      </c>
      <c r="E28" s="477">
        <v>130</v>
      </c>
      <c r="F28" s="488">
        <v>0</v>
      </c>
      <c r="G28" s="10" t="s">
        <v>12</v>
      </c>
    </row>
    <row r="29" spans="1:8" ht="12.75" customHeight="1">
      <c r="A29" s="8"/>
      <c r="B29" s="88" t="s">
        <v>14</v>
      </c>
      <c r="C29" s="480" t="s">
        <v>85</v>
      </c>
      <c r="D29" s="479" t="s">
        <v>83</v>
      </c>
      <c r="E29" s="481">
        <v>130</v>
      </c>
      <c r="F29" s="476">
        <v>0.5</v>
      </c>
      <c r="G29" s="88" t="s">
        <v>14</v>
      </c>
    </row>
    <row r="30" spans="1:8" ht="12.75" customHeight="1">
      <c r="A30" s="8"/>
      <c r="B30" s="10" t="s">
        <v>13</v>
      </c>
      <c r="C30" s="487">
        <v>50</v>
      </c>
      <c r="D30" s="478">
        <v>90</v>
      </c>
      <c r="E30" s="477">
        <v>130</v>
      </c>
      <c r="F30" s="69">
        <v>0</v>
      </c>
      <c r="G30" s="10" t="s">
        <v>13</v>
      </c>
    </row>
    <row r="31" spans="1:8" ht="12.75" customHeight="1">
      <c r="A31" s="8"/>
      <c r="B31" s="88" t="s">
        <v>29</v>
      </c>
      <c r="C31" s="480" t="s">
        <v>194</v>
      </c>
      <c r="D31" s="479" t="s">
        <v>82</v>
      </c>
      <c r="E31" s="481" t="s">
        <v>84</v>
      </c>
      <c r="F31" s="476">
        <v>0.5</v>
      </c>
      <c r="G31" s="88" t="s">
        <v>29</v>
      </c>
    </row>
    <row r="32" spans="1:8" ht="12.75" customHeight="1">
      <c r="A32" s="8"/>
      <c r="B32" s="10" t="s">
        <v>30</v>
      </c>
      <c r="C32" s="487">
        <v>50</v>
      </c>
      <c r="D32" s="478">
        <v>70</v>
      </c>
      <c r="E32" s="490">
        <v>110</v>
      </c>
      <c r="F32" s="488">
        <v>0.2</v>
      </c>
      <c r="G32" s="10" t="s">
        <v>30</v>
      </c>
    </row>
    <row r="33" spans="1:13" ht="12.75" customHeight="1">
      <c r="A33" s="8"/>
      <c r="B33" s="89" t="s">
        <v>19</v>
      </c>
      <c r="C33" s="492" t="s">
        <v>195</v>
      </c>
      <c r="D33" s="479" t="s">
        <v>183</v>
      </c>
      <c r="E33" s="481">
        <v>112</v>
      </c>
      <c r="F33" s="467">
        <v>0.8</v>
      </c>
      <c r="G33" s="89" t="s">
        <v>19</v>
      </c>
    </row>
    <row r="34" spans="1:13" ht="12.75" customHeight="1">
      <c r="A34" s="8"/>
      <c r="B34" s="9" t="s">
        <v>314</v>
      </c>
      <c r="C34" s="483">
        <v>40</v>
      </c>
      <c r="D34" s="484" t="s">
        <v>81</v>
      </c>
      <c r="E34" s="485">
        <v>110</v>
      </c>
      <c r="F34" s="486">
        <v>0.5</v>
      </c>
      <c r="G34" s="9" t="s">
        <v>314</v>
      </c>
    </row>
    <row r="35" spans="1:13" ht="12.75" customHeight="1">
      <c r="A35" s="8"/>
      <c r="B35" s="292" t="s">
        <v>295</v>
      </c>
      <c r="C35" s="654">
        <v>50</v>
      </c>
      <c r="D35" s="528" t="s">
        <v>82</v>
      </c>
      <c r="E35" s="529">
        <v>130</v>
      </c>
      <c r="F35" s="655">
        <v>0.5</v>
      </c>
      <c r="G35" s="292" t="s">
        <v>295</v>
      </c>
    </row>
    <row r="36" spans="1:13" ht="12.75" customHeight="1">
      <c r="A36" s="8"/>
      <c r="B36" s="10" t="s">
        <v>119</v>
      </c>
      <c r="C36" s="489">
        <v>60</v>
      </c>
      <c r="D36" s="478" t="s">
        <v>82</v>
      </c>
      <c r="E36" s="477">
        <v>120</v>
      </c>
      <c r="F36" s="69">
        <v>0.5</v>
      </c>
      <c r="G36" s="10" t="s">
        <v>119</v>
      </c>
    </row>
    <row r="37" spans="1:13" ht="12.75" customHeight="1">
      <c r="A37" s="8"/>
      <c r="B37" s="292" t="s">
        <v>296</v>
      </c>
      <c r="C37" s="654">
        <v>50</v>
      </c>
      <c r="D37" s="528" t="s">
        <v>82</v>
      </c>
      <c r="E37" s="656">
        <v>120</v>
      </c>
      <c r="F37" s="530">
        <v>0.3</v>
      </c>
      <c r="G37" s="292" t="s">
        <v>296</v>
      </c>
    </row>
    <row r="38" spans="1:13" ht="12.75" customHeight="1">
      <c r="A38" s="8"/>
      <c r="B38" s="652" t="s">
        <v>15</v>
      </c>
      <c r="C38" s="489">
        <v>50</v>
      </c>
      <c r="D38" s="478" t="s">
        <v>180</v>
      </c>
      <c r="E38" s="477">
        <v>120</v>
      </c>
      <c r="F38" s="69">
        <v>0.5</v>
      </c>
      <c r="G38" s="652" t="s">
        <v>15</v>
      </c>
    </row>
    <row r="39" spans="1:13" ht="12.75" customHeight="1">
      <c r="A39" s="8"/>
      <c r="B39" s="9" t="s">
        <v>1</v>
      </c>
      <c r="C39" s="526">
        <v>50</v>
      </c>
      <c r="D39" s="484" t="s">
        <v>81</v>
      </c>
      <c r="E39" s="485" t="s">
        <v>33</v>
      </c>
      <c r="F39" s="653">
        <v>0.5</v>
      </c>
      <c r="G39" s="9" t="s">
        <v>1</v>
      </c>
    </row>
    <row r="40" spans="1:13" ht="12.75" customHeight="1">
      <c r="A40" s="8"/>
      <c r="B40" s="292" t="s">
        <v>31</v>
      </c>
      <c r="C40" s="527">
        <v>50</v>
      </c>
      <c r="D40" s="528">
        <v>80</v>
      </c>
      <c r="E40" s="529" t="s">
        <v>83</v>
      </c>
      <c r="F40" s="530">
        <v>0.2</v>
      </c>
      <c r="G40" s="292" t="s">
        <v>31</v>
      </c>
    </row>
    <row r="41" spans="1:13" ht="12.75" customHeight="1">
      <c r="A41" s="8"/>
      <c r="B41" s="11" t="s">
        <v>2</v>
      </c>
      <c r="C41" s="493">
        <v>50</v>
      </c>
      <c r="D41" s="494" t="s">
        <v>82</v>
      </c>
      <c r="E41" s="482">
        <v>120</v>
      </c>
      <c r="F41" s="495">
        <v>0.5</v>
      </c>
      <c r="G41" s="11" t="s">
        <v>2</v>
      </c>
    </row>
    <row r="42" spans="1:13" ht="15" customHeight="1">
      <c r="B42" s="334" t="s">
        <v>297</v>
      </c>
    </row>
    <row r="43" spans="1:13" ht="12.75" customHeight="1">
      <c r="B43" s="4" t="s">
        <v>49</v>
      </c>
      <c r="C43" s="20"/>
      <c r="D43" s="20"/>
      <c r="E43" s="20"/>
      <c r="F43" s="20"/>
      <c r="G43" s="20"/>
      <c r="H43" s="20"/>
      <c r="I43" s="20"/>
      <c r="J43" s="21"/>
      <c r="K43" s="20"/>
      <c r="L43" s="20"/>
      <c r="M43" s="20"/>
    </row>
    <row r="44" spans="1:13" ht="33" customHeight="1">
      <c r="B44" s="771" t="s">
        <v>161</v>
      </c>
      <c r="C44" s="771"/>
      <c r="D44" s="771"/>
      <c r="E44" s="771"/>
      <c r="F44" s="771"/>
      <c r="G44" s="771"/>
      <c r="H44" s="14"/>
      <c r="I44" s="14"/>
      <c r="J44" s="14"/>
      <c r="K44" s="14"/>
      <c r="L44" s="14"/>
      <c r="M44" s="14"/>
    </row>
    <row r="45" spans="1:13" ht="23.25" customHeight="1">
      <c r="B45" s="769" t="s">
        <v>210</v>
      </c>
      <c r="C45" s="769"/>
      <c r="D45" s="769"/>
      <c r="E45" s="769"/>
      <c r="F45" s="769"/>
      <c r="G45" s="769"/>
      <c r="H45" s="14"/>
      <c r="I45" s="14"/>
      <c r="J45" s="14"/>
      <c r="K45" s="14"/>
      <c r="L45" s="14"/>
      <c r="M45" s="14"/>
    </row>
    <row r="46" spans="1:13" ht="15" customHeight="1">
      <c r="B46" s="772" t="s">
        <v>42</v>
      </c>
      <c r="C46" s="772"/>
      <c r="D46" s="772"/>
      <c r="E46" s="772"/>
      <c r="F46" s="772"/>
      <c r="G46" s="22"/>
      <c r="H46" s="22"/>
      <c r="I46" s="22"/>
      <c r="J46" s="22"/>
      <c r="K46" s="22"/>
      <c r="L46" s="22"/>
      <c r="M46" s="22"/>
    </row>
    <row r="47" spans="1:13" ht="23.25" customHeight="1">
      <c r="B47" s="771" t="s">
        <v>185</v>
      </c>
      <c r="C47" s="771"/>
      <c r="D47" s="771"/>
      <c r="E47" s="771"/>
      <c r="F47" s="771"/>
      <c r="G47" s="771"/>
    </row>
    <row r="48" spans="1:13" ht="22.5" customHeight="1">
      <c r="B48" s="771" t="s">
        <v>186</v>
      </c>
      <c r="C48" s="771"/>
      <c r="D48" s="771"/>
      <c r="E48" s="771"/>
      <c r="F48" s="771"/>
      <c r="G48" s="771"/>
    </row>
    <row r="49" spans="2:7" ht="12.75" customHeight="1">
      <c r="B49" s="770" t="s">
        <v>256</v>
      </c>
      <c r="C49" s="770"/>
      <c r="D49" s="770"/>
      <c r="E49" s="770"/>
      <c r="F49" s="770"/>
      <c r="G49" s="770"/>
    </row>
    <row r="50" spans="2:7" ht="12.75" customHeight="1">
      <c r="B50" s="770" t="s">
        <v>187</v>
      </c>
      <c r="C50" s="770"/>
      <c r="D50" s="770"/>
      <c r="E50" s="770"/>
      <c r="F50" s="770"/>
    </row>
    <row r="51" spans="2:7" ht="12.75" customHeight="1">
      <c r="B51" s="162" t="s">
        <v>184</v>
      </c>
    </row>
    <row r="52" spans="2:7" ht="12.75" customHeight="1">
      <c r="B52" s="772" t="s">
        <v>196</v>
      </c>
      <c r="C52" s="772"/>
      <c r="D52" s="772"/>
      <c r="E52" s="772"/>
      <c r="F52" s="772"/>
    </row>
    <row r="53" spans="2:7" ht="23.25" customHeight="1">
      <c r="B53" s="769" t="s">
        <v>197</v>
      </c>
      <c r="C53" s="769"/>
      <c r="D53" s="769"/>
      <c r="E53" s="769"/>
      <c r="F53" s="769"/>
      <c r="G53" s="769"/>
    </row>
  </sheetData>
  <mergeCells count="14">
    <mergeCell ref="B1:C1"/>
    <mergeCell ref="B46:F46"/>
    <mergeCell ref="C4:E4"/>
    <mergeCell ref="F4:F5"/>
    <mergeCell ref="B44:G44"/>
    <mergeCell ref="B2:G2"/>
    <mergeCell ref="B3:G3"/>
    <mergeCell ref="B45:G45"/>
    <mergeCell ref="B53:G53"/>
    <mergeCell ref="B50:F50"/>
    <mergeCell ref="B47:G47"/>
    <mergeCell ref="B48:G48"/>
    <mergeCell ref="B49:G49"/>
    <mergeCell ref="B52:F52"/>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58"/>
  <sheetViews>
    <sheetView topLeftCell="A4" workbookViewId="0">
      <selection activeCell="P34" sqref="P34"/>
    </sheetView>
  </sheetViews>
  <sheetFormatPr defaultRowHeight="12.75"/>
  <cols>
    <col min="1" max="1" width="3.7109375" customWidth="1"/>
    <col min="2" max="2" width="5.140625" customWidth="1"/>
    <col min="3" max="4" width="8.7109375" customWidth="1"/>
    <col min="5" max="9" width="10.7109375" customWidth="1"/>
    <col min="10" max="10" width="4" customWidth="1"/>
  </cols>
  <sheetData>
    <row r="1" spans="1:16" ht="14.25" customHeight="1">
      <c r="B1" s="227"/>
      <c r="C1" s="227"/>
      <c r="D1" s="227"/>
      <c r="E1" s="227"/>
      <c r="F1" s="1"/>
      <c r="J1" s="13" t="s">
        <v>249</v>
      </c>
    </row>
    <row r="2" spans="1:16" ht="30" customHeight="1">
      <c r="B2" s="779" t="s">
        <v>74</v>
      </c>
      <c r="C2" s="779"/>
      <c r="D2" s="779"/>
      <c r="E2" s="779"/>
      <c r="F2" s="779"/>
      <c r="G2" s="779"/>
      <c r="H2" s="779"/>
      <c r="I2" s="779"/>
      <c r="J2" s="779"/>
      <c r="K2" s="19"/>
      <c r="L2" s="19"/>
      <c r="M2" s="19"/>
      <c r="N2" s="19"/>
      <c r="O2" s="19"/>
      <c r="P2" s="19"/>
    </row>
    <row r="3" spans="1:16" ht="15" customHeight="1">
      <c r="B3" s="780" t="s">
        <v>75</v>
      </c>
      <c r="C3" s="780"/>
      <c r="D3" s="780"/>
      <c r="E3" s="780"/>
      <c r="F3" s="780"/>
      <c r="G3" s="780"/>
      <c r="H3" s="780"/>
      <c r="I3" s="780"/>
      <c r="J3" s="17"/>
      <c r="K3" s="17"/>
      <c r="L3" s="17"/>
      <c r="M3" s="17"/>
      <c r="N3" s="17"/>
      <c r="O3" s="17"/>
      <c r="P3" s="17"/>
    </row>
    <row r="4" spans="1:16" ht="12.75" customHeight="1">
      <c r="B4" s="17"/>
      <c r="C4" s="17"/>
      <c r="D4" s="17"/>
      <c r="E4" s="17"/>
      <c r="F4" s="17"/>
      <c r="G4" s="17"/>
      <c r="H4" s="17"/>
      <c r="I4" s="65" t="s">
        <v>55</v>
      </c>
      <c r="J4" s="17"/>
      <c r="K4" s="17"/>
      <c r="L4" s="17"/>
      <c r="M4" s="17"/>
      <c r="N4" s="17"/>
      <c r="O4" s="17"/>
      <c r="P4" s="17"/>
    </row>
    <row r="5" spans="1:16" ht="24" customHeight="1">
      <c r="B5" s="6"/>
      <c r="C5" s="781" t="s">
        <v>198</v>
      </c>
      <c r="D5" s="781" t="s">
        <v>199</v>
      </c>
      <c r="E5" s="774" t="s">
        <v>54</v>
      </c>
      <c r="F5" s="776"/>
      <c r="G5" s="774" t="s">
        <v>52</v>
      </c>
      <c r="H5" s="776"/>
      <c r="I5" s="82" t="s">
        <v>53</v>
      </c>
    </row>
    <row r="6" spans="1:16" ht="20.25" customHeight="1">
      <c r="B6" s="6"/>
      <c r="C6" s="782"/>
      <c r="D6" s="782"/>
      <c r="E6" s="112" t="s">
        <v>56</v>
      </c>
      <c r="F6" s="113" t="s">
        <v>57</v>
      </c>
      <c r="G6" s="114" t="s">
        <v>58</v>
      </c>
      <c r="H6" s="115" t="s">
        <v>59</v>
      </c>
      <c r="I6" s="83" t="s">
        <v>59</v>
      </c>
    </row>
    <row r="7" spans="1:16" ht="12.75" customHeight="1">
      <c r="A7" s="8"/>
      <c r="B7" s="9" t="s">
        <v>20</v>
      </c>
      <c r="C7" s="194">
        <v>10</v>
      </c>
      <c r="D7" s="194">
        <v>12</v>
      </c>
      <c r="E7" s="79">
        <v>19</v>
      </c>
      <c r="F7" s="80">
        <v>26</v>
      </c>
      <c r="G7" s="79">
        <v>39</v>
      </c>
      <c r="H7" s="80">
        <v>44</v>
      </c>
      <c r="I7" s="81" t="s">
        <v>200</v>
      </c>
      <c r="J7" s="9" t="s">
        <v>20</v>
      </c>
    </row>
    <row r="8" spans="1:16" ht="12.75" customHeight="1">
      <c r="A8" s="8"/>
      <c r="B8" s="88" t="s">
        <v>3</v>
      </c>
      <c r="C8" s="195">
        <v>10</v>
      </c>
      <c r="D8" s="195">
        <v>11.5</v>
      </c>
      <c r="E8" s="91" t="s">
        <v>60</v>
      </c>
      <c r="F8" s="92" t="s">
        <v>201</v>
      </c>
      <c r="G8" s="91">
        <v>36</v>
      </c>
      <c r="H8" s="92">
        <v>40</v>
      </c>
      <c r="I8" s="93">
        <v>40</v>
      </c>
      <c r="J8" s="88" t="s">
        <v>3</v>
      </c>
    </row>
    <row r="9" spans="1:16" ht="12.75" customHeight="1">
      <c r="A9" s="8"/>
      <c r="B9" s="10" t="s">
        <v>5</v>
      </c>
      <c r="C9" s="196">
        <v>10</v>
      </c>
      <c r="D9" s="196">
        <v>11.5</v>
      </c>
      <c r="E9" s="62">
        <v>18</v>
      </c>
      <c r="F9" s="63" t="s">
        <v>201</v>
      </c>
      <c r="G9" s="62">
        <v>36</v>
      </c>
      <c r="H9" s="63" t="s">
        <v>202</v>
      </c>
      <c r="I9" s="64" t="s">
        <v>203</v>
      </c>
      <c r="J9" s="10" t="s">
        <v>5</v>
      </c>
    </row>
    <row r="10" spans="1:16" ht="12.75" customHeight="1">
      <c r="A10" s="8"/>
      <c r="B10" s="88" t="s">
        <v>16</v>
      </c>
      <c r="C10" s="195">
        <v>10</v>
      </c>
      <c r="D10" s="195" t="s">
        <v>204</v>
      </c>
      <c r="E10" s="91" t="s">
        <v>60</v>
      </c>
      <c r="F10" s="92" t="s">
        <v>205</v>
      </c>
      <c r="G10" s="91" t="s">
        <v>72</v>
      </c>
      <c r="H10" s="92" t="s">
        <v>203</v>
      </c>
      <c r="I10" s="93" t="s">
        <v>203</v>
      </c>
      <c r="J10" s="88" t="s">
        <v>16</v>
      </c>
    </row>
    <row r="11" spans="1:16" ht="12.75" customHeight="1">
      <c r="A11" s="8"/>
      <c r="B11" s="10" t="s">
        <v>21</v>
      </c>
      <c r="C11" s="196">
        <v>10</v>
      </c>
      <c r="D11" s="196">
        <v>11.5</v>
      </c>
      <c r="E11" s="62" t="s">
        <v>60</v>
      </c>
      <c r="F11" s="63" t="s">
        <v>201</v>
      </c>
      <c r="G11" s="62" t="s">
        <v>62</v>
      </c>
      <c r="H11" s="63" t="s">
        <v>63</v>
      </c>
      <c r="I11" s="64" t="s">
        <v>63</v>
      </c>
      <c r="J11" s="10" t="s">
        <v>21</v>
      </c>
    </row>
    <row r="12" spans="1:16" ht="12.75" customHeight="1">
      <c r="A12" s="8"/>
      <c r="B12" s="88" t="s">
        <v>6</v>
      </c>
      <c r="C12" s="195">
        <v>10</v>
      </c>
      <c r="D12" s="195">
        <v>11.5</v>
      </c>
      <c r="E12" s="91" t="s">
        <v>60</v>
      </c>
      <c r="F12" s="92" t="s">
        <v>201</v>
      </c>
      <c r="G12" s="468" t="s">
        <v>281</v>
      </c>
      <c r="H12" s="470" t="s">
        <v>282</v>
      </c>
      <c r="I12" s="469" t="s">
        <v>63</v>
      </c>
      <c r="J12" s="88" t="s">
        <v>6</v>
      </c>
    </row>
    <row r="13" spans="1:16" ht="12.75" customHeight="1">
      <c r="A13" s="8"/>
      <c r="B13" s="10" t="s">
        <v>24</v>
      </c>
      <c r="C13" s="196">
        <v>10</v>
      </c>
      <c r="D13" s="196" t="s">
        <v>226</v>
      </c>
      <c r="E13" s="62" t="s">
        <v>60</v>
      </c>
      <c r="F13" s="63" t="s">
        <v>201</v>
      </c>
      <c r="G13" s="62" t="s">
        <v>62</v>
      </c>
      <c r="H13" s="63" t="s">
        <v>202</v>
      </c>
      <c r="I13" s="64" t="s">
        <v>202</v>
      </c>
      <c r="J13" s="10" t="s">
        <v>24</v>
      </c>
    </row>
    <row r="14" spans="1:16" ht="12.75" customHeight="1">
      <c r="A14" s="8"/>
      <c r="B14" s="88" t="s">
        <v>17</v>
      </c>
      <c r="C14" s="224" t="s">
        <v>223</v>
      </c>
      <c r="D14" s="195">
        <v>13</v>
      </c>
      <c r="E14" s="91" t="s">
        <v>68</v>
      </c>
      <c r="F14" s="92" t="s">
        <v>61</v>
      </c>
      <c r="G14" s="91" t="s">
        <v>70</v>
      </c>
      <c r="H14" s="92" t="s">
        <v>63</v>
      </c>
      <c r="I14" s="93" t="s">
        <v>63</v>
      </c>
      <c r="J14" s="88" t="s">
        <v>17</v>
      </c>
    </row>
    <row r="15" spans="1:16" ht="12.75" customHeight="1">
      <c r="A15" s="8"/>
      <c r="B15" s="10" t="s">
        <v>22</v>
      </c>
      <c r="C15" s="196">
        <v>10</v>
      </c>
      <c r="D15" s="196">
        <v>11.5</v>
      </c>
      <c r="E15" s="62" t="s">
        <v>60</v>
      </c>
      <c r="F15" s="63" t="s">
        <v>61</v>
      </c>
      <c r="G15" s="62" t="s">
        <v>62</v>
      </c>
      <c r="H15" s="63" t="s">
        <v>63</v>
      </c>
      <c r="I15" s="64" t="s">
        <v>232</v>
      </c>
      <c r="J15" s="10" t="s">
        <v>22</v>
      </c>
    </row>
    <row r="16" spans="1:16" ht="12.75" customHeight="1">
      <c r="A16" s="8"/>
      <c r="B16" s="88" t="s">
        <v>23</v>
      </c>
      <c r="C16" s="195">
        <v>13</v>
      </c>
      <c r="D16" s="195">
        <v>13</v>
      </c>
      <c r="E16" s="91">
        <v>19</v>
      </c>
      <c r="F16" s="95">
        <v>26</v>
      </c>
      <c r="G16" s="94">
        <v>38</v>
      </c>
      <c r="H16" s="92">
        <v>40</v>
      </c>
      <c r="I16" s="93">
        <v>40</v>
      </c>
      <c r="J16" s="88" t="s">
        <v>23</v>
      </c>
    </row>
    <row r="17" spans="1:10" ht="12.75" customHeight="1">
      <c r="A17" s="8"/>
      <c r="B17" s="10" t="s">
        <v>48</v>
      </c>
      <c r="C17" s="196">
        <v>10</v>
      </c>
      <c r="D17" s="196">
        <v>11.5</v>
      </c>
      <c r="E17" s="62" t="s">
        <v>60</v>
      </c>
      <c r="F17" s="63" t="s">
        <v>64</v>
      </c>
      <c r="G17" s="62" t="s">
        <v>62</v>
      </c>
      <c r="H17" s="63" t="s">
        <v>63</v>
      </c>
      <c r="I17" s="64" t="s">
        <v>63</v>
      </c>
      <c r="J17" s="10" t="s">
        <v>48</v>
      </c>
    </row>
    <row r="18" spans="1:10" ht="12.75" customHeight="1">
      <c r="A18" s="8"/>
      <c r="B18" s="88" t="s">
        <v>25</v>
      </c>
      <c r="C18" s="195">
        <v>12</v>
      </c>
      <c r="D18" s="473">
        <v>12</v>
      </c>
      <c r="E18" s="474" t="s">
        <v>60</v>
      </c>
      <c r="F18" s="470" t="s">
        <v>201</v>
      </c>
      <c r="G18" s="474" t="s">
        <v>63</v>
      </c>
      <c r="H18" s="470" t="s">
        <v>66</v>
      </c>
      <c r="I18" s="469" t="s">
        <v>66</v>
      </c>
      <c r="J18" s="88" t="s">
        <v>25</v>
      </c>
    </row>
    <row r="19" spans="1:10" ht="12.75" customHeight="1">
      <c r="A19" s="8"/>
      <c r="B19" s="10" t="s">
        <v>4</v>
      </c>
      <c r="C19" s="196">
        <v>10</v>
      </c>
      <c r="D19" s="196" t="s">
        <v>285</v>
      </c>
      <c r="E19" s="62" t="s">
        <v>60</v>
      </c>
      <c r="F19" s="63" t="s">
        <v>67</v>
      </c>
      <c r="G19" s="62" t="s">
        <v>62</v>
      </c>
      <c r="H19" s="63" t="s">
        <v>63</v>
      </c>
      <c r="I19" s="64" t="s">
        <v>206</v>
      </c>
      <c r="J19" s="10" t="s">
        <v>4</v>
      </c>
    </row>
    <row r="20" spans="1:10" ht="12.75" customHeight="1">
      <c r="A20" s="8"/>
      <c r="B20" s="88" t="s">
        <v>8</v>
      </c>
      <c r="C20" s="195">
        <v>10</v>
      </c>
      <c r="D20" s="195">
        <v>11.5</v>
      </c>
      <c r="E20" s="91" t="s">
        <v>60</v>
      </c>
      <c r="F20" s="92" t="s">
        <v>201</v>
      </c>
      <c r="G20" s="91" t="s">
        <v>63</v>
      </c>
      <c r="H20" s="92" t="s">
        <v>63</v>
      </c>
      <c r="I20" s="93" t="s">
        <v>63</v>
      </c>
      <c r="J20" s="88" t="s">
        <v>8</v>
      </c>
    </row>
    <row r="21" spans="1:10" ht="12.75" customHeight="1">
      <c r="A21" s="8"/>
      <c r="B21" s="10" t="s">
        <v>9</v>
      </c>
      <c r="C21" s="196">
        <v>10</v>
      </c>
      <c r="D21" s="196">
        <v>11.5</v>
      </c>
      <c r="E21" s="62" t="s">
        <v>60</v>
      </c>
      <c r="F21" s="63" t="s">
        <v>201</v>
      </c>
      <c r="G21" s="62" t="s">
        <v>62</v>
      </c>
      <c r="H21" s="63" t="s">
        <v>63</v>
      </c>
      <c r="I21" s="64" t="s">
        <v>233</v>
      </c>
      <c r="J21" s="10" t="s">
        <v>9</v>
      </c>
    </row>
    <row r="22" spans="1:10" ht="12.75" customHeight="1">
      <c r="A22" s="8"/>
      <c r="B22" s="88" t="s">
        <v>26</v>
      </c>
      <c r="C22" s="195">
        <v>10</v>
      </c>
      <c r="D22" s="195" t="s">
        <v>227</v>
      </c>
      <c r="E22" s="91" t="s">
        <v>68</v>
      </c>
      <c r="F22" s="92" t="s">
        <v>61</v>
      </c>
      <c r="G22" s="91" t="s">
        <v>66</v>
      </c>
      <c r="H22" s="92" t="s">
        <v>66</v>
      </c>
      <c r="I22" s="93" t="s">
        <v>66</v>
      </c>
      <c r="J22" s="88" t="s">
        <v>26</v>
      </c>
    </row>
    <row r="23" spans="1:10" ht="12.75" customHeight="1">
      <c r="A23" s="8"/>
      <c r="B23" s="10" t="s">
        <v>7</v>
      </c>
      <c r="C23" s="196">
        <v>10</v>
      </c>
      <c r="D23" s="196">
        <v>11.5</v>
      </c>
      <c r="E23" s="62" t="s">
        <v>60</v>
      </c>
      <c r="F23" s="63" t="s">
        <v>67</v>
      </c>
      <c r="G23" s="62" t="s">
        <v>224</v>
      </c>
      <c r="H23" s="63" t="s">
        <v>63</v>
      </c>
      <c r="I23" s="64" t="s">
        <v>206</v>
      </c>
      <c r="J23" s="10" t="s">
        <v>7</v>
      </c>
    </row>
    <row r="24" spans="1:10" ht="12.75" customHeight="1">
      <c r="A24" s="8"/>
      <c r="B24" s="89" t="s">
        <v>10</v>
      </c>
      <c r="C24" s="195">
        <v>10</v>
      </c>
      <c r="D24" s="195">
        <v>11.5</v>
      </c>
      <c r="E24" s="91" t="s">
        <v>60</v>
      </c>
      <c r="F24" s="92" t="s">
        <v>67</v>
      </c>
      <c r="G24" s="91" t="s">
        <v>62</v>
      </c>
      <c r="H24" s="92" t="s">
        <v>63</v>
      </c>
      <c r="I24" s="93" t="s">
        <v>206</v>
      </c>
      <c r="J24" s="89" t="s">
        <v>10</v>
      </c>
    </row>
    <row r="25" spans="1:10" ht="12.75" customHeight="1">
      <c r="A25" s="8"/>
      <c r="B25" s="10" t="s">
        <v>18</v>
      </c>
      <c r="C25" s="196">
        <v>10</v>
      </c>
      <c r="D25" s="196">
        <v>11.5</v>
      </c>
      <c r="E25" s="62" t="s">
        <v>69</v>
      </c>
      <c r="F25" s="63" t="s">
        <v>70</v>
      </c>
      <c r="G25" s="62" t="s">
        <v>63</v>
      </c>
      <c r="H25" s="63" t="s">
        <v>71</v>
      </c>
      <c r="I25" s="64" t="s">
        <v>71</v>
      </c>
      <c r="J25" s="10" t="s">
        <v>18</v>
      </c>
    </row>
    <row r="26" spans="1:10" ht="12.75" customHeight="1">
      <c r="A26" s="8"/>
      <c r="B26" s="88" t="s">
        <v>27</v>
      </c>
      <c r="C26" s="195">
        <v>10</v>
      </c>
      <c r="D26" s="195">
        <v>11.5</v>
      </c>
      <c r="E26" s="91">
        <v>18</v>
      </c>
      <c r="F26" s="92" t="s">
        <v>61</v>
      </c>
      <c r="G26" s="91">
        <v>36</v>
      </c>
      <c r="H26" s="92" t="s">
        <v>63</v>
      </c>
      <c r="I26" s="93" t="s">
        <v>63</v>
      </c>
      <c r="J26" s="88" t="s">
        <v>27</v>
      </c>
    </row>
    <row r="27" spans="1:10" ht="12.75" customHeight="1">
      <c r="A27" s="8"/>
      <c r="B27" s="10" t="s">
        <v>11</v>
      </c>
      <c r="C27" s="196">
        <v>10</v>
      </c>
      <c r="D27" s="196">
        <v>11.5</v>
      </c>
      <c r="E27" s="62" t="s">
        <v>60</v>
      </c>
      <c r="F27" s="63" t="s">
        <v>201</v>
      </c>
      <c r="G27" s="62" t="s">
        <v>62</v>
      </c>
      <c r="H27" s="63" t="s">
        <v>63</v>
      </c>
      <c r="I27" s="64" t="s">
        <v>63</v>
      </c>
      <c r="J27" s="10" t="s">
        <v>11</v>
      </c>
    </row>
    <row r="28" spans="1:10" ht="12.75" customHeight="1">
      <c r="A28" s="8"/>
      <c r="B28" s="88" t="s">
        <v>28</v>
      </c>
      <c r="C28" s="195">
        <v>10</v>
      </c>
      <c r="D28" s="195">
        <v>12</v>
      </c>
      <c r="E28" s="91" t="s">
        <v>68</v>
      </c>
      <c r="F28" s="470" t="s">
        <v>61</v>
      </c>
      <c r="G28" s="91" t="s">
        <v>230</v>
      </c>
      <c r="H28" s="92" t="s">
        <v>63</v>
      </c>
      <c r="I28" s="93" t="s">
        <v>63</v>
      </c>
      <c r="J28" s="88" t="s">
        <v>28</v>
      </c>
    </row>
    <row r="29" spans="1:10" ht="12.75" customHeight="1">
      <c r="A29" s="8"/>
      <c r="B29" s="10" t="s">
        <v>12</v>
      </c>
      <c r="C29" s="196">
        <v>10</v>
      </c>
      <c r="D29" s="196">
        <v>11.5</v>
      </c>
      <c r="E29" s="62" t="s">
        <v>60</v>
      </c>
      <c r="F29" s="63" t="s">
        <v>67</v>
      </c>
      <c r="G29" s="62" t="s">
        <v>62</v>
      </c>
      <c r="H29" s="63" t="s">
        <v>63</v>
      </c>
      <c r="I29" s="64" t="s">
        <v>63</v>
      </c>
      <c r="J29" s="10" t="s">
        <v>12</v>
      </c>
    </row>
    <row r="30" spans="1:10" ht="12.75" customHeight="1">
      <c r="A30" s="8"/>
      <c r="B30" s="88" t="s">
        <v>14</v>
      </c>
      <c r="C30" s="195">
        <v>10</v>
      </c>
      <c r="D30" s="195">
        <v>11.5</v>
      </c>
      <c r="E30" s="91" t="s">
        <v>60</v>
      </c>
      <c r="F30" s="92" t="s">
        <v>201</v>
      </c>
      <c r="G30" s="91" t="s">
        <v>62</v>
      </c>
      <c r="H30" s="92" t="s">
        <v>63</v>
      </c>
      <c r="I30" s="93" t="s">
        <v>63</v>
      </c>
      <c r="J30" s="88" t="s">
        <v>14</v>
      </c>
    </row>
    <row r="31" spans="1:10" ht="12.75" customHeight="1">
      <c r="A31" s="8"/>
      <c r="B31" s="10" t="s">
        <v>13</v>
      </c>
      <c r="C31" s="196">
        <v>10</v>
      </c>
      <c r="D31" s="196">
        <v>11.5</v>
      </c>
      <c r="E31" s="62" t="s">
        <v>60</v>
      </c>
      <c r="F31" s="63" t="s">
        <v>201</v>
      </c>
      <c r="G31" s="62" t="s">
        <v>62</v>
      </c>
      <c r="H31" s="63" t="s">
        <v>63</v>
      </c>
      <c r="I31" s="64" t="s">
        <v>63</v>
      </c>
      <c r="J31" s="10" t="s">
        <v>13</v>
      </c>
    </row>
    <row r="32" spans="1:10" ht="12.75" customHeight="1">
      <c r="A32" s="8"/>
      <c r="B32" s="89" t="s">
        <v>29</v>
      </c>
      <c r="C32" s="195">
        <v>10</v>
      </c>
      <c r="D32" s="195">
        <v>11.5</v>
      </c>
      <c r="E32" s="91">
        <v>18</v>
      </c>
      <c r="F32" s="92" t="s">
        <v>201</v>
      </c>
      <c r="G32" s="91" t="s">
        <v>62</v>
      </c>
      <c r="H32" s="92" t="s">
        <v>234</v>
      </c>
      <c r="I32" s="93" t="s">
        <v>203</v>
      </c>
      <c r="J32" s="89" t="s">
        <v>29</v>
      </c>
    </row>
    <row r="33" spans="1:16" ht="12.75" customHeight="1">
      <c r="A33" s="8"/>
      <c r="B33" s="10" t="s">
        <v>30</v>
      </c>
      <c r="C33" s="196">
        <v>10</v>
      </c>
      <c r="D33" s="196">
        <v>11.5</v>
      </c>
      <c r="E33" s="62" t="s">
        <v>60</v>
      </c>
      <c r="F33" s="63" t="s">
        <v>201</v>
      </c>
      <c r="G33" s="62" t="s">
        <v>72</v>
      </c>
      <c r="H33" s="63" t="s">
        <v>237</v>
      </c>
      <c r="I33" s="64" t="s">
        <v>237</v>
      </c>
      <c r="J33" s="10" t="s">
        <v>30</v>
      </c>
    </row>
    <row r="34" spans="1:16" ht="12.75" customHeight="1">
      <c r="A34" s="8"/>
      <c r="B34" s="90" t="s">
        <v>19</v>
      </c>
      <c r="C34" s="198">
        <v>10</v>
      </c>
      <c r="D34" s="198">
        <v>11.5</v>
      </c>
      <c r="E34" s="96" t="s">
        <v>60</v>
      </c>
      <c r="F34" s="97" t="s">
        <v>201</v>
      </c>
      <c r="G34" s="96" t="s">
        <v>62</v>
      </c>
      <c r="H34" s="97" t="s">
        <v>63</v>
      </c>
      <c r="I34" s="98" t="s">
        <v>233</v>
      </c>
      <c r="J34" s="90" t="s">
        <v>19</v>
      </c>
    </row>
    <row r="35" spans="1:16" ht="12.75" customHeight="1">
      <c r="A35" s="8"/>
      <c r="B35" s="10" t="s">
        <v>314</v>
      </c>
      <c r="C35" s="196">
        <v>10</v>
      </c>
      <c r="D35" s="657" t="s">
        <v>315</v>
      </c>
      <c r="E35" s="472" t="s">
        <v>60</v>
      </c>
      <c r="F35" s="471" t="s">
        <v>201</v>
      </c>
      <c r="G35" s="472" t="s">
        <v>62</v>
      </c>
      <c r="H35" s="471" t="s">
        <v>63</v>
      </c>
      <c r="I35" s="531" t="s">
        <v>66</v>
      </c>
      <c r="J35" s="10" t="s">
        <v>314</v>
      </c>
    </row>
    <row r="36" spans="1:16" ht="12.75" customHeight="1">
      <c r="A36" s="8"/>
      <c r="B36" s="292" t="s">
        <v>295</v>
      </c>
      <c r="C36" s="663">
        <v>10</v>
      </c>
      <c r="D36" s="663">
        <v>11.5</v>
      </c>
      <c r="E36" s="664" t="s">
        <v>60</v>
      </c>
      <c r="F36" s="665" t="s">
        <v>201</v>
      </c>
      <c r="G36" s="664" t="s">
        <v>62</v>
      </c>
      <c r="H36" s="665" t="s">
        <v>63</v>
      </c>
      <c r="I36" s="666" t="s">
        <v>233</v>
      </c>
      <c r="J36" s="292" t="s">
        <v>295</v>
      </c>
    </row>
    <row r="37" spans="1:16" ht="12.75" customHeight="1">
      <c r="A37" s="8"/>
      <c r="B37" s="652" t="s">
        <v>119</v>
      </c>
      <c r="C37" s="196">
        <v>10</v>
      </c>
      <c r="D37" s="196">
        <v>11.5</v>
      </c>
      <c r="E37" s="62" t="s">
        <v>60</v>
      </c>
      <c r="F37" s="63" t="s">
        <v>64</v>
      </c>
      <c r="G37" s="62" t="s">
        <v>284</v>
      </c>
      <c r="H37" s="63" t="s">
        <v>63</v>
      </c>
      <c r="I37" s="64" t="s">
        <v>63</v>
      </c>
      <c r="J37" s="652" t="s">
        <v>119</v>
      </c>
    </row>
    <row r="38" spans="1:16" ht="12.75" customHeight="1">
      <c r="A38" s="8"/>
      <c r="B38" s="292" t="s">
        <v>296</v>
      </c>
      <c r="C38" s="663">
        <v>10</v>
      </c>
      <c r="D38" s="663">
        <v>11.5</v>
      </c>
      <c r="E38" s="664" t="s">
        <v>60</v>
      </c>
      <c r="F38" s="665" t="s">
        <v>61</v>
      </c>
      <c r="G38" s="664" t="s">
        <v>298</v>
      </c>
      <c r="H38" s="665" t="s">
        <v>63</v>
      </c>
      <c r="I38" s="666" t="s">
        <v>63</v>
      </c>
      <c r="J38" s="292" t="s">
        <v>296</v>
      </c>
    </row>
    <row r="39" spans="1:16" ht="12.75" customHeight="1">
      <c r="A39" s="8"/>
      <c r="B39" s="11" t="s">
        <v>15</v>
      </c>
      <c r="C39" s="197">
        <v>10</v>
      </c>
      <c r="D39" s="197">
        <v>11.5</v>
      </c>
      <c r="E39" s="658" t="s">
        <v>60</v>
      </c>
      <c r="F39" s="659" t="s">
        <v>236</v>
      </c>
      <c r="G39" s="658" t="s">
        <v>62</v>
      </c>
      <c r="H39" s="659" t="s">
        <v>63</v>
      </c>
      <c r="I39" s="660" t="s">
        <v>233</v>
      </c>
      <c r="J39" s="11" t="s">
        <v>15</v>
      </c>
    </row>
    <row r="40" spans="1:16" ht="12.75" customHeight="1">
      <c r="A40" s="8"/>
      <c r="B40" s="292" t="s">
        <v>1</v>
      </c>
      <c r="C40" s="663">
        <v>10</v>
      </c>
      <c r="D40" s="663">
        <v>11.5</v>
      </c>
      <c r="E40" s="667" t="s">
        <v>60</v>
      </c>
      <c r="F40" s="668" t="s">
        <v>201</v>
      </c>
      <c r="G40" s="667" t="s">
        <v>62</v>
      </c>
      <c r="H40" s="668" t="s">
        <v>63</v>
      </c>
      <c r="I40" s="669" t="s">
        <v>66</v>
      </c>
      <c r="J40" s="292" t="s">
        <v>1</v>
      </c>
    </row>
    <row r="41" spans="1:16" ht="12.75" customHeight="1">
      <c r="A41" s="8"/>
      <c r="B41" s="10" t="s">
        <v>31</v>
      </c>
      <c r="C41" s="196">
        <v>10</v>
      </c>
      <c r="D41" s="196">
        <v>11.5</v>
      </c>
      <c r="E41" s="62" t="s">
        <v>68</v>
      </c>
      <c r="F41" s="63" t="s">
        <v>61</v>
      </c>
      <c r="G41" s="62" t="s">
        <v>65</v>
      </c>
      <c r="H41" s="63" t="s">
        <v>229</v>
      </c>
      <c r="I41" s="64" t="s">
        <v>66</v>
      </c>
      <c r="J41" s="10" t="s">
        <v>31</v>
      </c>
    </row>
    <row r="42" spans="1:16" ht="12.75" customHeight="1">
      <c r="A42" s="8"/>
      <c r="B42" s="292" t="s">
        <v>2</v>
      </c>
      <c r="C42" s="663">
        <v>10</v>
      </c>
      <c r="D42" s="663">
        <v>11.5</v>
      </c>
      <c r="E42" s="667" t="s">
        <v>60</v>
      </c>
      <c r="F42" s="668" t="s">
        <v>201</v>
      </c>
      <c r="G42" s="667" t="s">
        <v>62</v>
      </c>
      <c r="H42" s="668" t="s">
        <v>63</v>
      </c>
      <c r="I42" s="669" t="s">
        <v>63</v>
      </c>
      <c r="J42" s="292" t="s">
        <v>2</v>
      </c>
    </row>
    <row r="43" spans="1:16" ht="12.75" customHeight="1">
      <c r="A43" s="8"/>
      <c r="B43" s="11" t="s">
        <v>47</v>
      </c>
      <c r="C43" s="283">
        <v>10</v>
      </c>
      <c r="D43" s="661">
        <v>11.5</v>
      </c>
      <c r="E43" s="662" t="s">
        <v>60</v>
      </c>
      <c r="F43" s="659" t="s">
        <v>61</v>
      </c>
      <c r="G43" s="662" t="s">
        <v>62</v>
      </c>
      <c r="H43" s="659" t="s">
        <v>63</v>
      </c>
      <c r="I43" s="659" t="s">
        <v>63</v>
      </c>
      <c r="J43" s="11" t="s">
        <v>47</v>
      </c>
    </row>
    <row r="44" spans="1:16" ht="15" customHeight="1">
      <c r="B44" s="334" t="s">
        <v>286</v>
      </c>
      <c r="C44" s="4"/>
      <c r="D44" s="4"/>
    </row>
    <row r="45" spans="1:16" ht="12.75" customHeight="1">
      <c r="B45" s="4" t="s">
        <v>49</v>
      </c>
      <c r="C45" s="4"/>
      <c r="D45" s="4"/>
      <c r="E45" s="20"/>
      <c r="F45" s="20"/>
      <c r="G45" s="20"/>
      <c r="H45" s="20"/>
      <c r="I45" s="20"/>
      <c r="J45" s="20"/>
      <c r="K45" s="20"/>
      <c r="L45" s="20"/>
      <c r="M45" s="21"/>
      <c r="N45" s="20"/>
      <c r="O45" s="20"/>
      <c r="P45" s="20"/>
    </row>
    <row r="46" spans="1:16" ht="24.95" customHeight="1">
      <c r="B46" s="769" t="s">
        <v>86</v>
      </c>
      <c r="C46" s="769"/>
      <c r="D46" s="769"/>
      <c r="E46" s="769"/>
      <c r="F46" s="769"/>
      <c r="G46" s="769"/>
      <c r="H46" s="769"/>
      <c r="I46" s="769"/>
      <c r="J46" s="769"/>
      <c r="K46" s="14"/>
      <c r="L46" s="14"/>
      <c r="M46" s="14"/>
      <c r="N46" s="14"/>
      <c r="O46" s="14"/>
      <c r="P46" s="14"/>
    </row>
    <row r="47" spans="1:16" ht="12.75" customHeight="1">
      <c r="B47" s="220" t="s">
        <v>207</v>
      </c>
      <c r="C47" s="220"/>
      <c r="D47" s="231"/>
      <c r="E47" s="231"/>
      <c r="F47" s="231"/>
      <c r="G47" s="231"/>
      <c r="H47" s="231"/>
      <c r="I47" s="231"/>
      <c r="J47" s="231"/>
    </row>
    <row r="48" spans="1:16" ht="12.75" customHeight="1">
      <c r="B48" s="220" t="s">
        <v>208</v>
      </c>
      <c r="C48" s="220"/>
      <c r="D48" s="231"/>
      <c r="E48" s="231"/>
      <c r="F48" s="231"/>
      <c r="G48" s="231"/>
      <c r="H48" s="231"/>
      <c r="I48" s="231"/>
      <c r="J48" s="231"/>
    </row>
    <row r="49" spans="2:10" ht="12.75" customHeight="1">
      <c r="B49" s="220" t="s">
        <v>317</v>
      </c>
      <c r="C49" s="220"/>
      <c r="D49" s="231"/>
      <c r="E49" s="231"/>
      <c r="F49" s="231"/>
      <c r="G49" s="231"/>
      <c r="H49" s="231"/>
      <c r="I49" s="231"/>
      <c r="J49" s="231"/>
    </row>
    <row r="50" spans="2:10" ht="12.75" customHeight="1">
      <c r="B50" s="220" t="s">
        <v>235</v>
      </c>
      <c r="C50" s="220"/>
      <c r="D50" s="231"/>
      <c r="E50" s="231"/>
      <c r="F50" s="231"/>
      <c r="G50" s="231"/>
      <c r="H50" s="231"/>
      <c r="I50" s="231"/>
      <c r="J50" s="231"/>
    </row>
    <row r="51" spans="2:10" ht="12.75" customHeight="1">
      <c r="B51" s="220" t="s">
        <v>238</v>
      </c>
      <c r="C51" s="220"/>
      <c r="D51" s="231"/>
      <c r="E51" s="231"/>
      <c r="F51" s="231"/>
      <c r="G51" s="231"/>
      <c r="H51" s="231"/>
      <c r="I51" s="231"/>
      <c r="J51" s="231"/>
    </row>
    <row r="52" spans="2:10" ht="12.75" customHeight="1">
      <c r="B52" s="220" t="s">
        <v>225</v>
      </c>
      <c r="C52" s="220"/>
      <c r="D52" s="231"/>
      <c r="E52" s="231"/>
      <c r="F52" s="231"/>
      <c r="G52" s="231"/>
      <c r="H52" s="231"/>
      <c r="I52" s="231"/>
      <c r="J52" s="231"/>
    </row>
    <row r="53" spans="2:10" ht="12.75" customHeight="1">
      <c r="B53" s="220" t="s">
        <v>239</v>
      </c>
      <c r="C53" s="231"/>
      <c r="D53" s="231"/>
      <c r="E53" s="231"/>
      <c r="F53" s="231"/>
      <c r="G53" s="231"/>
      <c r="H53" s="231"/>
      <c r="I53" s="231"/>
      <c r="J53" s="231"/>
    </row>
    <row r="54" spans="2:10" ht="12.75" customHeight="1">
      <c r="B54" s="220" t="s">
        <v>318</v>
      </c>
      <c r="C54" s="231"/>
      <c r="D54" s="231"/>
      <c r="E54" s="231"/>
      <c r="F54" s="231"/>
      <c r="G54" s="231"/>
      <c r="H54" s="231"/>
      <c r="I54" s="231"/>
      <c r="J54" s="231"/>
    </row>
    <row r="55" spans="2:10" ht="12.75" customHeight="1">
      <c r="B55" s="220" t="s">
        <v>228</v>
      </c>
      <c r="C55" s="231"/>
      <c r="D55" s="231"/>
      <c r="E55" s="231"/>
      <c r="F55" s="231"/>
      <c r="G55" s="231"/>
      <c r="H55" s="231"/>
      <c r="I55" s="231"/>
      <c r="J55" s="231"/>
    </row>
    <row r="56" spans="2:10" ht="12.75" customHeight="1">
      <c r="B56" s="220" t="s">
        <v>231</v>
      </c>
      <c r="C56" s="231"/>
      <c r="D56" s="231"/>
      <c r="E56" s="231"/>
      <c r="F56" s="231"/>
      <c r="G56" s="231"/>
      <c r="H56" s="231"/>
      <c r="I56" s="231"/>
      <c r="J56" s="231"/>
    </row>
    <row r="57" spans="2:10">
      <c r="B57" s="220" t="s">
        <v>283</v>
      </c>
    </row>
    <row r="58" spans="2:10">
      <c r="B58" s="220" t="s">
        <v>316</v>
      </c>
    </row>
  </sheetData>
  <mergeCells count="7">
    <mergeCell ref="B46:J46"/>
    <mergeCell ref="B2:J2"/>
    <mergeCell ref="B3:I3"/>
    <mergeCell ref="C5:C6"/>
    <mergeCell ref="D5:D6"/>
    <mergeCell ref="E5:F5"/>
    <mergeCell ref="G5:H5"/>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6"/>
  <sheetViews>
    <sheetView topLeftCell="A19" workbookViewId="0">
      <selection activeCell="A46" sqref="A46:J48"/>
    </sheetView>
  </sheetViews>
  <sheetFormatPr defaultRowHeight="12.75"/>
  <cols>
    <col min="1" max="1" width="6.140625" customWidth="1"/>
    <col min="13" max="14" width="9.140625" customWidth="1"/>
  </cols>
  <sheetData>
    <row r="1" spans="1:14" ht="14.25" customHeight="1">
      <c r="C1" s="193"/>
      <c r="D1" s="193"/>
      <c r="E1" s="193"/>
      <c r="F1" s="193"/>
      <c r="G1" s="193"/>
      <c r="H1" s="193"/>
      <c r="I1" s="193"/>
      <c r="J1" s="193"/>
      <c r="K1" s="15" t="s">
        <v>250</v>
      </c>
    </row>
    <row r="2" spans="1:14" ht="30" customHeight="1">
      <c r="A2" s="779" t="s">
        <v>276</v>
      </c>
      <c r="B2" s="779"/>
      <c r="C2" s="779"/>
      <c r="D2" s="779"/>
      <c r="E2" s="779"/>
      <c r="F2" s="779"/>
      <c r="G2" s="779"/>
      <c r="H2" s="779"/>
      <c r="I2" s="779"/>
      <c r="J2" s="779"/>
      <c r="K2" s="240"/>
    </row>
    <row r="3" spans="1:14" ht="18" customHeight="1">
      <c r="A3" s="779">
        <v>2013</v>
      </c>
      <c r="B3" s="779"/>
      <c r="C3" s="779"/>
      <c r="D3" s="779"/>
      <c r="E3" s="779"/>
      <c r="F3" s="779"/>
      <c r="G3" s="779"/>
      <c r="H3" s="779"/>
      <c r="I3" s="779"/>
      <c r="J3" s="779"/>
      <c r="K3" s="779"/>
    </row>
    <row r="4" spans="1:14" ht="23.25" customHeight="1">
      <c r="A4" s="2"/>
      <c r="B4" s="784" t="s">
        <v>97</v>
      </c>
      <c r="C4" s="333" t="s">
        <v>93</v>
      </c>
      <c r="D4" s="333" t="s">
        <v>93</v>
      </c>
      <c r="E4" s="787" t="s">
        <v>258</v>
      </c>
      <c r="F4" s="790" t="s">
        <v>164</v>
      </c>
      <c r="G4" s="790" t="s">
        <v>103</v>
      </c>
      <c r="H4" s="790" t="s">
        <v>101</v>
      </c>
      <c r="I4" s="790" t="s">
        <v>102</v>
      </c>
      <c r="J4" s="790" t="s">
        <v>288</v>
      </c>
      <c r="K4" s="793" t="s">
        <v>264</v>
      </c>
    </row>
    <row r="5" spans="1:14" ht="12.75" customHeight="1">
      <c r="A5" s="2"/>
      <c r="B5" s="785"/>
      <c r="C5" s="796" t="s">
        <v>259</v>
      </c>
      <c r="D5" s="798" t="s">
        <v>279</v>
      </c>
      <c r="E5" s="788"/>
      <c r="F5" s="791"/>
      <c r="G5" s="791"/>
      <c r="H5" s="791"/>
      <c r="I5" s="791"/>
      <c r="J5" s="791"/>
      <c r="K5" s="794"/>
    </row>
    <row r="6" spans="1:14" ht="25.5" customHeight="1">
      <c r="A6" s="2"/>
      <c r="B6" s="786"/>
      <c r="C6" s="797"/>
      <c r="D6" s="799"/>
      <c r="E6" s="789"/>
      <c r="F6" s="792"/>
      <c r="G6" s="792"/>
      <c r="H6" s="792"/>
      <c r="I6" s="792"/>
      <c r="J6" s="792"/>
      <c r="K6" s="795"/>
    </row>
    <row r="7" spans="1:14" ht="12.75" customHeight="1">
      <c r="A7" s="291" t="s">
        <v>306</v>
      </c>
      <c r="B7" s="573">
        <v>10521.3</v>
      </c>
      <c r="C7" s="573">
        <v>2938</v>
      </c>
      <c r="D7" s="573">
        <v>1991.4</v>
      </c>
      <c r="E7" s="573">
        <v>559.6</v>
      </c>
      <c r="F7" s="573">
        <v>28.5</v>
      </c>
      <c r="G7" s="573">
        <v>40.299999999999997</v>
      </c>
      <c r="H7" s="573">
        <v>164.8</v>
      </c>
      <c r="I7" s="573">
        <v>350.2</v>
      </c>
      <c r="J7" s="573">
        <v>2635.8</v>
      </c>
      <c r="K7" s="573">
        <v>1812.6</v>
      </c>
      <c r="L7" s="291" t="s">
        <v>306</v>
      </c>
      <c r="M7" s="587"/>
    </row>
    <row r="8" spans="1:14" ht="12.75" customHeight="1">
      <c r="A8" s="292" t="s">
        <v>312</v>
      </c>
      <c r="B8" s="573">
        <v>8336.655999999999</v>
      </c>
      <c r="C8" s="574">
        <v>2121.639489478091</v>
      </c>
      <c r="D8" s="574">
        <v>1593.1182595590287</v>
      </c>
      <c r="E8" s="574">
        <v>388.34000000000003</v>
      </c>
      <c r="F8" s="574">
        <v>14.357000000000001</v>
      </c>
      <c r="G8" s="574">
        <v>33.045999999999999</v>
      </c>
      <c r="H8" s="574">
        <v>150.60308043538936</v>
      </c>
      <c r="I8" s="574">
        <v>328.35940318169133</v>
      </c>
      <c r="J8" s="574">
        <v>2184.7940000000003</v>
      </c>
      <c r="K8" s="574">
        <v>1522.2989423946412</v>
      </c>
      <c r="L8" s="292" t="s">
        <v>312</v>
      </c>
    </row>
    <row r="9" spans="1:14" ht="12.75" customHeight="1">
      <c r="A9" s="293" t="s">
        <v>313</v>
      </c>
      <c r="B9" s="584">
        <v>2184.6439999999998</v>
      </c>
      <c r="C9" s="575">
        <v>816.36051052190896</v>
      </c>
      <c r="D9" s="575">
        <v>398.2817404409713</v>
      </c>
      <c r="E9" s="575">
        <v>171.26</v>
      </c>
      <c r="F9" s="575">
        <v>14.142999999999999</v>
      </c>
      <c r="G9" s="575">
        <v>7.2539999999999996</v>
      </c>
      <c r="H9" s="575">
        <v>14.196919564610658</v>
      </c>
      <c r="I9" s="575">
        <v>21.840596818308676</v>
      </c>
      <c r="J9" s="575">
        <v>451.00600000000003</v>
      </c>
      <c r="K9" s="575">
        <v>290.30105760535866</v>
      </c>
      <c r="L9" s="293" t="s">
        <v>313</v>
      </c>
    </row>
    <row r="10" spans="1:14" ht="12.75" customHeight="1">
      <c r="A10" s="10" t="s">
        <v>20</v>
      </c>
      <c r="B10" s="576">
        <v>214.97800000000001</v>
      </c>
      <c r="C10" s="578">
        <v>59.92</v>
      </c>
      <c r="D10" s="577">
        <v>18.254000000000001</v>
      </c>
      <c r="E10" s="578">
        <v>1.91</v>
      </c>
      <c r="F10" s="578">
        <v>0.09</v>
      </c>
      <c r="G10" s="578">
        <v>1.048</v>
      </c>
      <c r="H10" s="578">
        <v>1.792</v>
      </c>
      <c r="I10" s="577">
        <v>5.3419999999999996</v>
      </c>
      <c r="J10" s="577">
        <v>90.177000000000007</v>
      </c>
      <c r="K10" s="577">
        <v>36.445</v>
      </c>
      <c r="L10" s="10" t="s">
        <v>20</v>
      </c>
    </row>
    <row r="11" spans="1:14" ht="12.75" customHeight="1">
      <c r="A11" s="292" t="s">
        <v>3</v>
      </c>
      <c r="B11" s="573">
        <v>155.506</v>
      </c>
      <c r="C11" s="579">
        <v>55.74</v>
      </c>
      <c r="D11" s="579">
        <v>32.506999999999998</v>
      </c>
      <c r="E11" s="580">
        <v>10.939</v>
      </c>
      <c r="F11" s="580">
        <v>0.316</v>
      </c>
      <c r="G11" s="579">
        <v>0.70199999999999996</v>
      </c>
      <c r="H11" s="580">
        <v>1.6379999999999999</v>
      </c>
      <c r="I11" s="579">
        <v>2.0209999999999999</v>
      </c>
      <c r="J11" s="579">
        <v>32.177</v>
      </c>
      <c r="K11" s="579">
        <v>19.466000000000001</v>
      </c>
      <c r="L11" s="292" t="s">
        <v>3</v>
      </c>
      <c r="N11" s="234"/>
    </row>
    <row r="12" spans="1:14" ht="12.75" customHeight="1">
      <c r="A12" s="10" t="s">
        <v>5</v>
      </c>
      <c r="B12" s="576">
        <v>262.88600000000002</v>
      </c>
      <c r="C12" s="577">
        <v>113.938</v>
      </c>
      <c r="D12" s="577">
        <v>37.524000000000001</v>
      </c>
      <c r="E12" s="578">
        <v>27.75</v>
      </c>
      <c r="F12" s="578">
        <v>0.56499999999999995</v>
      </c>
      <c r="G12" s="578">
        <v>0.64</v>
      </c>
      <c r="H12" s="578">
        <v>0</v>
      </c>
      <c r="I12" s="577">
        <v>2.468</v>
      </c>
      <c r="J12" s="577">
        <v>38.953000000000003</v>
      </c>
      <c r="K12" s="577">
        <v>41.048000000000002</v>
      </c>
      <c r="L12" s="10" t="s">
        <v>5</v>
      </c>
    </row>
    <row r="13" spans="1:14" ht="12.75" customHeight="1">
      <c r="A13" s="292" t="s">
        <v>16</v>
      </c>
      <c r="B13" s="573">
        <v>147.256</v>
      </c>
      <c r="C13" s="579">
        <v>32.795000000000002</v>
      </c>
      <c r="D13" s="579">
        <v>23.251000000000001</v>
      </c>
      <c r="E13" s="580">
        <v>6.6820000000000004</v>
      </c>
      <c r="F13" s="580">
        <v>6.5000000000000002E-2</v>
      </c>
      <c r="G13" s="579">
        <v>0.19900000000000001</v>
      </c>
      <c r="H13" s="579">
        <v>21.05</v>
      </c>
      <c r="I13" s="579">
        <v>9.1620000000000008</v>
      </c>
      <c r="J13" s="579">
        <v>30.585000000000001</v>
      </c>
      <c r="K13" s="579">
        <v>23.466999999999999</v>
      </c>
      <c r="L13" s="292" t="s">
        <v>16</v>
      </c>
    </row>
    <row r="14" spans="1:14" ht="12.75" customHeight="1">
      <c r="A14" s="10" t="s">
        <v>21</v>
      </c>
      <c r="B14" s="576">
        <v>2062.37</v>
      </c>
      <c r="C14" s="577">
        <v>409.92200000000003</v>
      </c>
      <c r="D14" s="577">
        <v>385.29599999999999</v>
      </c>
      <c r="E14" s="577">
        <v>48.058</v>
      </c>
      <c r="F14" s="577">
        <v>3.29</v>
      </c>
      <c r="G14" s="577">
        <v>8.1289999999999996</v>
      </c>
      <c r="H14" s="577">
        <v>21.347999999999999</v>
      </c>
      <c r="I14" s="577">
        <v>57.768000000000001</v>
      </c>
      <c r="J14" s="577">
        <v>625.65499999999997</v>
      </c>
      <c r="K14" s="577">
        <v>502.904</v>
      </c>
      <c r="L14" s="10" t="s">
        <v>21</v>
      </c>
    </row>
    <row r="15" spans="1:14" ht="12.75" customHeight="1">
      <c r="A15" s="292" t="s">
        <v>6</v>
      </c>
      <c r="B15" s="573">
        <v>37.756</v>
      </c>
      <c r="C15" s="579">
        <v>15.061999999999999</v>
      </c>
      <c r="D15" s="580">
        <v>3.8</v>
      </c>
      <c r="E15" s="580">
        <v>1.6739999999999999</v>
      </c>
      <c r="F15" s="579">
        <v>0</v>
      </c>
      <c r="G15" s="580">
        <v>0.126</v>
      </c>
      <c r="H15" s="580">
        <v>0.77</v>
      </c>
      <c r="I15" s="579">
        <v>0.30399999999999999</v>
      </c>
      <c r="J15" s="579">
        <v>12.372</v>
      </c>
      <c r="K15" s="579">
        <v>3.6480000000000001</v>
      </c>
      <c r="L15" s="292" t="s">
        <v>6</v>
      </c>
    </row>
    <row r="16" spans="1:14" ht="12.75" customHeight="1">
      <c r="A16" s="10" t="s">
        <v>24</v>
      </c>
      <c r="B16" s="576">
        <v>79.906999999999996</v>
      </c>
      <c r="C16" s="578">
        <v>19.785</v>
      </c>
      <c r="D16" s="578">
        <v>16</v>
      </c>
      <c r="E16" s="578">
        <v>2.9279999999999999</v>
      </c>
      <c r="F16" s="578">
        <v>0</v>
      </c>
      <c r="G16" s="578">
        <v>0</v>
      </c>
      <c r="H16" s="578">
        <v>0.68400000000000005</v>
      </c>
      <c r="I16" s="578">
        <v>9.51</v>
      </c>
      <c r="J16" s="578">
        <v>14.41</v>
      </c>
      <c r="K16" s="578">
        <v>16.59</v>
      </c>
      <c r="L16" s="10" t="s">
        <v>24</v>
      </c>
    </row>
    <row r="17" spans="1:13" ht="12.75" customHeight="1">
      <c r="A17" s="292" t="s">
        <v>17</v>
      </c>
      <c r="B17" s="573">
        <v>166.648</v>
      </c>
      <c r="C17" s="579">
        <v>34.811999999999998</v>
      </c>
      <c r="D17" s="579">
        <v>67.444000000000003</v>
      </c>
      <c r="E17" s="580">
        <v>0.96799999999999997</v>
      </c>
      <c r="F17" s="580">
        <v>0.17</v>
      </c>
      <c r="G17" s="579">
        <v>0</v>
      </c>
      <c r="H17" s="579">
        <v>13.227</v>
      </c>
      <c r="I17" s="579">
        <v>2.371</v>
      </c>
      <c r="J17" s="579">
        <v>35.643000000000001</v>
      </c>
      <c r="K17" s="579">
        <v>12.013</v>
      </c>
      <c r="L17" s="292" t="s">
        <v>17</v>
      </c>
    </row>
    <row r="18" spans="1:13" ht="12.75" customHeight="1">
      <c r="A18" s="10" t="s">
        <v>22</v>
      </c>
      <c r="B18" s="576">
        <v>824.64400000000001</v>
      </c>
      <c r="C18" s="577">
        <v>305.83600000000001</v>
      </c>
      <c r="D18" s="577">
        <v>173.995</v>
      </c>
      <c r="E18" s="578">
        <v>13.817</v>
      </c>
      <c r="F18" s="578">
        <v>2.0070000000000001</v>
      </c>
      <c r="G18" s="577">
        <v>0.39100000000000001</v>
      </c>
      <c r="H18" s="577">
        <v>6.4240000000000004</v>
      </c>
      <c r="I18" s="577">
        <v>28.79</v>
      </c>
      <c r="J18" s="577">
        <v>209.934</v>
      </c>
      <c r="K18" s="577">
        <v>83.45</v>
      </c>
      <c r="L18" s="10" t="s">
        <v>22</v>
      </c>
    </row>
    <row r="19" spans="1:13" ht="12.75" customHeight="1">
      <c r="A19" s="292" t="s">
        <v>23</v>
      </c>
      <c r="B19" s="573">
        <v>1378.537</v>
      </c>
      <c r="C19" s="579">
        <v>351.83300000000003</v>
      </c>
      <c r="D19" s="579">
        <v>256.72000000000003</v>
      </c>
      <c r="E19" s="579">
        <v>169.381</v>
      </c>
      <c r="F19" s="579">
        <v>4.8609999999999998</v>
      </c>
      <c r="G19" s="580">
        <v>2.2890000000000001</v>
      </c>
      <c r="H19" s="579">
        <v>13.128</v>
      </c>
      <c r="I19" s="580">
        <v>65</v>
      </c>
      <c r="J19" s="579">
        <v>259.32499999999999</v>
      </c>
      <c r="K19" s="580">
        <v>256</v>
      </c>
      <c r="L19" s="292" t="s">
        <v>23</v>
      </c>
    </row>
    <row r="20" spans="1:13" ht="12.75" customHeight="1">
      <c r="A20" s="10" t="s">
        <v>48</v>
      </c>
      <c r="B20" s="576">
        <v>77.198999999999998</v>
      </c>
      <c r="C20" s="577">
        <v>20.128</v>
      </c>
      <c r="D20" s="577">
        <v>10.494999999999999</v>
      </c>
      <c r="E20" s="578">
        <v>4.2169999999999996</v>
      </c>
      <c r="F20" s="578">
        <v>0.54500000000000004</v>
      </c>
      <c r="G20" s="578">
        <v>0.32800000000000001</v>
      </c>
      <c r="H20" s="577">
        <v>4.0650000000000004</v>
      </c>
      <c r="I20" s="578">
        <v>2.8</v>
      </c>
      <c r="J20" s="577">
        <v>22.931000000000001</v>
      </c>
      <c r="K20" s="578">
        <v>11.69</v>
      </c>
      <c r="L20" s="10" t="s">
        <v>48</v>
      </c>
    </row>
    <row r="21" spans="1:13" ht="12.75" customHeight="1">
      <c r="A21" s="292" t="s">
        <v>25</v>
      </c>
      <c r="B21" s="573">
        <v>1059.7190000000001</v>
      </c>
      <c r="C21" s="579">
        <v>304.94900000000001</v>
      </c>
      <c r="D21" s="579">
        <v>166.779</v>
      </c>
      <c r="E21" s="579">
        <v>41.113999999999997</v>
      </c>
      <c r="F21" s="579">
        <v>2.1779999999999999</v>
      </c>
      <c r="G21" s="579">
        <v>2.4780000000000002</v>
      </c>
      <c r="H21" s="579">
        <v>25.562000000000001</v>
      </c>
      <c r="I21" s="579">
        <v>22.048999999999999</v>
      </c>
      <c r="J21" s="579">
        <v>333.60700000000003</v>
      </c>
      <c r="K21" s="579">
        <v>161.00299999999999</v>
      </c>
      <c r="L21" s="292" t="s">
        <v>25</v>
      </c>
    </row>
    <row r="22" spans="1:13" ht="12.75" customHeight="1">
      <c r="A22" s="10" t="s">
        <v>4</v>
      </c>
      <c r="B22" s="576">
        <v>17.914999999999999</v>
      </c>
      <c r="C22" s="577">
        <v>1.9119999999999999</v>
      </c>
      <c r="D22" s="577">
        <v>3.11</v>
      </c>
      <c r="E22" s="577">
        <v>0</v>
      </c>
      <c r="F22" s="577">
        <v>0</v>
      </c>
      <c r="G22" s="577">
        <v>0</v>
      </c>
      <c r="H22" s="578">
        <v>1.873</v>
      </c>
      <c r="I22" s="577">
        <v>1.0089999999999999</v>
      </c>
      <c r="J22" s="577">
        <v>8.6669999999999998</v>
      </c>
      <c r="K22" s="577">
        <v>1.3440000000000001</v>
      </c>
      <c r="L22" s="10" t="s">
        <v>4</v>
      </c>
    </row>
    <row r="23" spans="1:13" ht="12.75" customHeight="1">
      <c r="A23" s="292" t="s">
        <v>8</v>
      </c>
      <c r="B23" s="573">
        <v>74.891000000000005</v>
      </c>
      <c r="C23" s="579">
        <v>23.867999999999999</v>
      </c>
      <c r="D23" s="579">
        <v>13.025</v>
      </c>
      <c r="E23" s="579">
        <v>3.6880000000000002</v>
      </c>
      <c r="F23" s="579">
        <v>0.20899999999999999</v>
      </c>
      <c r="G23" s="579">
        <v>0.14399999999999999</v>
      </c>
      <c r="H23" s="579">
        <v>0.78900000000000003</v>
      </c>
      <c r="I23" s="579">
        <v>1.3380000000000001</v>
      </c>
      <c r="J23" s="579">
        <v>26.2</v>
      </c>
      <c r="K23" s="579">
        <v>5.63</v>
      </c>
      <c r="L23" s="292" t="s">
        <v>8</v>
      </c>
    </row>
    <row r="24" spans="1:13" ht="12.75" customHeight="1">
      <c r="A24" s="10" t="s">
        <v>9</v>
      </c>
      <c r="B24" s="576">
        <v>108.697</v>
      </c>
      <c r="C24" s="577">
        <v>52.845999999999997</v>
      </c>
      <c r="D24" s="577">
        <v>14.846</v>
      </c>
      <c r="E24" s="577">
        <v>10.821999999999999</v>
      </c>
      <c r="F24" s="577">
        <v>0</v>
      </c>
      <c r="G24" s="578">
        <v>0.13800000000000001</v>
      </c>
      <c r="H24" s="578">
        <v>1.385</v>
      </c>
      <c r="I24" s="577">
        <v>0.47599999999999998</v>
      </c>
      <c r="J24" s="577">
        <v>19.527000000000001</v>
      </c>
      <c r="K24" s="577">
        <v>8.657</v>
      </c>
      <c r="L24" s="10" t="s">
        <v>9</v>
      </c>
    </row>
    <row r="25" spans="1:13" ht="12.75" customHeight="1">
      <c r="A25" s="292" t="s">
        <v>26</v>
      </c>
      <c r="B25" s="573">
        <v>19.832000000000001</v>
      </c>
      <c r="C25" s="579">
        <v>7.593</v>
      </c>
      <c r="D25" s="580">
        <v>5</v>
      </c>
      <c r="E25" s="580">
        <v>1</v>
      </c>
      <c r="F25" s="579">
        <v>0</v>
      </c>
      <c r="G25" s="580">
        <v>0.32</v>
      </c>
      <c r="H25" s="580">
        <v>0</v>
      </c>
      <c r="I25" s="580">
        <v>1.246</v>
      </c>
      <c r="J25" s="580">
        <v>3.3730000000000002</v>
      </c>
      <c r="K25" s="580">
        <v>1.3</v>
      </c>
      <c r="L25" s="292" t="s">
        <v>26</v>
      </c>
    </row>
    <row r="26" spans="1:13" ht="12.75" customHeight="1">
      <c r="A26" s="10" t="s">
        <v>7</v>
      </c>
      <c r="B26" s="576">
        <v>216.25800000000001</v>
      </c>
      <c r="C26" s="577">
        <v>65.123000000000005</v>
      </c>
      <c r="D26" s="577">
        <v>47.972000000000001</v>
      </c>
      <c r="E26" s="577">
        <v>11.617000000000001</v>
      </c>
      <c r="F26" s="577">
        <v>0.86</v>
      </c>
      <c r="G26" s="577">
        <v>0.89400000000000002</v>
      </c>
      <c r="H26" s="577">
        <v>2.3E-2</v>
      </c>
      <c r="I26" s="577">
        <v>0.94399999999999995</v>
      </c>
      <c r="J26" s="577">
        <v>52.335000000000001</v>
      </c>
      <c r="K26" s="577">
        <v>36.49</v>
      </c>
      <c r="L26" s="10" t="s">
        <v>7</v>
      </c>
    </row>
    <row r="27" spans="1:13" ht="12.75" customHeight="1">
      <c r="A27" s="292" t="s">
        <v>10</v>
      </c>
      <c r="B27" s="573">
        <v>9.9179999999999993</v>
      </c>
      <c r="C27" s="580">
        <v>1.058510521909015</v>
      </c>
      <c r="D27" s="580">
        <v>1.839740440971253</v>
      </c>
      <c r="E27" s="579">
        <v>0</v>
      </c>
      <c r="F27" s="579">
        <v>0</v>
      </c>
      <c r="G27" s="579">
        <v>0</v>
      </c>
      <c r="H27" s="580">
        <v>1.1369195646106613</v>
      </c>
      <c r="I27" s="580">
        <v>0.55859681830867991</v>
      </c>
      <c r="J27" s="580">
        <v>4.28</v>
      </c>
      <c r="K27" s="580">
        <v>1.0440576053586381</v>
      </c>
      <c r="L27" s="292" t="s">
        <v>10</v>
      </c>
    </row>
    <row r="28" spans="1:13" ht="12.75" customHeight="1">
      <c r="A28" s="10" t="s">
        <v>18</v>
      </c>
      <c r="B28" s="576">
        <v>409.02600000000001</v>
      </c>
      <c r="C28" s="577">
        <v>113.526</v>
      </c>
      <c r="D28" s="578">
        <v>60.03687699999999</v>
      </c>
      <c r="E28" s="578">
        <v>19.965</v>
      </c>
      <c r="F28" s="577">
        <v>0.11700000000000001</v>
      </c>
      <c r="G28" s="577">
        <v>13.833</v>
      </c>
      <c r="H28" s="577">
        <v>12.759</v>
      </c>
      <c r="I28" s="577">
        <v>25.085999999999999</v>
      </c>
      <c r="J28" s="577">
        <v>85.293000000000006</v>
      </c>
      <c r="K28" s="577">
        <v>78.41</v>
      </c>
      <c r="L28" s="10" t="s">
        <v>18</v>
      </c>
    </row>
    <row r="29" spans="1:13" ht="12.75" customHeight="1">
      <c r="A29" s="292" t="s">
        <v>27</v>
      </c>
      <c r="B29" s="573">
        <v>206.845</v>
      </c>
      <c r="C29" s="579">
        <v>57.905000000000001</v>
      </c>
      <c r="D29" s="579">
        <v>55.459000000000003</v>
      </c>
      <c r="E29" s="579">
        <v>11.499000000000001</v>
      </c>
      <c r="F29" s="579">
        <v>0.45800000000000002</v>
      </c>
      <c r="G29" s="579">
        <v>0.505</v>
      </c>
      <c r="H29" s="579">
        <v>0</v>
      </c>
      <c r="I29" s="579">
        <v>6.6319999999999997</v>
      </c>
      <c r="J29" s="579">
        <v>49.478000000000002</v>
      </c>
      <c r="K29" s="579">
        <v>24.908999999999999</v>
      </c>
      <c r="L29" s="292" t="s">
        <v>27</v>
      </c>
      <c r="M29" s="703"/>
    </row>
    <row r="30" spans="1:13" ht="12.75" customHeight="1">
      <c r="A30" s="10" t="s">
        <v>11</v>
      </c>
      <c r="B30" s="576">
        <v>720.81799999999998</v>
      </c>
      <c r="C30" s="577">
        <v>293.59500000000003</v>
      </c>
      <c r="D30" s="577">
        <v>131.68</v>
      </c>
      <c r="E30" s="577">
        <v>55.292000000000002</v>
      </c>
      <c r="F30" s="577">
        <v>3.5539999999999998</v>
      </c>
      <c r="G30" s="577">
        <v>1.323</v>
      </c>
      <c r="H30" s="577">
        <v>1.944</v>
      </c>
      <c r="I30" s="577">
        <v>5.0659999999999998</v>
      </c>
      <c r="J30" s="577">
        <v>130.13900000000001</v>
      </c>
      <c r="K30" s="577">
        <v>98.224999999999994</v>
      </c>
      <c r="L30" s="10" t="s">
        <v>11</v>
      </c>
      <c r="M30" s="703"/>
    </row>
    <row r="31" spans="1:13" ht="12.75" customHeight="1">
      <c r="A31" s="292" t="s">
        <v>28</v>
      </c>
      <c r="B31" s="573">
        <v>147.75700000000001</v>
      </c>
      <c r="C31" s="579">
        <v>58.832999999999998</v>
      </c>
      <c r="D31" s="579">
        <v>33.165999999999997</v>
      </c>
      <c r="E31" s="580">
        <v>0.56000000000000005</v>
      </c>
      <c r="F31" s="580">
        <v>5.1999999999999998E-2</v>
      </c>
      <c r="G31" s="579">
        <v>0.64</v>
      </c>
      <c r="H31" s="580">
        <v>0.68799999999999994</v>
      </c>
      <c r="I31" s="579">
        <v>10.691000000000001</v>
      </c>
      <c r="J31" s="579">
        <v>28.516999999999999</v>
      </c>
      <c r="K31" s="579">
        <v>14.61</v>
      </c>
      <c r="L31" s="292" t="s">
        <v>28</v>
      </c>
    </row>
    <row r="32" spans="1:13" ht="12.75" customHeight="1">
      <c r="A32" s="10" t="s">
        <v>12</v>
      </c>
      <c r="B32" s="576">
        <v>337.47500000000002</v>
      </c>
      <c r="C32" s="577">
        <v>113.752</v>
      </c>
      <c r="D32" s="577">
        <v>78.436999999999998</v>
      </c>
      <c r="E32" s="577">
        <v>31.672999999999998</v>
      </c>
      <c r="F32" s="577">
        <v>6.6180000000000003</v>
      </c>
      <c r="G32" s="577">
        <v>2.19</v>
      </c>
      <c r="H32" s="577">
        <v>0.38600000000000001</v>
      </c>
      <c r="I32" s="577">
        <v>3.9820000000000002</v>
      </c>
      <c r="J32" s="577">
        <v>60.616999999999997</v>
      </c>
      <c r="K32" s="577">
        <v>39.82</v>
      </c>
      <c r="L32" s="10" t="s">
        <v>12</v>
      </c>
    </row>
    <row r="33" spans="1:14" ht="12.75" customHeight="1">
      <c r="A33" s="292" t="s">
        <v>14</v>
      </c>
      <c r="B33" s="573">
        <v>43.423999999999999</v>
      </c>
      <c r="C33" s="579">
        <v>20.443000000000001</v>
      </c>
      <c r="D33" s="579">
        <v>5.0629999999999997</v>
      </c>
      <c r="E33" s="580">
        <v>0.7</v>
      </c>
      <c r="F33" s="580">
        <v>0.61299999999999999</v>
      </c>
      <c r="G33" s="579">
        <v>0.29299999999999998</v>
      </c>
      <c r="H33" s="579">
        <v>0.187</v>
      </c>
      <c r="I33" s="579">
        <v>0.55800000000000005</v>
      </c>
      <c r="J33" s="579">
        <v>8.2309999999999999</v>
      </c>
      <c r="K33" s="579">
        <v>7.3360000000000003</v>
      </c>
      <c r="L33" s="292" t="s">
        <v>14</v>
      </c>
    </row>
    <row r="34" spans="1:14" ht="12.75" customHeight="1">
      <c r="A34" s="10" t="s">
        <v>13</v>
      </c>
      <c r="B34" s="576">
        <v>121.901</v>
      </c>
      <c r="C34" s="577">
        <v>38.895000000000003</v>
      </c>
      <c r="D34" s="577">
        <v>17.983000000000001</v>
      </c>
      <c r="E34" s="578">
        <v>12.888</v>
      </c>
      <c r="F34" s="578">
        <v>0.86299999999999999</v>
      </c>
      <c r="G34" s="577">
        <v>0.47599999999999998</v>
      </c>
      <c r="H34" s="578">
        <v>0</v>
      </c>
      <c r="I34" s="577">
        <v>0.316</v>
      </c>
      <c r="J34" s="577">
        <v>34.576999999999998</v>
      </c>
      <c r="K34" s="577">
        <v>15.903</v>
      </c>
      <c r="L34" s="10" t="s">
        <v>13</v>
      </c>
    </row>
    <row r="35" spans="1:14" ht="12.75" customHeight="1">
      <c r="A35" s="292" t="s">
        <v>29</v>
      </c>
      <c r="B35" s="573">
        <v>147.97399999999999</v>
      </c>
      <c r="C35" s="579">
        <v>45.499000000000002</v>
      </c>
      <c r="D35" s="580">
        <v>33</v>
      </c>
      <c r="E35" s="580">
        <v>8.5730000000000004</v>
      </c>
      <c r="F35" s="580">
        <v>0.215</v>
      </c>
      <c r="G35" s="579">
        <v>0.61799999999999999</v>
      </c>
      <c r="H35" s="580">
        <v>8.2080000000000002</v>
      </c>
      <c r="I35" s="580">
        <v>4.7</v>
      </c>
      <c r="J35" s="579">
        <v>29.306999999999999</v>
      </c>
      <c r="K35" s="580">
        <v>21.853999999999999</v>
      </c>
      <c r="L35" s="292" t="s">
        <v>29</v>
      </c>
    </row>
    <row r="36" spans="1:14" ht="12.75" customHeight="1">
      <c r="A36" s="532" t="s">
        <v>30</v>
      </c>
      <c r="B36" s="581">
        <v>269.99700000000001</v>
      </c>
      <c r="C36" s="582">
        <v>75.948999999999998</v>
      </c>
      <c r="D36" s="582">
        <v>68.811999999999998</v>
      </c>
      <c r="E36" s="582">
        <v>10.340999999999999</v>
      </c>
      <c r="F36" s="583">
        <v>0</v>
      </c>
      <c r="G36" s="582">
        <v>1.4670000000000001</v>
      </c>
      <c r="H36" s="582">
        <v>13.321999999999999</v>
      </c>
      <c r="I36" s="583">
        <v>9</v>
      </c>
      <c r="J36" s="582">
        <v>48.261000000000003</v>
      </c>
      <c r="K36" s="583">
        <v>42.844999999999999</v>
      </c>
      <c r="L36" s="532" t="s">
        <v>30</v>
      </c>
    </row>
    <row r="37" spans="1:14" ht="12.75" customHeight="1">
      <c r="A37" s="293" t="s">
        <v>19</v>
      </c>
      <c r="B37" s="584">
        <v>1205.115</v>
      </c>
      <c r="C37" s="585">
        <v>242.482</v>
      </c>
      <c r="D37" s="585">
        <v>229.905</v>
      </c>
      <c r="E37" s="585">
        <v>59.594000000000001</v>
      </c>
      <c r="F37" s="585">
        <v>0.85399999999999998</v>
      </c>
      <c r="G37" s="585">
        <v>1.129</v>
      </c>
      <c r="H37" s="586">
        <v>12.411</v>
      </c>
      <c r="I37" s="585">
        <v>71.012</v>
      </c>
      <c r="J37" s="585">
        <v>341.22899999999998</v>
      </c>
      <c r="K37" s="585">
        <v>246.499</v>
      </c>
      <c r="L37" s="293" t="s">
        <v>19</v>
      </c>
    </row>
    <row r="38" spans="1:14" ht="12.75" customHeight="1">
      <c r="A38" s="322" t="s">
        <v>209</v>
      </c>
      <c r="B38" s="323"/>
      <c r="C38" s="324"/>
      <c r="D38" s="324"/>
      <c r="E38" s="324"/>
      <c r="F38" s="324"/>
      <c r="G38" s="324"/>
      <c r="H38" s="324"/>
      <c r="I38" s="324"/>
      <c r="J38" s="324"/>
    </row>
    <row r="39" spans="1:14" ht="29.25" customHeight="1">
      <c r="A39" s="325" t="s">
        <v>122</v>
      </c>
      <c r="B39" s="322"/>
      <c r="C39" s="322"/>
      <c r="D39" s="322"/>
      <c r="E39" s="332"/>
      <c r="F39" s="322"/>
      <c r="G39" s="322"/>
      <c r="H39" s="322"/>
      <c r="I39" s="322"/>
      <c r="J39" s="322"/>
    </row>
    <row r="40" spans="1:14">
      <c r="A40" s="331" t="s">
        <v>294</v>
      </c>
      <c r="B40" s="326"/>
      <c r="C40" s="326"/>
      <c r="D40" s="326"/>
      <c r="E40" s="326"/>
      <c r="F40" s="326"/>
      <c r="G40" s="326"/>
      <c r="H40" s="326"/>
      <c r="I40" s="326"/>
      <c r="J40" s="326"/>
    </row>
    <row r="41" spans="1:14" ht="24" customHeight="1">
      <c r="A41" s="783" t="s">
        <v>277</v>
      </c>
      <c r="B41" s="783"/>
      <c r="C41" s="783"/>
      <c r="D41" s="783"/>
      <c r="E41" s="783"/>
      <c r="F41" s="783"/>
      <c r="G41" s="783"/>
      <c r="H41" s="783"/>
      <c r="I41" s="783"/>
      <c r="J41" s="783"/>
    </row>
    <row r="42" spans="1:14">
      <c r="A42" s="462" t="s">
        <v>289</v>
      </c>
      <c r="B42" s="326"/>
      <c r="C42" s="328"/>
      <c r="D42" s="328"/>
      <c r="E42" s="328"/>
      <c r="F42" s="328"/>
      <c r="G42" s="328"/>
      <c r="H42" s="328"/>
      <c r="I42" s="328"/>
      <c r="J42" s="328"/>
      <c r="N42" s="234"/>
    </row>
    <row r="43" spans="1:14">
      <c r="A43" s="329" t="s">
        <v>257</v>
      </c>
      <c r="B43" s="330"/>
      <c r="C43" s="330"/>
      <c r="D43" s="330"/>
      <c r="E43" s="330"/>
      <c r="F43" s="330"/>
      <c r="G43" s="330"/>
      <c r="H43" s="330"/>
      <c r="I43" s="330"/>
      <c r="J43" s="330"/>
    </row>
    <row r="46" spans="1:14">
      <c r="B46" s="308"/>
    </row>
  </sheetData>
  <mergeCells count="13">
    <mergeCell ref="A41:J41"/>
    <mergeCell ref="A2:J2"/>
    <mergeCell ref="A3:K3"/>
    <mergeCell ref="B4:B6"/>
    <mergeCell ref="E4:E6"/>
    <mergeCell ref="F4:F6"/>
    <mergeCell ref="G4:G6"/>
    <mergeCell ref="H4:H6"/>
    <mergeCell ref="I4:I6"/>
    <mergeCell ref="J4:J6"/>
    <mergeCell ref="K4:K6"/>
    <mergeCell ref="C5:C6"/>
    <mergeCell ref="D5:D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3"/>
  <sheetViews>
    <sheetView workbookViewId="0">
      <selection activeCell="Q22" sqref="Q22"/>
    </sheetView>
  </sheetViews>
  <sheetFormatPr defaultRowHeight="12.75"/>
  <cols>
    <col min="1" max="1" width="4.42578125" customWidth="1"/>
    <col min="2" max="2" width="7.5703125" customWidth="1"/>
    <col min="3" max="3" width="8.7109375" customWidth="1"/>
    <col min="4" max="5" width="8.28515625" customWidth="1"/>
    <col min="6" max="6" width="9.5703125" customWidth="1"/>
    <col min="7" max="12" width="8.28515625" customWidth="1"/>
    <col min="13" max="13" width="4" customWidth="1"/>
  </cols>
  <sheetData>
    <row r="1" spans="1:12" ht="14.25" customHeight="1">
      <c r="C1" s="193"/>
      <c r="D1" s="193"/>
      <c r="E1" s="193"/>
      <c r="F1" s="193"/>
      <c r="G1" s="193"/>
      <c r="H1" s="193"/>
      <c r="I1" s="193"/>
      <c r="J1" s="193"/>
      <c r="K1" s="193"/>
      <c r="L1" s="15" t="s">
        <v>251</v>
      </c>
    </row>
    <row r="2" spans="1:12" ht="30" customHeight="1">
      <c r="A2" s="779" t="s">
        <v>278</v>
      </c>
      <c r="B2" s="779"/>
      <c r="C2" s="779"/>
      <c r="D2" s="779"/>
      <c r="E2" s="779"/>
      <c r="F2" s="779"/>
      <c r="G2" s="779"/>
      <c r="H2" s="779"/>
      <c r="I2" s="779"/>
      <c r="J2" s="779"/>
      <c r="K2" s="779"/>
      <c r="L2" s="779"/>
    </row>
    <row r="3" spans="1:12" ht="18" customHeight="1">
      <c r="A3" s="779">
        <v>2013</v>
      </c>
      <c r="B3" s="779"/>
      <c r="C3" s="779"/>
      <c r="D3" s="779"/>
      <c r="E3" s="779"/>
      <c r="F3" s="779"/>
      <c r="G3" s="779"/>
      <c r="H3" s="779"/>
      <c r="I3" s="779"/>
      <c r="J3" s="779"/>
      <c r="K3" s="779"/>
      <c r="L3" s="779"/>
    </row>
    <row r="4" spans="1:12" ht="23.25" customHeight="1">
      <c r="A4" s="2"/>
      <c r="B4" s="784" t="s">
        <v>97</v>
      </c>
      <c r="C4" s="333" t="s">
        <v>93</v>
      </c>
      <c r="D4" s="333" t="s">
        <v>93</v>
      </c>
      <c r="E4" s="787" t="s">
        <v>258</v>
      </c>
      <c r="F4" s="790" t="s">
        <v>164</v>
      </c>
      <c r="G4" s="790" t="s">
        <v>103</v>
      </c>
      <c r="H4" s="790" t="s">
        <v>101</v>
      </c>
      <c r="I4" s="790" t="s">
        <v>102</v>
      </c>
      <c r="J4" s="790" t="s">
        <v>288</v>
      </c>
      <c r="K4" s="793" t="s">
        <v>264</v>
      </c>
    </row>
    <row r="5" spans="1:12" ht="12.75" customHeight="1">
      <c r="A5" s="2"/>
      <c r="B5" s="785"/>
      <c r="C5" s="798" t="s">
        <v>259</v>
      </c>
      <c r="D5" s="798" t="s">
        <v>279</v>
      </c>
      <c r="E5" s="788"/>
      <c r="F5" s="791"/>
      <c r="G5" s="791"/>
      <c r="H5" s="791"/>
      <c r="I5" s="791"/>
      <c r="J5" s="791"/>
      <c r="K5" s="794"/>
    </row>
    <row r="6" spans="1:12" ht="29.25" customHeight="1">
      <c r="A6" s="2"/>
      <c r="B6" s="785"/>
      <c r="C6" s="799"/>
      <c r="D6" s="799"/>
      <c r="E6" s="789"/>
      <c r="F6" s="792"/>
      <c r="G6" s="792"/>
      <c r="H6" s="792"/>
      <c r="I6" s="792"/>
      <c r="J6" s="792"/>
      <c r="K6" s="795"/>
    </row>
    <row r="7" spans="1:12" ht="12.75" customHeight="1">
      <c r="A7" s="99" t="s">
        <v>306</v>
      </c>
      <c r="B7" s="588">
        <v>1134016</v>
      </c>
      <c r="C7" s="588">
        <v>563598</v>
      </c>
      <c r="D7" s="588">
        <v>344140.54132431129</v>
      </c>
      <c r="E7" s="588">
        <v>865</v>
      </c>
      <c r="F7" s="588">
        <v>244</v>
      </c>
      <c r="G7" s="588">
        <v>9600</v>
      </c>
      <c r="H7" s="588">
        <v>11641</v>
      </c>
      <c r="I7" s="588">
        <v>4366</v>
      </c>
      <c r="J7" s="588">
        <v>139242</v>
      </c>
      <c r="K7" s="588">
        <v>60300</v>
      </c>
      <c r="L7" s="99" t="s">
        <v>306</v>
      </c>
    </row>
    <row r="8" spans="1:12" ht="12.75" customHeight="1">
      <c r="A8" s="88" t="s">
        <v>312</v>
      </c>
      <c r="B8" s="589">
        <v>817471</v>
      </c>
      <c r="C8" s="589">
        <v>376442</v>
      </c>
      <c r="D8" s="589">
        <v>261581.00000000003</v>
      </c>
      <c r="E8" s="589">
        <v>500</v>
      </c>
      <c r="F8" s="589">
        <v>210</v>
      </c>
      <c r="G8" s="589">
        <v>8762</v>
      </c>
      <c r="H8" s="589">
        <v>10415</v>
      </c>
      <c r="I8" s="589">
        <v>3665</v>
      </c>
      <c r="J8" s="589">
        <v>104457</v>
      </c>
      <c r="K8" s="589">
        <v>51426</v>
      </c>
      <c r="L8" s="88" t="s">
        <v>312</v>
      </c>
    </row>
    <row r="9" spans="1:12" ht="12.75" customHeight="1">
      <c r="A9" s="90" t="s">
        <v>313</v>
      </c>
      <c r="B9" s="671">
        <v>316545</v>
      </c>
      <c r="C9" s="590">
        <v>187156</v>
      </c>
      <c r="D9" s="590">
        <v>82559.541324311256</v>
      </c>
      <c r="E9" s="590">
        <v>365</v>
      </c>
      <c r="F9" s="590">
        <v>34</v>
      </c>
      <c r="G9" s="590">
        <v>838</v>
      </c>
      <c r="H9" s="590">
        <v>1226</v>
      </c>
      <c r="I9" s="590">
        <v>701</v>
      </c>
      <c r="J9" s="590">
        <v>34785</v>
      </c>
      <c r="K9" s="590">
        <v>8874</v>
      </c>
      <c r="L9" s="90" t="s">
        <v>313</v>
      </c>
    </row>
    <row r="10" spans="1:12" ht="12.75" customHeight="1">
      <c r="A10" s="10" t="s">
        <v>20</v>
      </c>
      <c r="B10" s="591">
        <v>18425</v>
      </c>
      <c r="C10" s="593">
        <v>8201</v>
      </c>
      <c r="D10" s="592">
        <v>2848</v>
      </c>
      <c r="E10" s="593">
        <v>10</v>
      </c>
      <c r="F10" s="593">
        <v>32</v>
      </c>
      <c r="G10" s="593">
        <v>322</v>
      </c>
      <c r="H10" s="593">
        <v>127</v>
      </c>
      <c r="I10" s="592">
        <v>286</v>
      </c>
      <c r="J10" s="592">
        <v>3547</v>
      </c>
      <c r="K10" s="592">
        <v>3035</v>
      </c>
      <c r="L10" s="10" t="s">
        <v>20</v>
      </c>
    </row>
    <row r="11" spans="1:12" ht="12.75" customHeight="1">
      <c r="A11" s="292" t="s">
        <v>3</v>
      </c>
      <c r="B11" s="594">
        <v>19461</v>
      </c>
      <c r="C11" s="595">
        <v>10575</v>
      </c>
      <c r="D11" s="595">
        <v>5998</v>
      </c>
      <c r="E11" s="596">
        <v>13</v>
      </c>
      <c r="F11" s="596">
        <v>3</v>
      </c>
      <c r="G11" s="595">
        <v>24</v>
      </c>
      <c r="H11" s="595">
        <v>26</v>
      </c>
      <c r="I11" s="595">
        <v>46</v>
      </c>
      <c r="J11" s="595">
        <v>2063</v>
      </c>
      <c r="K11" s="595">
        <v>715</v>
      </c>
      <c r="L11" s="292" t="s">
        <v>3</v>
      </c>
    </row>
    <row r="12" spans="1:12" ht="12.75" customHeight="1">
      <c r="A12" s="10" t="s">
        <v>5</v>
      </c>
      <c r="B12" s="591">
        <v>38944</v>
      </c>
      <c r="C12" s="592">
        <v>30739</v>
      </c>
      <c r="D12" s="592">
        <v>3410</v>
      </c>
      <c r="E12" s="592">
        <v>28</v>
      </c>
      <c r="F12" s="592">
        <v>2</v>
      </c>
      <c r="G12" s="592">
        <v>89</v>
      </c>
      <c r="H12" s="592">
        <v>2</v>
      </c>
      <c r="I12" s="592">
        <v>39</v>
      </c>
      <c r="J12" s="592">
        <v>4328</v>
      </c>
      <c r="K12" s="592">
        <v>307</v>
      </c>
      <c r="L12" s="10" t="s">
        <v>5</v>
      </c>
    </row>
    <row r="13" spans="1:12" ht="12.75" customHeight="1">
      <c r="A13" s="292" t="s">
        <v>16</v>
      </c>
      <c r="B13" s="594">
        <v>11246</v>
      </c>
      <c r="C13" s="595">
        <v>5150</v>
      </c>
      <c r="D13" s="595">
        <v>2913</v>
      </c>
      <c r="E13" s="595">
        <v>16</v>
      </c>
      <c r="F13" s="595">
        <v>5</v>
      </c>
      <c r="G13" s="595">
        <v>21</v>
      </c>
      <c r="H13" s="595">
        <v>303</v>
      </c>
      <c r="I13" s="595">
        <v>63</v>
      </c>
      <c r="J13" s="595">
        <v>1384</v>
      </c>
      <c r="K13" s="595">
        <v>1391</v>
      </c>
      <c r="L13" s="292" t="s">
        <v>16</v>
      </c>
    </row>
    <row r="14" spans="1:12" ht="12.75" customHeight="1">
      <c r="A14" s="10" t="s">
        <v>21</v>
      </c>
      <c r="B14" s="591">
        <v>90871</v>
      </c>
      <c r="C14" s="592">
        <v>35852</v>
      </c>
      <c r="D14" s="592">
        <v>24848</v>
      </c>
      <c r="E14" s="592">
        <v>151</v>
      </c>
      <c r="F14" s="592">
        <v>36</v>
      </c>
      <c r="G14" s="592">
        <v>936</v>
      </c>
      <c r="H14" s="592">
        <v>2175</v>
      </c>
      <c r="I14" s="592">
        <v>519</v>
      </c>
      <c r="J14" s="592">
        <v>15952</v>
      </c>
      <c r="K14" s="592">
        <v>10403</v>
      </c>
      <c r="L14" s="10" t="s">
        <v>21</v>
      </c>
    </row>
    <row r="15" spans="1:12" ht="12.75" customHeight="1">
      <c r="A15" s="292" t="s">
        <v>6</v>
      </c>
      <c r="B15" s="594">
        <v>4761</v>
      </c>
      <c r="C15" s="595">
        <v>2873</v>
      </c>
      <c r="D15" s="595">
        <v>459</v>
      </c>
      <c r="E15" s="595">
        <v>7</v>
      </c>
      <c r="F15" s="595">
        <v>0</v>
      </c>
      <c r="G15" s="595">
        <v>5</v>
      </c>
      <c r="H15" s="595">
        <v>37</v>
      </c>
      <c r="I15" s="595">
        <v>9</v>
      </c>
      <c r="J15" s="595">
        <v>1282</v>
      </c>
      <c r="K15" s="595">
        <v>89</v>
      </c>
      <c r="L15" s="292" t="s">
        <v>6</v>
      </c>
    </row>
    <row r="16" spans="1:12" ht="12.75" customHeight="1">
      <c r="A16" s="10" t="s">
        <v>24</v>
      </c>
      <c r="B16" s="670">
        <v>9124</v>
      </c>
      <c r="C16" s="593">
        <v>3939</v>
      </c>
      <c r="D16" s="593">
        <v>1873</v>
      </c>
      <c r="E16" s="593">
        <v>9</v>
      </c>
      <c r="F16" s="593">
        <v>0</v>
      </c>
      <c r="G16" s="593">
        <v>0</v>
      </c>
      <c r="H16" s="593">
        <v>50</v>
      </c>
      <c r="I16" s="593">
        <v>53</v>
      </c>
      <c r="J16" s="593">
        <v>1189</v>
      </c>
      <c r="K16" s="593">
        <v>2011</v>
      </c>
      <c r="L16" s="10" t="s">
        <v>24</v>
      </c>
    </row>
    <row r="17" spans="1:12" ht="12.75" customHeight="1">
      <c r="A17" s="292" t="s">
        <v>17</v>
      </c>
      <c r="B17" s="594">
        <v>63814</v>
      </c>
      <c r="C17" s="595">
        <v>19351</v>
      </c>
      <c r="D17" s="595">
        <v>35030</v>
      </c>
      <c r="E17" s="596">
        <v>9</v>
      </c>
      <c r="F17" s="596">
        <v>3</v>
      </c>
      <c r="G17" s="595">
        <v>0</v>
      </c>
      <c r="H17" s="595">
        <v>2645</v>
      </c>
      <c r="I17" s="595">
        <v>22</v>
      </c>
      <c r="J17" s="595">
        <v>6357</v>
      </c>
      <c r="K17" s="595">
        <v>401</v>
      </c>
      <c r="L17" s="292" t="s">
        <v>17</v>
      </c>
    </row>
    <row r="18" spans="1:12" ht="12.75" customHeight="1">
      <c r="A18" s="10" t="s">
        <v>22</v>
      </c>
      <c r="B18" s="591">
        <v>193638</v>
      </c>
      <c r="C18" s="592">
        <v>108173</v>
      </c>
      <c r="D18" s="592">
        <v>62157</v>
      </c>
      <c r="E18" s="593">
        <v>10</v>
      </c>
      <c r="F18" s="593">
        <v>9</v>
      </c>
      <c r="G18" s="592">
        <v>69</v>
      </c>
      <c r="H18" s="592">
        <v>282</v>
      </c>
      <c r="I18" s="592">
        <v>111</v>
      </c>
      <c r="J18" s="592">
        <v>16387</v>
      </c>
      <c r="K18" s="592">
        <v>6440</v>
      </c>
      <c r="L18" s="10" t="s">
        <v>22</v>
      </c>
    </row>
    <row r="19" spans="1:12" ht="12.75" customHeight="1">
      <c r="A19" s="292" t="s">
        <v>23</v>
      </c>
      <c r="B19" s="594">
        <v>103315</v>
      </c>
      <c r="C19" s="595">
        <v>37676</v>
      </c>
      <c r="D19" s="595">
        <v>49770</v>
      </c>
      <c r="E19" s="595">
        <v>51</v>
      </c>
      <c r="F19" s="595">
        <v>74</v>
      </c>
      <c r="G19" s="595">
        <v>1081</v>
      </c>
      <c r="H19" s="595">
        <v>772</v>
      </c>
      <c r="I19" s="595">
        <v>588</v>
      </c>
      <c r="J19" s="595">
        <v>10324</v>
      </c>
      <c r="K19" s="595">
        <v>2978</v>
      </c>
      <c r="L19" s="292" t="s">
        <v>23</v>
      </c>
    </row>
    <row r="20" spans="1:12" ht="12.75" customHeight="1">
      <c r="A20" s="10" t="s">
        <v>48</v>
      </c>
      <c r="B20" s="591">
        <v>8839</v>
      </c>
      <c r="C20" s="592">
        <v>5891</v>
      </c>
      <c r="D20" s="592">
        <v>1254</v>
      </c>
      <c r="E20" s="592">
        <v>6</v>
      </c>
      <c r="F20" s="592">
        <v>2</v>
      </c>
      <c r="G20" s="592">
        <v>15</v>
      </c>
      <c r="H20" s="592">
        <v>592</v>
      </c>
      <c r="I20" s="592">
        <v>30</v>
      </c>
      <c r="J20" s="592">
        <v>1005</v>
      </c>
      <c r="K20" s="592">
        <v>44</v>
      </c>
      <c r="L20" s="10" t="s">
        <v>48</v>
      </c>
    </row>
    <row r="21" spans="1:12" ht="12.75" customHeight="1">
      <c r="A21" s="292" t="s">
        <v>25</v>
      </c>
      <c r="B21" s="594">
        <v>129865</v>
      </c>
      <c r="C21" s="595">
        <v>72723</v>
      </c>
      <c r="D21" s="595">
        <v>29791</v>
      </c>
      <c r="E21" s="595">
        <v>25</v>
      </c>
      <c r="F21" s="595">
        <v>12</v>
      </c>
      <c r="G21" s="595">
        <v>981</v>
      </c>
      <c r="H21" s="595">
        <v>728</v>
      </c>
      <c r="I21" s="595">
        <v>227</v>
      </c>
      <c r="J21" s="595">
        <v>23036</v>
      </c>
      <c r="K21" s="595">
        <v>2342</v>
      </c>
      <c r="L21" s="292" t="s">
        <v>25</v>
      </c>
    </row>
    <row r="22" spans="1:12" ht="12.75" customHeight="1">
      <c r="A22" s="10" t="s">
        <v>4</v>
      </c>
      <c r="B22" s="591">
        <v>3008</v>
      </c>
      <c r="C22" s="592">
        <v>895</v>
      </c>
      <c r="D22" s="592">
        <v>1174</v>
      </c>
      <c r="E22" s="592">
        <v>0</v>
      </c>
      <c r="F22" s="592">
        <v>0</v>
      </c>
      <c r="G22" s="592">
        <v>0</v>
      </c>
      <c r="H22" s="593">
        <v>58</v>
      </c>
      <c r="I22" s="592">
        <v>1</v>
      </c>
      <c r="J22" s="592">
        <v>697</v>
      </c>
      <c r="K22" s="592">
        <v>183</v>
      </c>
      <c r="L22" s="10" t="s">
        <v>4</v>
      </c>
    </row>
    <row r="23" spans="1:12" ht="12.75" customHeight="1">
      <c r="A23" s="292" t="s">
        <v>8</v>
      </c>
      <c r="B23" s="594">
        <v>6560</v>
      </c>
      <c r="C23" s="595">
        <v>3310</v>
      </c>
      <c r="D23" s="595">
        <v>975</v>
      </c>
      <c r="E23" s="595">
        <v>26</v>
      </c>
      <c r="F23" s="595">
        <v>1</v>
      </c>
      <c r="G23" s="595">
        <v>19</v>
      </c>
      <c r="H23" s="595">
        <v>46</v>
      </c>
      <c r="I23" s="595">
        <v>21</v>
      </c>
      <c r="J23" s="595">
        <v>1901</v>
      </c>
      <c r="K23" s="595">
        <v>261</v>
      </c>
      <c r="L23" s="292" t="s">
        <v>8</v>
      </c>
    </row>
    <row r="24" spans="1:12" ht="12.75" customHeight="1">
      <c r="A24" s="10" t="s">
        <v>9</v>
      </c>
      <c r="B24" s="591">
        <v>10776</v>
      </c>
      <c r="C24" s="592">
        <v>4891</v>
      </c>
      <c r="D24" s="592">
        <v>3259</v>
      </c>
      <c r="E24" s="592">
        <v>5</v>
      </c>
      <c r="F24" s="592">
        <v>0</v>
      </c>
      <c r="G24" s="592">
        <v>14</v>
      </c>
      <c r="H24" s="592">
        <v>11</v>
      </c>
      <c r="I24" s="592">
        <v>14</v>
      </c>
      <c r="J24" s="592">
        <v>1800</v>
      </c>
      <c r="K24" s="592">
        <v>782</v>
      </c>
      <c r="L24" s="10" t="s">
        <v>9</v>
      </c>
    </row>
    <row r="25" spans="1:12" ht="12.75" customHeight="1">
      <c r="A25" s="292" t="s">
        <v>26</v>
      </c>
      <c r="B25" s="594">
        <v>969</v>
      </c>
      <c r="C25" s="595">
        <v>461</v>
      </c>
      <c r="D25" s="595">
        <v>208</v>
      </c>
      <c r="E25" s="595">
        <v>1</v>
      </c>
      <c r="F25" s="595">
        <v>0</v>
      </c>
      <c r="G25" s="596">
        <v>26</v>
      </c>
      <c r="H25" s="596">
        <v>0</v>
      </c>
      <c r="I25" s="595">
        <v>19</v>
      </c>
      <c r="J25" s="595">
        <v>200</v>
      </c>
      <c r="K25" s="595">
        <v>54</v>
      </c>
      <c r="L25" s="292" t="s">
        <v>26</v>
      </c>
    </row>
    <row r="26" spans="1:12" ht="12.75" customHeight="1">
      <c r="A26" s="10" t="s">
        <v>7</v>
      </c>
      <c r="B26" s="591">
        <v>26730</v>
      </c>
      <c r="C26" s="592">
        <v>14149</v>
      </c>
      <c r="D26" s="592">
        <v>7687</v>
      </c>
      <c r="E26" s="592">
        <v>33</v>
      </c>
      <c r="F26" s="592">
        <v>8</v>
      </c>
      <c r="G26" s="592">
        <v>110</v>
      </c>
      <c r="H26" s="592">
        <v>12</v>
      </c>
      <c r="I26" s="592">
        <v>85</v>
      </c>
      <c r="J26" s="592">
        <v>3536</v>
      </c>
      <c r="K26" s="592">
        <v>1110</v>
      </c>
      <c r="L26" s="10" t="s">
        <v>7</v>
      </c>
    </row>
    <row r="27" spans="1:12" ht="12.75" customHeight="1">
      <c r="A27" s="292" t="s">
        <v>10</v>
      </c>
      <c r="B27" s="594">
        <v>1308</v>
      </c>
      <c r="C27" s="596">
        <v>404</v>
      </c>
      <c r="D27" s="596">
        <v>530.54132431126152</v>
      </c>
      <c r="E27" s="595">
        <v>0</v>
      </c>
      <c r="F27" s="595">
        <v>0</v>
      </c>
      <c r="G27" s="595">
        <v>0</v>
      </c>
      <c r="H27" s="596">
        <v>83</v>
      </c>
      <c r="I27" s="596">
        <v>3</v>
      </c>
      <c r="J27" s="595">
        <v>254</v>
      </c>
      <c r="K27" s="596">
        <v>25</v>
      </c>
      <c r="L27" s="292" t="s">
        <v>10</v>
      </c>
    </row>
    <row r="28" spans="1:12" ht="12.75" customHeight="1">
      <c r="A28" s="10" t="s">
        <v>18</v>
      </c>
      <c r="B28" s="591">
        <v>37689</v>
      </c>
      <c r="C28" s="592">
        <v>11156</v>
      </c>
      <c r="D28" s="592">
        <v>6591</v>
      </c>
      <c r="E28" s="592">
        <v>30</v>
      </c>
      <c r="F28" s="592">
        <v>16</v>
      </c>
      <c r="G28" s="592">
        <v>4367</v>
      </c>
      <c r="H28" s="592">
        <v>909</v>
      </c>
      <c r="I28" s="592">
        <v>353</v>
      </c>
      <c r="J28" s="592">
        <v>6681</v>
      </c>
      <c r="K28" s="592">
        <v>7586</v>
      </c>
      <c r="L28" s="10" t="s">
        <v>18</v>
      </c>
    </row>
    <row r="29" spans="1:12" ht="12.75" customHeight="1">
      <c r="A29" s="292" t="s">
        <v>27</v>
      </c>
      <c r="B29" s="594">
        <v>13957</v>
      </c>
      <c r="C29" s="595">
        <v>6570</v>
      </c>
      <c r="D29" s="595">
        <v>5287</v>
      </c>
      <c r="E29" s="595">
        <v>27</v>
      </c>
      <c r="F29" s="595">
        <v>6</v>
      </c>
      <c r="G29" s="595">
        <v>93</v>
      </c>
      <c r="H29" s="595">
        <v>0</v>
      </c>
      <c r="I29" s="595">
        <v>178</v>
      </c>
      <c r="J29" s="595">
        <v>1344</v>
      </c>
      <c r="K29" s="595">
        <v>452</v>
      </c>
      <c r="L29" s="292" t="s">
        <v>27</v>
      </c>
    </row>
    <row r="30" spans="1:12" ht="12.75" customHeight="1">
      <c r="A30" s="10" t="s">
        <v>11</v>
      </c>
      <c r="B30" s="591">
        <v>135210</v>
      </c>
      <c r="C30" s="592">
        <v>77141</v>
      </c>
      <c r="D30" s="592">
        <v>42789</v>
      </c>
      <c r="E30" s="592">
        <v>142</v>
      </c>
      <c r="F30" s="592">
        <v>5</v>
      </c>
      <c r="G30" s="592">
        <v>374</v>
      </c>
      <c r="H30" s="592">
        <v>263</v>
      </c>
      <c r="I30" s="592">
        <v>297</v>
      </c>
      <c r="J30" s="592">
        <v>10979</v>
      </c>
      <c r="K30" s="592">
        <v>3220</v>
      </c>
      <c r="L30" s="10" t="s">
        <v>11</v>
      </c>
    </row>
    <row r="31" spans="1:12" ht="12.75" customHeight="1">
      <c r="A31" s="292" t="s">
        <v>28</v>
      </c>
      <c r="B31" s="594">
        <v>22396</v>
      </c>
      <c r="C31" s="595">
        <v>8287</v>
      </c>
      <c r="D31" s="595">
        <v>11089</v>
      </c>
      <c r="E31" s="595">
        <v>4</v>
      </c>
      <c r="F31" s="595">
        <v>1</v>
      </c>
      <c r="G31" s="595">
        <v>35</v>
      </c>
      <c r="H31" s="595">
        <v>192</v>
      </c>
      <c r="I31" s="595">
        <v>68</v>
      </c>
      <c r="J31" s="595">
        <v>2288</v>
      </c>
      <c r="K31" s="595">
        <v>432</v>
      </c>
      <c r="L31" s="292" t="s">
        <v>28</v>
      </c>
    </row>
    <row r="32" spans="1:12" ht="12.75" customHeight="1">
      <c r="A32" s="10" t="s">
        <v>12</v>
      </c>
      <c r="B32" s="591">
        <v>36127</v>
      </c>
      <c r="C32" s="592">
        <v>22622</v>
      </c>
      <c r="D32" s="592">
        <v>9589</v>
      </c>
      <c r="E32" s="592">
        <v>86</v>
      </c>
      <c r="F32" s="592">
        <v>3</v>
      </c>
      <c r="G32" s="592">
        <v>125</v>
      </c>
      <c r="H32" s="592">
        <v>58</v>
      </c>
      <c r="I32" s="592">
        <v>70</v>
      </c>
      <c r="J32" s="592">
        <v>2509</v>
      </c>
      <c r="K32" s="592">
        <v>1065</v>
      </c>
      <c r="L32" s="10" t="s">
        <v>12</v>
      </c>
    </row>
    <row r="33" spans="1:12" ht="12.75" customHeight="1">
      <c r="A33" s="292" t="s">
        <v>14</v>
      </c>
      <c r="B33" s="594">
        <v>8432</v>
      </c>
      <c r="C33" s="595">
        <v>5561</v>
      </c>
      <c r="D33" s="595">
        <v>1022</v>
      </c>
      <c r="E33" s="595">
        <v>7</v>
      </c>
      <c r="F33" s="595">
        <v>3</v>
      </c>
      <c r="G33" s="595">
        <v>37</v>
      </c>
      <c r="H33" s="595">
        <v>38</v>
      </c>
      <c r="I33" s="595">
        <v>66</v>
      </c>
      <c r="J33" s="595">
        <v>1136</v>
      </c>
      <c r="K33" s="595">
        <v>562</v>
      </c>
      <c r="L33" s="292" t="s">
        <v>14</v>
      </c>
    </row>
    <row r="34" spans="1:12" ht="12.75" customHeight="1">
      <c r="A34" s="10" t="s">
        <v>13</v>
      </c>
      <c r="B34" s="591">
        <v>16389</v>
      </c>
      <c r="C34" s="592">
        <v>8105</v>
      </c>
      <c r="D34" s="592">
        <v>4413</v>
      </c>
      <c r="E34" s="592">
        <v>12</v>
      </c>
      <c r="F34" s="593">
        <v>7</v>
      </c>
      <c r="G34" s="592">
        <v>26</v>
      </c>
      <c r="H34" s="592">
        <v>0</v>
      </c>
      <c r="I34" s="592">
        <v>20</v>
      </c>
      <c r="J34" s="592">
        <v>3295</v>
      </c>
      <c r="K34" s="592">
        <v>511</v>
      </c>
      <c r="L34" s="10" t="s">
        <v>13</v>
      </c>
    </row>
    <row r="35" spans="1:12" ht="12.75" customHeight="1">
      <c r="A35" s="292" t="s">
        <v>29</v>
      </c>
      <c r="B35" s="594">
        <v>22129</v>
      </c>
      <c r="C35" s="595">
        <v>10370</v>
      </c>
      <c r="D35" s="595">
        <v>9001</v>
      </c>
      <c r="E35" s="595">
        <v>5</v>
      </c>
      <c r="F35" s="595">
        <v>2</v>
      </c>
      <c r="G35" s="595">
        <v>79</v>
      </c>
      <c r="H35" s="595">
        <v>252</v>
      </c>
      <c r="I35" s="595">
        <v>82</v>
      </c>
      <c r="J35" s="595">
        <v>1980</v>
      </c>
      <c r="K35" s="595">
        <v>358</v>
      </c>
      <c r="L35" s="292" t="s">
        <v>29</v>
      </c>
    </row>
    <row r="36" spans="1:12" ht="12.75" customHeight="1">
      <c r="A36" s="532" t="s">
        <v>30</v>
      </c>
      <c r="B36" s="597">
        <v>29486</v>
      </c>
      <c r="C36" s="598">
        <v>15006</v>
      </c>
      <c r="D36" s="598">
        <v>8802</v>
      </c>
      <c r="E36" s="598">
        <v>55</v>
      </c>
      <c r="F36" s="599">
        <v>0</v>
      </c>
      <c r="G36" s="598">
        <v>478</v>
      </c>
      <c r="H36" s="598">
        <v>767</v>
      </c>
      <c r="I36" s="598">
        <v>298</v>
      </c>
      <c r="J36" s="598">
        <v>3645</v>
      </c>
      <c r="K36" s="598">
        <v>435</v>
      </c>
      <c r="L36" s="532" t="s">
        <v>30</v>
      </c>
    </row>
    <row r="37" spans="1:12" ht="12.75" customHeight="1">
      <c r="A37" s="293" t="s">
        <v>19</v>
      </c>
      <c r="B37" s="600">
        <v>70547</v>
      </c>
      <c r="C37" s="601">
        <v>33527</v>
      </c>
      <c r="D37" s="601">
        <v>11373</v>
      </c>
      <c r="E37" s="601">
        <v>97</v>
      </c>
      <c r="F37" s="601">
        <v>14</v>
      </c>
      <c r="G37" s="601">
        <v>274</v>
      </c>
      <c r="H37" s="601">
        <v>1213</v>
      </c>
      <c r="I37" s="601">
        <v>798</v>
      </c>
      <c r="J37" s="601">
        <v>10143</v>
      </c>
      <c r="K37" s="601">
        <v>13108</v>
      </c>
      <c r="L37" s="293" t="s">
        <v>19</v>
      </c>
    </row>
    <row r="38" spans="1:12" ht="12.75" customHeight="1">
      <c r="A38" s="322" t="s">
        <v>209</v>
      </c>
      <c r="B38" s="323"/>
      <c r="C38" s="324"/>
      <c r="D38" s="324"/>
      <c r="E38" s="324"/>
      <c r="F38" s="324"/>
      <c r="G38" s="324"/>
      <c r="H38" s="324"/>
      <c r="I38" s="324"/>
      <c r="J38" s="324"/>
    </row>
    <row r="39" spans="1:12" ht="24.75" customHeight="1">
      <c r="A39" s="325" t="s">
        <v>122</v>
      </c>
      <c r="B39" s="322"/>
      <c r="C39" s="322"/>
      <c r="D39" s="322"/>
      <c r="E39" s="332"/>
      <c r="F39" s="322"/>
      <c r="G39" s="322"/>
      <c r="H39" s="322"/>
      <c r="I39" s="322"/>
      <c r="J39" s="322"/>
    </row>
    <row r="40" spans="1:12" ht="18" customHeight="1">
      <c r="A40" s="331" t="s">
        <v>290</v>
      </c>
      <c r="B40" s="326"/>
      <c r="C40" s="326"/>
      <c r="D40" s="326"/>
      <c r="E40" s="326"/>
      <c r="F40" s="326"/>
      <c r="G40" s="326"/>
      <c r="H40" s="326"/>
      <c r="I40" s="326"/>
      <c r="J40" s="326"/>
    </row>
    <row r="41" spans="1:12" ht="29.25" customHeight="1">
      <c r="A41" s="783" t="s">
        <v>277</v>
      </c>
      <c r="B41" s="800"/>
      <c r="C41" s="800"/>
      <c r="D41" s="800"/>
      <c r="E41" s="800"/>
      <c r="F41" s="800"/>
      <c r="G41" s="800"/>
      <c r="H41" s="800"/>
      <c r="I41" s="800"/>
      <c r="J41" s="800"/>
    </row>
    <row r="42" spans="1:12">
      <c r="A42" s="462" t="s">
        <v>289</v>
      </c>
      <c r="B42" s="326"/>
      <c r="C42" s="328"/>
      <c r="D42" s="328"/>
      <c r="E42" s="328"/>
      <c r="F42" s="328"/>
      <c r="G42" s="328"/>
      <c r="H42" s="328"/>
      <c r="I42" s="328"/>
      <c r="J42" s="328"/>
    </row>
    <row r="43" spans="1:12">
      <c r="A43" s="329" t="s">
        <v>257</v>
      </c>
      <c r="B43" s="330"/>
      <c r="C43" s="330"/>
      <c r="D43" s="330"/>
      <c r="E43" s="330"/>
      <c r="F43" s="330"/>
      <c r="G43" s="330"/>
      <c r="H43" s="330"/>
      <c r="I43" s="330"/>
      <c r="J43" s="330"/>
    </row>
  </sheetData>
  <mergeCells count="13">
    <mergeCell ref="A41:J41"/>
    <mergeCell ref="A2:L2"/>
    <mergeCell ref="A3:L3"/>
    <mergeCell ref="B4:B6"/>
    <mergeCell ref="E4:E6"/>
    <mergeCell ref="F4:F6"/>
    <mergeCell ref="G4:G6"/>
    <mergeCell ref="H4:H6"/>
    <mergeCell ref="I4:I6"/>
    <mergeCell ref="J4:J6"/>
    <mergeCell ref="K4:K6"/>
    <mergeCell ref="C5:C6"/>
    <mergeCell ref="D5:D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N43"/>
  <sheetViews>
    <sheetView workbookViewId="0">
      <selection activeCell="S30" sqref="S30"/>
    </sheetView>
  </sheetViews>
  <sheetFormatPr defaultRowHeight="12.75"/>
  <cols>
    <col min="1" max="1" width="6.85546875" customWidth="1"/>
    <col min="2" max="2" width="6.42578125" customWidth="1"/>
    <col min="3" max="3" width="8.5703125" customWidth="1"/>
    <col min="4" max="4" width="8.7109375" customWidth="1"/>
    <col min="5" max="6" width="8.28515625" customWidth="1"/>
    <col min="7" max="7" width="9.5703125" customWidth="1"/>
    <col min="8" max="13" width="8.28515625" customWidth="1"/>
    <col min="14" max="14" width="4" customWidth="1"/>
  </cols>
  <sheetData>
    <row r="1" spans="2:14" ht="14.25" customHeight="1">
      <c r="D1" s="193"/>
      <c r="E1" s="193"/>
      <c r="F1" s="193"/>
      <c r="G1" s="193"/>
      <c r="H1" s="193"/>
      <c r="I1" s="193"/>
      <c r="J1" s="193"/>
      <c r="K1" s="193"/>
      <c r="L1" s="193"/>
      <c r="M1" s="15" t="s">
        <v>252</v>
      </c>
      <c r="N1" s="15"/>
    </row>
    <row r="2" spans="2:14" ht="21" customHeight="1">
      <c r="B2" s="779" t="s">
        <v>280</v>
      </c>
      <c r="C2" s="779"/>
      <c r="D2" s="779"/>
      <c r="E2" s="779"/>
      <c r="F2" s="779"/>
      <c r="G2" s="779"/>
      <c r="H2" s="779"/>
      <c r="I2" s="779"/>
      <c r="J2" s="779"/>
      <c r="K2" s="779"/>
      <c r="L2" s="779"/>
      <c r="M2" s="779"/>
    </row>
    <row r="3" spans="2:14" ht="18" customHeight="1">
      <c r="B3" s="779" t="s">
        <v>325</v>
      </c>
      <c r="C3" s="779"/>
      <c r="D3" s="779"/>
      <c r="E3" s="779"/>
      <c r="F3" s="779"/>
      <c r="G3" s="779"/>
      <c r="H3" s="779"/>
      <c r="I3" s="779"/>
      <c r="J3" s="779"/>
      <c r="K3" s="779"/>
      <c r="L3" s="779"/>
      <c r="M3" s="779"/>
    </row>
    <row r="4" spans="2:14" ht="23.25" customHeight="1">
      <c r="B4" s="2"/>
      <c r="C4" s="784" t="s">
        <v>97</v>
      </c>
      <c r="D4" s="333" t="s">
        <v>93</v>
      </c>
      <c r="E4" s="333" t="s">
        <v>93</v>
      </c>
      <c r="F4" s="787" t="s">
        <v>258</v>
      </c>
      <c r="G4" s="790" t="s">
        <v>164</v>
      </c>
      <c r="H4" s="790" t="s">
        <v>103</v>
      </c>
      <c r="I4" s="790" t="s">
        <v>101</v>
      </c>
      <c r="J4" s="790" t="s">
        <v>102</v>
      </c>
      <c r="K4" s="790" t="s">
        <v>288</v>
      </c>
      <c r="L4" s="793" t="s">
        <v>264</v>
      </c>
    </row>
    <row r="5" spans="2:14" ht="12.75" customHeight="1">
      <c r="B5" s="2"/>
      <c r="C5" s="785"/>
      <c r="D5" s="798" t="s">
        <v>259</v>
      </c>
      <c r="E5" s="798" t="s">
        <v>279</v>
      </c>
      <c r="F5" s="788"/>
      <c r="G5" s="791"/>
      <c r="H5" s="791"/>
      <c r="I5" s="791"/>
      <c r="J5" s="791"/>
      <c r="K5" s="791"/>
      <c r="L5" s="794"/>
    </row>
    <row r="6" spans="2:14" ht="29.25" customHeight="1">
      <c r="B6" s="2"/>
      <c r="C6" s="785"/>
      <c r="D6" s="799"/>
      <c r="E6" s="799"/>
      <c r="F6" s="789"/>
      <c r="G6" s="792"/>
      <c r="H6" s="792"/>
      <c r="I6" s="792"/>
      <c r="J6" s="792"/>
      <c r="K6" s="792"/>
      <c r="L6" s="795"/>
    </row>
    <row r="7" spans="2:14" ht="12.75" customHeight="1">
      <c r="B7" s="99" t="s">
        <v>306</v>
      </c>
      <c r="C7" s="588">
        <v>1372791.9</v>
      </c>
      <c r="D7" s="588">
        <v>311181.2</v>
      </c>
      <c r="E7" s="588">
        <v>124765.7</v>
      </c>
      <c r="F7" s="588">
        <v>73108.299999999988</v>
      </c>
      <c r="G7" s="588">
        <v>17097.8</v>
      </c>
      <c r="H7" s="588">
        <v>7112.7999999999993</v>
      </c>
      <c r="I7" s="588">
        <v>105809.4</v>
      </c>
      <c r="J7" s="588">
        <v>138184.20000000001</v>
      </c>
      <c r="K7" s="588">
        <v>486113.3</v>
      </c>
      <c r="L7" s="588">
        <v>109399.8</v>
      </c>
      <c r="M7" s="99" t="s">
        <v>306</v>
      </c>
    </row>
    <row r="8" spans="2:14" ht="12.75" customHeight="1">
      <c r="B8" s="88" t="s">
        <v>312</v>
      </c>
      <c r="C8" s="672">
        <v>1238410.8999999999</v>
      </c>
      <c r="D8" s="589">
        <v>257191.33199999999</v>
      </c>
      <c r="E8" s="589">
        <v>114834.81080000001</v>
      </c>
      <c r="F8" s="589">
        <v>64743.19999999999</v>
      </c>
      <c r="G8" s="589">
        <v>14753.5</v>
      </c>
      <c r="H8" s="589">
        <v>6415.15</v>
      </c>
      <c r="I8" s="589">
        <v>103997.75</v>
      </c>
      <c r="J8" s="589">
        <v>131988.14200000002</v>
      </c>
      <c r="K8" s="589">
        <v>441422.7</v>
      </c>
      <c r="L8" s="589">
        <v>103044.9512</v>
      </c>
      <c r="M8" s="88" t="s">
        <v>312</v>
      </c>
    </row>
    <row r="9" spans="2:14" ht="12.75" customHeight="1">
      <c r="B9" s="90" t="s">
        <v>313</v>
      </c>
      <c r="C9" s="671">
        <v>134381</v>
      </c>
      <c r="D9" s="590">
        <v>53989.868000000002</v>
      </c>
      <c r="E9" s="590">
        <v>9930.8891999999978</v>
      </c>
      <c r="F9" s="590">
        <v>8365.1</v>
      </c>
      <c r="G9" s="590">
        <v>2344.3000000000002</v>
      </c>
      <c r="H9" s="590">
        <v>697.64999999999986</v>
      </c>
      <c r="I9" s="590">
        <v>1811.65</v>
      </c>
      <c r="J9" s="590">
        <v>6196.058</v>
      </c>
      <c r="K9" s="590">
        <v>44690.599999999991</v>
      </c>
      <c r="L9" s="590">
        <v>6354.8488000000007</v>
      </c>
      <c r="M9" s="90" t="s">
        <v>313</v>
      </c>
    </row>
    <row r="10" spans="2:14" ht="12.75" customHeight="1">
      <c r="B10" s="10" t="s">
        <v>20</v>
      </c>
      <c r="C10" s="591">
        <v>48182.400000000001</v>
      </c>
      <c r="D10" s="593">
        <v>10990</v>
      </c>
      <c r="E10" s="592">
        <v>1359.1</v>
      </c>
      <c r="F10" s="593">
        <v>3032</v>
      </c>
      <c r="G10" s="593">
        <v>182.9</v>
      </c>
      <c r="H10" s="593">
        <v>512</v>
      </c>
      <c r="I10" s="592">
        <v>2652.5</v>
      </c>
      <c r="J10" s="592">
        <v>3460.2</v>
      </c>
      <c r="K10" s="592">
        <v>22338.5</v>
      </c>
      <c r="L10" s="592">
        <v>3655.2</v>
      </c>
      <c r="M10" s="10" t="s">
        <v>20</v>
      </c>
    </row>
    <row r="11" spans="2:14" ht="12.75" customHeight="1">
      <c r="B11" s="292" t="s">
        <v>3</v>
      </c>
      <c r="C11" s="594">
        <v>5728</v>
      </c>
      <c r="D11" s="595">
        <v>2903.8</v>
      </c>
      <c r="E11" s="595">
        <v>475</v>
      </c>
      <c r="F11" s="596">
        <v>191.4</v>
      </c>
      <c r="G11" s="596">
        <v>98.1</v>
      </c>
      <c r="H11" s="595">
        <v>38.700000000000003</v>
      </c>
      <c r="I11" s="595">
        <v>56.3</v>
      </c>
      <c r="J11" s="595">
        <v>381.4</v>
      </c>
      <c r="K11" s="595">
        <v>1313.8</v>
      </c>
      <c r="L11" s="595">
        <v>269.5</v>
      </c>
      <c r="M11" s="292" t="s">
        <v>3</v>
      </c>
    </row>
    <row r="12" spans="2:14" ht="12.75" customHeight="1">
      <c r="B12" s="10" t="s">
        <v>5</v>
      </c>
      <c r="C12" s="591">
        <v>21077</v>
      </c>
      <c r="D12" s="592">
        <v>7485.7</v>
      </c>
      <c r="E12" s="592">
        <v>1327</v>
      </c>
      <c r="F12" s="593">
        <v>1514.7</v>
      </c>
      <c r="G12" s="593">
        <v>140</v>
      </c>
      <c r="H12" s="593">
        <v>28.8</v>
      </c>
      <c r="I12" s="593">
        <v>2</v>
      </c>
      <c r="J12" s="592">
        <v>1003.2</v>
      </c>
      <c r="K12" s="592">
        <v>8403.7999999999993</v>
      </c>
      <c r="L12" s="592">
        <v>1171.8</v>
      </c>
      <c r="M12" s="10" t="s">
        <v>5</v>
      </c>
    </row>
    <row r="13" spans="2:14" ht="12.75" customHeight="1">
      <c r="B13" s="292" t="s">
        <v>16</v>
      </c>
      <c r="C13" s="594">
        <v>49764.3</v>
      </c>
      <c r="D13" s="595">
        <v>5453.2</v>
      </c>
      <c r="E13" s="595">
        <v>2349.5</v>
      </c>
      <c r="F13" s="596">
        <v>1168.5</v>
      </c>
      <c r="G13" s="596">
        <v>24.5</v>
      </c>
      <c r="H13" s="595">
        <v>70.5</v>
      </c>
      <c r="I13" s="595">
        <v>25393.8</v>
      </c>
      <c r="J13" s="595">
        <v>3032.5</v>
      </c>
      <c r="K13" s="595">
        <v>10144.5</v>
      </c>
      <c r="L13" s="595">
        <v>2127.4</v>
      </c>
      <c r="M13" s="292" t="s">
        <v>16</v>
      </c>
    </row>
    <row r="14" spans="2:14" ht="12.75" customHeight="1">
      <c r="B14" s="10" t="s">
        <v>21</v>
      </c>
      <c r="C14" s="591">
        <v>268368.40000000002</v>
      </c>
      <c r="D14" s="592">
        <v>39193.699999999997</v>
      </c>
      <c r="E14" s="592">
        <v>27874.2</v>
      </c>
      <c r="F14" s="592">
        <v>11067.2</v>
      </c>
      <c r="G14" s="592">
        <v>3565.2</v>
      </c>
      <c r="H14" s="592">
        <v>2137.1</v>
      </c>
      <c r="I14" s="592">
        <v>26410.600000000002</v>
      </c>
      <c r="J14" s="592">
        <v>20736.099999999999</v>
      </c>
      <c r="K14" s="592">
        <v>109000.3</v>
      </c>
      <c r="L14" s="592">
        <v>28383.9</v>
      </c>
      <c r="M14" s="10" t="s">
        <v>21</v>
      </c>
    </row>
    <row r="15" spans="2:14" ht="12.75" customHeight="1">
      <c r="B15" s="292" t="s">
        <v>6</v>
      </c>
      <c r="C15" s="594">
        <v>5118</v>
      </c>
      <c r="D15" s="595">
        <v>1259</v>
      </c>
      <c r="E15" s="596">
        <v>160</v>
      </c>
      <c r="F15" s="596">
        <v>164.3</v>
      </c>
      <c r="G15" s="595">
        <v>0</v>
      </c>
      <c r="H15" s="596">
        <v>29.2</v>
      </c>
      <c r="I15" s="596">
        <v>500.5</v>
      </c>
      <c r="J15" s="595">
        <v>127.4</v>
      </c>
      <c r="K15" s="595">
        <v>2785.9</v>
      </c>
      <c r="L15" s="595">
        <v>91.7</v>
      </c>
      <c r="M15" s="292" t="s">
        <v>6</v>
      </c>
    </row>
    <row r="16" spans="2:14" ht="12.75" customHeight="1">
      <c r="B16" s="10" t="s">
        <v>24</v>
      </c>
      <c r="C16" s="591">
        <v>17222.8</v>
      </c>
      <c r="D16" s="593">
        <v>2854.5</v>
      </c>
      <c r="E16" s="593">
        <v>980</v>
      </c>
      <c r="F16" s="593">
        <v>296.39999999999998</v>
      </c>
      <c r="G16" s="593">
        <v>0</v>
      </c>
      <c r="H16" s="593">
        <v>0</v>
      </c>
      <c r="I16" s="593">
        <v>454</v>
      </c>
      <c r="J16" s="593">
        <v>7444.3</v>
      </c>
      <c r="K16" s="593">
        <v>3747.7</v>
      </c>
      <c r="L16" s="593">
        <v>1445.9</v>
      </c>
      <c r="M16" s="10" t="s">
        <v>24</v>
      </c>
    </row>
    <row r="17" spans="2:13" ht="12.75" customHeight="1">
      <c r="B17" s="292" t="s">
        <v>17</v>
      </c>
      <c r="C17" s="594">
        <v>11478.2</v>
      </c>
      <c r="D17" s="595">
        <v>2667.5</v>
      </c>
      <c r="E17" s="595">
        <v>2054.1999999999998</v>
      </c>
      <c r="F17" s="596">
        <v>261.2</v>
      </c>
      <c r="G17" s="596">
        <v>38.4</v>
      </c>
      <c r="H17" s="595">
        <v>0</v>
      </c>
      <c r="I17" s="595">
        <v>1567.2</v>
      </c>
      <c r="J17" s="595">
        <v>985.4</v>
      </c>
      <c r="K17" s="595">
        <v>3219.4</v>
      </c>
      <c r="L17" s="595">
        <v>684.9</v>
      </c>
      <c r="M17" s="292" t="s">
        <v>17</v>
      </c>
    </row>
    <row r="18" spans="2:13" ht="12.75" customHeight="1">
      <c r="B18" s="10" t="s">
        <v>22</v>
      </c>
      <c r="C18" s="591">
        <v>94770.2</v>
      </c>
      <c r="D18" s="592">
        <v>29995.9</v>
      </c>
      <c r="E18" s="592">
        <v>8808.7999999999993</v>
      </c>
      <c r="F18" s="593">
        <v>2080.7000000000003</v>
      </c>
      <c r="G18" s="593">
        <v>1825.4</v>
      </c>
      <c r="H18" s="592">
        <v>20.399999999999999</v>
      </c>
      <c r="I18" s="592">
        <v>1721.9</v>
      </c>
      <c r="J18" s="592">
        <v>8373</v>
      </c>
      <c r="K18" s="592">
        <v>37911.599999999999</v>
      </c>
      <c r="L18" s="592">
        <v>4032.5</v>
      </c>
      <c r="M18" s="10" t="s">
        <v>22</v>
      </c>
    </row>
    <row r="19" spans="2:13" ht="12.75" customHeight="1">
      <c r="B19" s="292" t="s">
        <v>23</v>
      </c>
      <c r="C19" s="594">
        <v>205925.9</v>
      </c>
      <c r="D19" s="595">
        <v>43679.1</v>
      </c>
      <c r="E19" s="595">
        <v>19256</v>
      </c>
      <c r="F19" s="595">
        <v>20928.599999999999</v>
      </c>
      <c r="G19" s="595">
        <v>2512.6</v>
      </c>
      <c r="H19" s="595">
        <v>765.4</v>
      </c>
      <c r="I19" s="596">
        <v>14466.5</v>
      </c>
      <c r="J19" s="595">
        <v>21127.7</v>
      </c>
      <c r="K19" s="595">
        <v>70865</v>
      </c>
      <c r="L19" s="596">
        <v>12325</v>
      </c>
      <c r="M19" s="292" t="s">
        <v>23</v>
      </c>
    </row>
    <row r="20" spans="2:13" ht="12.75" customHeight="1">
      <c r="B20" s="10" t="s">
        <v>48</v>
      </c>
      <c r="C20" s="591">
        <v>3612.2</v>
      </c>
      <c r="D20" s="592">
        <v>1203.5999999999999</v>
      </c>
      <c r="E20" s="592">
        <v>322</v>
      </c>
      <c r="F20" s="593">
        <v>162</v>
      </c>
      <c r="G20" s="593">
        <v>32.5</v>
      </c>
      <c r="H20" s="593">
        <v>92.1</v>
      </c>
      <c r="I20" s="592">
        <v>285.10000000000002</v>
      </c>
      <c r="J20" s="593">
        <v>200</v>
      </c>
      <c r="K20" s="592">
        <v>1085.8</v>
      </c>
      <c r="L20" s="592">
        <v>229.1</v>
      </c>
      <c r="M20" s="10" t="s">
        <v>48</v>
      </c>
    </row>
    <row r="21" spans="2:13" ht="12.75" customHeight="1">
      <c r="B21" s="292" t="s">
        <v>25</v>
      </c>
      <c r="C21" s="594">
        <v>147723.20000000001</v>
      </c>
      <c r="D21" s="595">
        <v>42562.2</v>
      </c>
      <c r="E21" s="595">
        <v>11765.6</v>
      </c>
      <c r="F21" s="595">
        <v>6053.5999999999995</v>
      </c>
      <c r="G21" s="595">
        <v>3146.9</v>
      </c>
      <c r="H21" s="595">
        <v>180</v>
      </c>
      <c r="I21" s="595">
        <v>11734.9</v>
      </c>
      <c r="J21" s="595">
        <v>11459.2</v>
      </c>
      <c r="K21" s="595">
        <v>51025.5</v>
      </c>
      <c r="L21" s="595">
        <v>9795.2999999999993</v>
      </c>
      <c r="M21" s="292" t="s">
        <v>25</v>
      </c>
    </row>
    <row r="22" spans="2:13" ht="12.75" customHeight="1">
      <c r="B22" s="10" t="s">
        <v>4</v>
      </c>
      <c r="C22" s="591">
        <v>2332.4</v>
      </c>
      <c r="D22" s="592">
        <v>129</v>
      </c>
      <c r="E22" s="592">
        <v>145.1</v>
      </c>
      <c r="F22" s="592">
        <v>0</v>
      </c>
      <c r="G22" s="592">
        <v>0</v>
      </c>
      <c r="H22" s="592">
        <v>0</v>
      </c>
      <c r="I22" s="593">
        <v>149.80000000000001</v>
      </c>
      <c r="J22" s="592">
        <v>161.5</v>
      </c>
      <c r="K22" s="592">
        <v>1690.6</v>
      </c>
      <c r="L22" s="592">
        <v>56.4</v>
      </c>
      <c r="M22" s="10" t="s">
        <v>4</v>
      </c>
    </row>
    <row r="23" spans="2:13" ht="12.75" customHeight="1">
      <c r="B23" s="292" t="s">
        <v>8</v>
      </c>
      <c r="C23" s="594">
        <v>5285.8</v>
      </c>
      <c r="D23" s="595">
        <v>1388.8</v>
      </c>
      <c r="E23" s="596">
        <v>195</v>
      </c>
      <c r="F23" s="596">
        <v>449</v>
      </c>
      <c r="G23" s="596">
        <v>70</v>
      </c>
      <c r="H23" s="595">
        <v>18.5</v>
      </c>
      <c r="I23" s="595">
        <v>68</v>
      </c>
      <c r="J23" s="596">
        <v>344.6</v>
      </c>
      <c r="K23" s="595">
        <v>2656.6</v>
      </c>
      <c r="L23" s="595">
        <v>95.3</v>
      </c>
      <c r="M23" s="292" t="s">
        <v>8</v>
      </c>
    </row>
    <row r="24" spans="2:13" ht="12.75" customHeight="1">
      <c r="B24" s="10" t="s">
        <v>9</v>
      </c>
      <c r="C24" s="591">
        <v>7614.1</v>
      </c>
      <c r="D24" s="592">
        <v>3260.1</v>
      </c>
      <c r="E24" s="592">
        <v>258.7</v>
      </c>
      <c r="F24" s="592">
        <v>464.2</v>
      </c>
      <c r="G24" s="592">
        <v>0</v>
      </c>
      <c r="H24" s="593">
        <v>2.4500000000000002</v>
      </c>
      <c r="I24" s="593">
        <v>173.04999999999998</v>
      </c>
      <c r="J24" s="592">
        <v>139.30000000000001</v>
      </c>
      <c r="K24" s="592">
        <v>3193</v>
      </c>
      <c r="L24" s="592">
        <v>123.3</v>
      </c>
      <c r="M24" s="10" t="s">
        <v>9</v>
      </c>
    </row>
    <row r="25" spans="2:13" ht="12.75" customHeight="1">
      <c r="B25" s="292" t="s">
        <v>26</v>
      </c>
      <c r="C25" s="594">
        <v>4885.6000000000004</v>
      </c>
      <c r="D25" s="595">
        <v>1200.5999999999999</v>
      </c>
      <c r="E25" s="596">
        <v>581.30000000000018</v>
      </c>
      <c r="F25" s="596">
        <v>2</v>
      </c>
      <c r="G25" s="595">
        <v>0</v>
      </c>
      <c r="H25" s="596">
        <v>30</v>
      </c>
      <c r="I25" s="596">
        <v>0</v>
      </c>
      <c r="J25" s="596">
        <v>1938.1</v>
      </c>
      <c r="K25" s="596">
        <v>933.59999999999991</v>
      </c>
      <c r="L25" s="596">
        <v>200</v>
      </c>
      <c r="M25" s="292" t="s">
        <v>26</v>
      </c>
    </row>
    <row r="26" spans="2:13" ht="12.75" customHeight="1">
      <c r="B26" s="10" t="s">
        <v>7</v>
      </c>
      <c r="C26" s="591">
        <v>15220.4</v>
      </c>
      <c r="D26" s="592">
        <v>4812.8999999999996</v>
      </c>
      <c r="E26" s="592">
        <v>1558.5</v>
      </c>
      <c r="F26" s="592">
        <v>689.7</v>
      </c>
      <c r="G26" s="592">
        <v>401</v>
      </c>
      <c r="H26" s="592">
        <v>91.300000000000011</v>
      </c>
      <c r="I26" s="592">
        <v>0.4</v>
      </c>
      <c r="J26" s="592">
        <v>1141.2</v>
      </c>
      <c r="K26" s="592">
        <v>5696</v>
      </c>
      <c r="L26" s="592">
        <v>829.4</v>
      </c>
      <c r="M26" s="10" t="s">
        <v>7</v>
      </c>
    </row>
    <row r="27" spans="2:13" ht="12.75" customHeight="1">
      <c r="B27" s="292" t="s">
        <v>10</v>
      </c>
      <c r="C27" s="594">
        <v>1149.0999999999999</v>
      </c>
      <c r="D27" s="596">
        <v>103.46799999999999</v>
      </c>
      <c r="E27" s="596">
        <v>111.3892</v>
      </c>
      <c r="F27" s="595">
        <v>0</v>
      </c>
      <c r="G27" s="595">
        <v>0</v>
      </c>
      <c r="H27" s="595">
        <v>0</v>
      </c>
      <c r="I27" s="596">
        <v>128.9</v>
      </c>
      <c r="J27" s="596">
        <v>119.458</v>
      </c>
      <c r="K27" s="596">
        <v>658.09999999999991</v>
      </c>
      <c r="L27" s="596">
        <v>27.748799999999999</v>
      </c>
      <c r="M27" s="292" t="s">
        <v>10</v>
      </c>
    </row>
    <row r="28" spans="2:13" ht="12.75" customHeight="1">
      <c r="B28" s="10" t="s">
        <v>18</v>
      </c>
      <c r="C28" s="591">
        <v>75578.600000000006</v>
      </c>
      <c r="D28" s="592">
        <v>19275.400000000001</v>
      </c>
      <c r="E28" s="592">
        <v>4061.7</v>
      </c>
      <c r="F28" s="593">
        <v>3254</v>
      </c>
      <c r="G28" s="592">
        <v>435.9</v>
      </c>
      <c r="H28" s="593">
        <v>2136.3000000000002</v>
      </c>
      <c r="I28" s="593">
        <v>5544.7</v>
      </c>
      <c r="J28" s="592">
        <v>10919.9</v>
      </c>
      <c r="K28" s="592">
        <v>24743.8</v>
      </c>
      <c r="L28" s="592">
        <v>5206.8999999999996</v>
      </c>
      <c r="M28" s="10" t="s">
        <v>18</v>
      </c>
    </row>
    <row r="29" spans="2:13" ht="12.75" customHeight="1">
      <c r="B29" s="292" t="s">
        <v>27</v>
      </c>
      <c r="C29" s="594">
        <v>40735</v>
      </c>
      <c r="D29" s="595">
        <v>9086.5</v>
      </c>
      <c r="E29" s="595">
        <v>4117.3</v>
      </c>
      <c r="F29" s="595">
        <v>2899.3999999999996</v>
      </c>
      <c r="G29" s="595">
        <v>937.5</v>
      </c>
      <c r="H29" s="595">
        <v>115</v>
      </c>
      <c r="I29" s="595">
        <v>0</v>
      </c>
      <c r="J29" s="595">
        <v>3643.4</v>
      </c>
      <c r="K29" s="595">
        <v>17322.5</v>
      </c>
      <c r="L29" s="595">
        <v>2613.3000000000002</v>
      </c>
      <c r="M29" s="292" t="s">
        <v>27</v>
      </c>
    </row>
    <row r="30" spans="2:13" ht="12.75" customHeight="1">
      <c r="B30" s="10" t="s">
        <v>11</v>
      </c>
      <c r="C30" s="591">
        <v>41833.300000000003</v>
      </c>
      <c r="D30" s="592">
        <v>20281.2</v>
      </c>
      <c r="E30" s="592">
        <v>3653.2</v>
      </c>
      <c r="F30" s="592">
        <v>2606.6</v>
      </c>
      <c r="G30" s="592">
        <v>937.7</v>
      </c>
      <c r="H30" s="592">
        <v>244.5</v>
      </c>
      <c r="I30" s="592">
        <v>370.70000000000005</v>
      </c>
      <c r="J30" s="592">
        <v>1839.3</v>
      </c>
      <c r="K30" s="592">
        <v>9935.1</v>
      </c>
      <c r="L30" s="592">
        <v>1965.2</v>
      </c>
      <c r="M30" s="10" t="s">
        <v>11</v>
      </c>
    </row>
    <row r="31" spans="2:13" ht="12.75" customHeight="1">
      <c r="B31" s="292" t="s">
        <v>28</v>
      </c>
      <c r="C31" s="594">
        <v>17520.400000000001</v>
      </c>
      <c r="D31" s="595">
        <v>4796</v>
      </c>
      <c r="E31" s="595">
        <v>1146.5999999999999</v>
      </c>
      <c r="F31" s="596">
        <v>118.9</v>
      </c>
      <c r="G31" s="596">
        <v>151</v>
      </c>
      <c r="H31" s="596">
        <v>42.6</v>
      </c>
      <c r="I31" s="596">
        <v>368.5</v>
      </c>
      <c r="J31" s="595">
        <v>3912.9</v>
      </c>
      <c r="K31" s="595">
        <v>6256.6</v>
      </c>
      <c r="L31" s="595">
        <v>878.3</v>
      </c>
      <c r="M31" s="292" t="s">
        <v>28</v>
      </c>
    </row>
    <row r="32" spans="2:13" ht="12.75" customHeight="1">
      <c r="B32" s="10" t="s">
        <v>12</v>
      </c>
      <c r="C32" s="591">
        <v>12837.4</v>
      </c>
      <c r="D32" s="592">
        <v>6083.4</v>
      </c>
      <c r="E32" s="592">
        <v>1109.5</v>
      </c>
      <c r="F32" s="592">
        <v>866.9</v>
      </c>
      <c r="G32" s="592">
        <v>415</v>
      </c>
      <c r="H32" s="592">
        <v>114.5</v>
      </c>
      <c r="I32" s="592">
        <v>42.8</v>
      </c>
      <c r="J32" s="592">
        <v>478.8</v>
      </c>
      <c r="K32" s="592">
        <v>3076.2</v>
      </c>
      <c r="L32" s="592">
        <v>650.1</v>
      </c>
      <c r="M32" s="10" t="s">
        <v>12</v>
      </c>
    </row>
    <row r="33" spans="2:13" ht="12.75" customHeight="1">
      <c r="B33" s="292" t="s">
        <v>14</v>
      </c>
      <c r="C33" s="594">
        <v>4725.8999999999996</v>
      </c>
      <c r="D33" s="595">
        <v>2118.3000000000002</v>
      </c>
      <c r="E33" s="596">
        <v>246</v>
      </c>
      <c r="F33" s="595">
        <v>236.6</v>
      </c>
      <c r="G33" s="596">
        <v>40</v>
      </c>
      <c r="H33" s="595">
        <v>2.2999999999999998</v>
      </c>
      <c r="I33" s="595">
        <v>34.1</v>
      </c>
      <c r="J33" s="595">
        <v>214.9</v>
      </c>
      <c r="K33" s="595">
        <v>1540.1</v>
      </c>
      <c r="L33" s="595">
        <v>293.60000000000002</v>
      </c>
      <c r="M33" s="292" t="s">
        <v>14</v>
      </c>
    </row>
    <row r="34" spans="2:13" ht="12.75" customHeight="1">
      <c r="B34" s="10" t="s">
        <v>13</v>
      </c>
      <c r="C34" s="591">
        <v>7847.4</v>
      </c>
      <c r="D34" s="592">
        <v>2960.6</v>
      </c>
      <c r="E34" s="592">
        <v>369.5</v>
      </c>
      <c r="F34" s="593">
        <v>1019.7</v>
      </c>
      <c r="G34" s="593">
        <v>210</v>
      </c>
      <c r="H34" s="592">
        <v>35.300000000000004</v>
      </c>
      <c r="I34" s="593">
        <v>0</v>
      </c>
      <c r="J34" s="592">
        <v>45</v>
      </c>
      <c r="K34" s="592">
        <v>2655.6</v>
      </c>
      <c r="L34" s="592">
        <v>551.70000000000005</v>
      </c>
      <c r="M34" s="10" t="s">
        <v>13</v>
      </c>
    </row>
    <row r="35" spans="2:13" ht="12.75" customHeight="1">
      <c r="B35" s="292" t="s">
        <v>29</v>
      </c>
      <c r="C35" s="594">
        <v>22946.2</v>
      </c>
      <c r="D35" s="595">
        <v>6023.5</v>
      </c>
      <c r="E35" s="596">
        <v>2240</v>
      </c>
      <c r="F35" s="596">
        <v>826.9</v>
      </c>
      <c r="G35" s="596">
        <v>165</v>
      </c>
      <c r="H35" s="596">
        <v>112.6</v>
      </c>
      <c r="I35" s="596">
        <v>1809.8</v>
      </c>
      <c r="J35" s="596">
        <v>2997.3</v>
      </c>
      <c r="K35" s="595">
        <v>6399.4</v>
      </c>
      <c r="L35" s="596">
        <v>2371</v>
      </c>
      <c r="M35" s="292" t="s">
        <v>29</v>
      </c>
    </row>
    <row r="36" spans="2:13" ht="12.75" customHeight="1">
      <c r="B36" s="532" t="s">
        <v>30</v>
      </c>
      <c r="C36" s="597">
        <v>49090.1</v>
      </c>
      <c r="D36" s="598">
        <v>11190.8</v>
      </c>
      <c r="E36" s="598">
        <v>8015</v>
      </c>
      <c r="F36" s="598">
        <v>2019.3000000000002</v>
      </c>
      <c r="G36" s="599">
        <v>0</v>
      </c>
      <c r="H36" s="598">
        <v>158.70000000000002</v>
      </c>
      <c r="I36" s="598">
        <v>3562.3</v>
      </c>
      <c r="J36" s="599">
        <v>3572</v>
      </c>
      <c r="K36" s="598">
        <v>17525.5</v>
      </c>
      <c r="L36" s="599">
        <v>3046.5</v>
      </c>
      <c r="M36" s="532" t="s">
        <v>30</v>
      </c>
    </row>
    <row r="37" spans="2:13" ht="12.75" customHeight="1">
      <c r="B37" s="293" t="s">
        <v>19</v>
      </c>
      <c r="C37" s="600">
        <v>185327.6</v>
      </c>
      <c r="D37" s="601">
        <v>28222.400000000001</v>
      </c>
      <c r="E37" s="601">
        <v>20641.8</v>
      </c>
      <c r="F37" s="601">
        <v>12235.199999999999</v>
      </c>
      <c r="G37" s="601">
        <v>1011.5</v>
      </c>
      <c r="H37" s="601">
        <v>134.6</v>
      </c>
      <c r="I37" s="601">
        <v>8311.1</v>
      </c>
      <c r="J37" s="601">
        <v>28386.1</v>
      </c>
      <c r="K37" s="601">
        <v>60388.800000000003</v>
      </c>
      <c r="L37" s="601">
        <v>25996.1</v>
      </c>
      <c r="M37" s="293" t="s">
        <v>19</v>
      </c>
    </row>
    <row r="38" spans="2:13" ht="12.75" customHeight="1">
      <c r="B38" s="322" t="s">
        <v>209</v>
      </c>
      <c r="C38" s="323"/>
      <c r="D38" s="324"/>
      <c r="E38" s="324"/>
      <c r="F38" s="324"/>
      <c r="G38" s="324"/>
      <c r="H38" s="324"/>
      <c r="I38" s="324"/>
      <c r="J38" s="324"/>
      <c r="K38" s="324"/>
      <c r="M38" s="322"/>
    </row>
    <row r="39" spans="2:13" ht="12.75" customHeight="1">
      <c r="B39" s="325" t="s">
        <v>122</v>
      </c>
      <c r="C39" s="322"/>
      <c r="D39" s="322"/>
      <c r="E39" s="322"/>
      <c r="F39" s="332"/>
      <c r="G39" s="322"/>
      <c r="H39" s="322"/>
      <c r="I39" s="322"/>
      <c r="J39" s="322"/>
      <c r="K39" s="322"/>
      <c r="M39" s="326"/>
    </row>
    <row r="40" spans="2:13" ht="12.75" customHeight="1">
      <c r="B40" s="331" t="s">
        <v>290</v>
      </c>
      <c r="C40" s="326"/>
      <c r="D40" s="326"/>
      <c r="E40" s="326"/>
      <c r="F40" s="326"/>
      <c r="G40" s="326"/>
      <c r="H40" s="326"/>
      <c r="I40" s="326"/>
      <c r="J40" s="326"/>
      <c r="K40" s="326"/>
      <c r="M40" s="327"/>
    </row>
    <row r="41" spans="2:13" ht="23.25" customHeight="1">
      <c r="B41" s="783" t="s">
        <v>277</v>
      </c>
      <c r="C41" s="800"/>
      <c r="D41" s="800"/>
      <c r="E41" s="800"/>
      <c r="F41" s="800"/>
      <c r="G41" s="800"/>
      <c r="H41" s="800"/>
      <c r="I41" s="800"/>
      <c r="J41" s="800"/>
      <c r="K41" s="800"/>
      <c r="M41" s="328"/>
    </row>
    <row r="42" spans="2:13">
      <c r="B42" s="462" t="s">
        <v>289</v>
      </c>
      <c r="C42" s="326"/>
      <c r="D42" s="328"/>
      <c r="E42" s="328"/>
      <c r="F42" s="328"/>
      <c r="G42" s="328"/>
      <c r="H42" s="328"/>
      <c r="I42" s="328"/>
      <c r="J42" s="328"/>
      <c r="K42" s="328"/>
      <c r="M42" s="330"/>
    </row>
    <row r="43" spans="2:13">
      <c r="B43" s="329" t="s">
        <v>257</v>
      </c>
      <c r="C43" s="330"/>
      <c r="D43" s="330"/>
      <c r="E43" s="330"/>
      <c r="F43" s="330"/>
      <c r="G43" s="330"/>
      <c r="H43" s="330"/>
      <c r="I43" s="330"/>
      <c r="J43" s="330"/>
      <c r="K43" s="330"/>
    </row>
  </sheetData>
  <mergeCells count="13">
    <mergeCell ref="B41:K41"/>
    <mergeCell ref="B2:M2"/>
    <mergeCell ref="B3:M3"/>
    <mergeCell ref="C4:C6"/>
    <mergeCell ref="D5:D6"/>
    <mergeCell ref="E5:E6"/>
    <mergeCell ref="G4:G6"/>
    <mergeCell ref="H4:H6"/>
    <mergeCell ref="I4:I6"/>
    <mergeCell ref="J4:J6"/>
    <mergeCell ref="K4:K6"/>
    <mergeCell ref="L4:L6"/>
    <mergeCell ref="F4:F6"/>
  </mergeCells>
  <phoneticPr fontId="4" type="noConversion"/>
  <printOptions horizontalCentered="1"/>
  <pageMargins left="0.6692913385826772" right="0.27559055118110237" top="0.51181102362204722" bottom="0.27559055118110237"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H41"/>
  <sheetViews>
    <sheetView workbookViewId="0">
      <selection activeCell="R23" sqref="R23"/>
    </sheetView>
  </sheetViews>
  <sheetFormatPr defaultColWidth="4.7109375" defaultRowHeight="12.75"/>
  <cols>
    <col min="1" max="1" width="9.42578125" customWidth="1"/>
    <col min="2" max="6" width="11.28515625" customWidth="1"/>
    <col min="7" max="7" width="10.7109375" customWidth="1"/>
    <col min="8" max="8" width="9.85546875" customWidth="1"/>
  </cols>
  <sheetData>
    <row r="1" spans="1:8" ht="14.25" customHeight="1">
      <c r="C1" s="193"/>
      <c r="D1" s="193"/>
      <c r="E1" s="193"/>
      <c r="H1" s="13" t="s">
        <v>240</v>
      </c>
    </row>
    <row r="2" spans="1:8" ht="15" customHeight="1">
      <c r="A2" s="803" t="s">
        <v>120</v>
      </c>
      <c r="B2" s="803"/>
      <c r="C2" s="803"/>
      <c r="D2" s="803"/>
      <c r="E2" s="803"/>
      <c r="F2" s="803"/>
      <c r="G2" s="803"/>
      <c r="H2" s="803"/>
    </row>
    <row r="3" spans="1:8" ht="15" customHeight="1">
      <c r="A3" s="804" t="s">
        <v>121</v>
      </c>
      <c r="B3" s="804"/>
      <c r="C3" s="804"/>
      <c r="D3" s="804"/>
      <c r="E3" s="804"/>
      <c r="F3" s="804"/>
      <c r="G3" s="804"/>
      <c r="H3" s="804"/>
    </row>
    <row r="4" spans="1:8" ht="15" customHeight="1">
      <c r="A4" s="805">
        <v>2014</v>
      </c>
      <c r="B4" s="805"/>
      <c r="C4" s="805"/>
      <c r="D4" s="805"/>
      <c r="E4" s="805"/>
      <c r="F4" s="805"/>
      <c r="G4" s="805"/>
      <c r="H4" s="805"/>
    </row>
    <row r="5" spans="1:8" ht="15" customHeight="1">
      <c r="A5" s="34"/>
      <c r="B5" s="806" t="s">
        <v>175</v>
      </c>
      <c r="C5" s="808" t="s">
        <v>139</v>
      </c>
      <c r="D5" s="809"/>
      <c r="E5" s="810"/>
      <c r="F5" s="811" t="s">
        <v>176</v>
      </c>
      <c r="G5" s="813" t="s">
        <v>144</v>
      </c>
      <c r="H5" s="58"/>
    </row>
    <row r="6" spans="1:8" ht="51.75" customHeight="1">
      <c r="B6" s="807"/>
      <c r="C6" s="159" t="s">
        <v>98</v>
      </c>
      <c r="D6" s="157" t="s">
        <v>99</v>
      </c>
      <c r="E6" s="158" t="s">
        <v>100</v>
      </c>
      <c r="F6" s="812"/>
      <c r="G6" s="814"/>
      <c r="H6" s="58"/>
    </row>
    <row r="7" spans="1:8" ht="12" customHeight="1">
      <c r="B7" s="160" t="s">
        <v>178</v>
      </c>
      <c r="C7" s="801"/>
      <c r="D7" s="801"/>
      <c r="E7" s="802"/>
      <c r="F7" s="155" t="s">
        <v>32</v>
      </c>
      <c r="G7" s="155" t="s">
        <v>39</v>
      </c>
      <c r="H7" s="55"/>
    </row>
    <row r="8" spans="1:8" ht="12.75" customHeight="1">
      <c r="A8" s="99" t="s">
        <v>306</v>
      </c>
      <c r="B8" s="705">
        <f>SUM(B11:B38)</f>
        <v>1001839.4000000001</v>
      </c>
      <c r="C8" s="706">
        <f t="shared" ref="C8:E8" si="0">SUM(C11:C38)</f>
        <v>265216.3</v>
      </c>
      <c r="D8" s="706">
        <f t="shared" si="0"/>
        <v>522766.40000000014</v>
      </c>
      <c r="E8" s="706">
        <f t="shared" si="0"/>
        <v>213856.69999999995</v>
      </c>
      <c r="F8" s="707">
        <v>12.964593790139098</v>
      </c>
      <c r="G8" s="709">
        <v>2000</v>
      </c>
      <c r="H8" s="99" t="s">
        <v>306</v>
      </c>
    </row>
    <row r="9" spans="1:8" ht="12.75" customHeight="1">
      <c r="A9" s="88" t="s">
        <v>312</v>
      </c>
      <c r="B9" s="732">
        <f>B11+B14+B15+B17+B18+B19+B20+B22+B26+B29+B30+B32+B36+B37+B38</f>
        <v>924530</v>
      </c>
      <c r="C9" s="733">
        <f t="shared" ref="C9:E9" si="1">C11+C14+C15+C17+C18+C19+C20+C22+C26+C29+C30+C32+C36+C37+C38</f>
        <v>246964.40000000002</v>
      </c>
      <c r="D9" s="733">
        <f t="shared" si="1"/>
        <v>477508.4</v>
      </c>
      <c r="E9" s="733">
        <f t="shared" si="1"/>
        <v>200057.29999999993</v>
      </c>
      <c r="F9" s="734">
        <v>13.063420133187172</v>
      </c>
      <c r="G9" s="710">
        <v>2300</v>
      </c>
      <c r="H9" s="88" t="s">
        <v>312</v>
      </c>
    </row>
    <row r="10" spans="1:8" ht="12.75" customHeight="1">
      <c r="A10" s="90" t="s">
        <v>313</v>
      </c>
      <c r="B10" s="735">
        <f>B8-B9</f>
        <v>77309.40000000014</v>
      </c>
      <c r="C10" s="736">
        <f t="shared" ref="C10:E10" si="2">C8-C9</f>
        <v>18251.899999999965</v>
      </c>
      <c r="D10" s="736">
        <f t="shared" si="2"/>
        <v>45258.000000000116</v>
      </c>
      <c r="E10" s="736">
        <f t="shared" si="2"/>
        <v>13799.400000000023</v>
      </c>
      <c r="F10" s="524">
        <v>11.888996418510063</v>
      </c>
      <c r="G10" s="602">
        <v>737.92584872941063</v>
      </c>
      <c r="H10" s="90" t="s">
        <v>313</v>
      </c>
    </row>
    <row r="11" spans="1:8" ht="12.75" customHeight="1">
      <c r="A11" s="9" t="s">
        <v>20</v>
      </c>
      <c r="B11" s="603">
        <v>22405.9</v>
      </c>
      <c r="C11" s="604">
        <v>6024.7</v>
      </c>
      <c r="D11" s="604">
        <v>14134.5</v>
      </c>
      <c r="E11" s="605">
        <v>2246.6</v>
      </c>
      <c r="F11" s="488">
        <v>11.374702317645285</v>
      </c>
      <c r="G11" s="606">
        <v>2000</v>
      </c>
      <c r="H11" s="9" t="s">
        <v>20</v>
      </c>
    </row>
    <row r="12" spans="1:8" ht="12.75" customHeight="1">
      <c r="A12" s="88" t="s">
        <v>3</v>
      </c>
      <c r="B12" s="611">
        <v>4432.3999999999996</v>
      </c>
      <c r="C12" s="612">
        <v>922.2</v>
      </c>
      <c r="D12" s="612">
        <v>2052.4</v>
      </c>
      <c r="E12" s="613">
        <v>1457.8</v>
      </c>
      <c r="F12" s="476">
        <v>15.406272484280557</v>
      </c>
      <c r="G12" s="614">
        <v>600</v>
      </c>
      <c r="H12" s="88" t="s">
        <v>3</v>
      </c>
    </row>
    <row r="13" spans="1:8" ht="12.75" customHeight="1">
      <c r="A13" s="10" t="s">
        <v>5</v>
      </c>
      <c r="B13" s="609">
        <v>7318.4</v>
      </c>
      <c r="C13" s="604">
        <v>2436.4</v>
      </c>
      <c r="D13" s="604">
        <v>3645.3</v>
      </c>
      <c r="E13" s="610">
        <v>1236.7</v>
      </c>
      <c r="F13" s="488">
        <v>9.4982972007641813</v>
      </c>
      <c r="G13" s="606">
        <v>700</v>
      </c>
      <c r="H13" s="10" t="s">
        <v>5</v>
      </c>
    </row>
    <row r="14" spans="1:8" ht="12.75" customHeight="1">
      <c r="A14" s="88" t="s">
        <v>16</v>
      </c>
      <c r="B14" s="611">
        <v>13835.5</v>
      </c>
      <c r="C14" s="612">
        <v>4234.8999999999996</v>
      </c>
      <c r="D14" s="612">
        <v>7860.8</v>
      </c>
      <c r="E14" s="613">
        <v>1739.8</v>
      </c>
      <c r="F14" s="476">
        <v>11.419706721824841</v>
      </c>
      <c r="G14" s="614">
        <v>2500</v>
      </c>
      <c r="H14" s="88" t="s">
        <v>16</v>
      </c>
    </row>
    <row r="15" spans="1:8" ht="12.75" customHeight="1">
      <c r="A15" s="10" t="s">
        <v>21</v>
      </c>
      <c r="B15" s="609">
        <v>213480</v>
      </c>
      <c r="C15" s="604">
        <v>66102</v>
      </c>
      <c r="D15" s="604">
        <v>95761</v>
      </c>
      <c r="E15" s="610">
        <v>51617</v>
      </c>
      <c r="F15" s="488">
        <v>14.210882628414176</v>
      </c>
      <c r="G15" s="606">
        <v>2600</v>
      </c>
      <c r="H15" s="10" t="s">
        <v>21</v>
      </c>
    </row>
    <row r="16" spans="1:8" ht="12.75" customHeight="1">
      <c r="A16" s="88" t="s">
        <v>6</v>
      </c>
      <c r="B16" s="611">
        <v>1320.3</v>
      </c>
      <c r="C16" s="612">
        <v>232.5</v>
      </c>
      <c r="D16" s="612">
        <v>840.7</v>
      </c>
      <c r="E16" s="613">
        <v>247.1</v>
      </c>
      <c r="F16" s="476">
        <v>12.599123987289229</v>
      </c>
      <c r="G16" s="614">
        <v>1000</v>
      </c>
      <c r="H16" s="88" t="s">
        <v>6</v>
      </c>
    </row>
    <row r="17" spans="1:8" ht="12.75" customHeight="1">
      <c r="A17" s="10" t="s">
        <v>24</v>
      </c>
      <c r="B17" s="609">
        <v>10231.9</v>
      </c>
      <c r="C17" s="604">
        <v>2708.1</v>
      </c>
      <c r="D17" s="604">
        <v>4626.7</v>
      </c>
      <c r="E17" s="610">
        <v>2897.2</v>
      </c>
      <c r="F17" s="488">
        <v>12.664088936636853</v>
      </c>
      <c r="G17" s="606">
        <v>2200</v>
      </c>
      <c r="H17" s="10" t="s">
        <v>24</v>
      </c>
    </row>
    <row r="18" spans="1:8" ht="12.75" customHeight="1">
      <c r="A18" s="88" t="s">
        <v>17</v>
      </c>
      <c r="B18" s="611">
        <v>17878</v>
      </c>
      <c r="C18" s="612">
        <v>4037.8</v>
      </c>
      <c r="D18" s="612">
        <v>6227.1</v>
      </c>
      <c r="E18" s="613">
        <v>7613.2</v>
      </c>
      <c r="F18" s="476">
        <v>13.59987402734428</v>
      </c>
      <c r="G18" s="614">
        <v>1600</v>
      </c>
      <c r="H18" s="88" t="s">
        <v>17</v>
      </c>
    </row>
    <row r="19" spans="1:8" ht="12.75" customHeight="1">
      <c r="A19" s="10" t="s">
        <v>22</v>
      </c>
      <c r="B19" s="609">
        <v>71812</v>
      </c>
      <c r="C19" s="604">
        <v>17039</v>
      </c>
      <c r="D19" s="604">
        <v>42596</v>
      </c>
      <c r="E19" s="610">
        <v>12177</v>
      </c>
      <c r="F19" s="497">
        <v>11.497020559897793</v>
      </c>
      <c r="G19" s="615">
        <v>1500</v>
      </c>
      <c r="H19" s="10" t="s">
        <v>22</v>
      </c>
    </row>
    <row r="20" spans="1:8" ht="12.75" customHeight="1">
      <c r="A20" s="88" t="s">
        <v>23</v>
      </c>
      <c r="B20" s="704">
        <v>148669.39999999994</v>
      </c>
      <c r="C20" s="607">
        <v>38412.799999999981</v>
      </c>
      <c r="D20" s="607">
        <v>84142.6</v>
      </c>
      <c r="E20" s="608">
        <v>26114.099999999959</v>
      </c>
      <c r="F20" s="708">
        <v>12.973857053296772</v>
      </c>
      <c r="G20" s="711">
        <v>2253.1171782972297</v>
      </c>
      <c r="H20" s="88" t="s">
        <v>23</v>
      </c>
    </row>
    <row r="21" spans="1:8" ht="12.75" customHeight="1">
      <c r="A21" s="10" t="s">
        <v>48</v>
      </c>
      <c r="B21" s="616">
        <v>3087.6804967847297</v>
      </c>
      <c r="C21" s="617">
        <v>817.3996719827627</v>
      </c>
      <c r="D21" s="617">
        <v>1611.1720278263808</v>
      </c>
      <c r="E21" s="618">
        <v>659.10879697558596</v>
      </c>
      <c r="F21" s="677">
        <v>12.964593790139098</v>
      </c>
      <c r="G21" s="619">
        <v>728.90334652358331</v>
      </c>
      <c r="H21" s="10" t="s">
        <v>48</v>
      </c>
    </row>
    <row r="22" spans="1:8" ht="12.75" customHeight="1">
      <c r="A22" s="88" t="s">
        <v>25</v>
      </c>
      <c r="B22" s="611">
        <v>119075.5</v>
      </c>
      <c r="C22" s="612">
        <v>23314.1</v>
      </c>
      <c r="D22" s="612">
        <v>77375.199999999997</v>
      </c>
      <c r="E22" s="613">
        <v>18386.2</v>
      </c>
      <c r="F22" s="476">
        <v>11.973584317511074</v>
      </c>
      <c r="G22" s="614">
        <v>2000</v>
      </c>
      <c r="H22" s="88" t="s">
        <v>25</v>
      </c>
    </row>
    <row r="23" spans="1:8" ht="12.75" customHeight="1">
      <c r="A23" s="10" t="s">
        <v>4</v>
      </c>
      <c r="B23" s="609">
        <v>1244.4000000000001</v>
      </c>
      <c r="C23" s="604">
        <v>270.89999999999998</v>
      </c>
      <c r="D23" s="604">
        <v>769.5</v>
      </c>
      <c r="E23" s="610">
        <v>204</v>
      </c>
      <c r="F23" s="488">
        <v>9.2828955711546932</v>
      </c>
      <c r="G23" s="606">
        <v>1500</v>
      </c>
      <c r="H23" s="10" t="s">
        <v>4</v>
      </c>
    </row>
    <row r="24" spans="1:8" ht="12.75" customHeight="1">
      <c r="A24" s="88" t="s">
        <v>8</v>
      </c>
      <c r="B24" s="611">
        <v>1621.1</v>
      </c>
      <c r="C24" s="612">
        <v>249.9</v>
      </c>
      <c r="D24" s="612">
        <v>1059.5</v>
      </c>
      <c r="E24" s="613">
        <v>311.60000000000002</v>
      </c>
      <c r="F24" s="476">
        <v>11.334065119661048</v>
      </c>
      <c r="G24" s="614">
        <v>800</v>
      </c>
      <c r="H24" s="88" t="s">
        <v>8</v>
      </c>
    </row>
    <row r="25" spans="1:8" ht="12.75" customHeight="1">
      <c r="A25" s="10" t="s">
        <v>9</v>
      </c>
      <c r="B25" s="609">
        <v>3439.2</v>
      </c>
      <c r="C25" s="604">
        <v>534</v>
      </c>
      <c r="D25" s="604">
        <v>2414</v>
      </c>
      <c r="E25" s="610">
        <v>491.2</v>
      </c>
      <c r="F25" s="488">
        <v>15.048305796695601</v>
      </c>
      <c r="G25" s="606">
        <v>1200</v>
      </c>
      <c r="H25" s="10" t="s">
        <v>9</v>
      </c>
    </row>
    <row r="26" spans="1:8" ht="12.75" customHeight="1">
      <c r="A26" s="88" t="s">
        <v>26</v>
      </c>
      <c r="B26" s="704">
        <v>2829.6</v>
      </c>
      <c r="C26" s="607">
        <v>851.2</v>
      </c>
      <c r="D26" s="607">
        <v>1849.2</v>
      </c>
      <c r="E26" s="608">
        <v>129.19999999999999</v>
      </c>
      <c r="F26" s="708">
        <v>15.94832687982956</v>
      </c>
      <c r="G26" s="711">
        <v>5086.2904197052412</v>
      </c>
      <c r="H26" s="88" t="s">
        <v>26</v>
      </c>
    </row>
    <row r="27" spans="1:8" ht="12.75" customHeight="1">
      <c r="A27" s="10" t="s">
        <v>7</v>
      </c>
      <c r="B27" s="609">
        <v>7351.4</v>
      </c>
      <c r="C27" s="604">
        <v>1372.3</v>
      </c>
      <c r="D27" s="604">
        <v>5005.3999999999996</v>
      </c>
      <c r="E27" s="610">
        <v>973.7</v>
      </c>
      <c r="F27" s="488">
        <v>13.703895639076441</v>
      </c>
      <c r="G27" s="606">
        <v>700</v>
      </c>
      <c r="H27" s="10" t="s">
        <v>7</v>
      </c>
    </row>
    <row r="28" spans="1:8" ht="12.75" customHeight="1">
      <c r="A28" s="88" t="s">
        <v>10</v>
      </c>
      <c r="B28" s="611">
        <v>647.79999999999995</v>
      </c>
      <c r="C28" s="612">
        <v>143.4</v>
      </c>
      <c r="D28" s="612">
        <v>362.1</v>
      </c>
      <c r="E28" s="613">
        <v>142.30000000000001</v>
      </c>
      <c r="F28" s="476">
        <v>12.56424678523633</v>
      </c>
      <c r="G28" s="614">
        <v>1500</v>
      </c>
      <c r="H28" s="88" t="s">
        <v>10</v>
      </c>
    </row>
    <row r="29" spans="1:8" ht="12.75" customHeight="1">
      <c r="A29" s="10" t="s">
        <v>18</v>
      </c>
      <c r="B29" s="609">
        <v>36408</v>
      </c>
      <c r="C29" s="604">
        <v>8653</v>
      </c>
      <c r="D29" s="604">
        <v>21737</v>
      </c>
      <c r="E29" s="610">
        <v>6018</v>
      </c>
      <c r="F29" s="497">
        <v>12.613680064024614</v>
      </c>
      <c r="G29" s="615">
        <v>2200</v>
      </c>
      <c r="H29" s="10" t="s">
        <v>18</v>
      </c>
    </row>
    <row r="30" spans="1:8" ht="12.75" customHeight="1">
      <c r="A30" s="88" t="s">
        <v>27</v>
      </c>
      <c r="B30" s="611">
        <v>22253.4</v>
      </c>
      <c r="C30" s="612">
        <v>5571.3</v>
      </c>
      <c r="D30" s="612">
        <v>12550.7</v>
      </c>
      <c r="E30" s="613">
        <v>4131.3999999999996</v>
      </c>
      <c r="F30" s="476">
        <v>12.490654488876316</v>
      </c>
      <c r="G30" s="614">
        <v>2600</v>
      </c>
      <c r="H30" s="88" t="s">
        <v>27</v>
      </c>
    </row>
    <row r="31" spans="1:8" ht="12.75" customHeight="1">
      <c r="A31" s="10" t="s">
        <v>11</v>
      </c>
      <c r="B31" s="620">
        <v>29571.4</v>
      </c>
      <c r="C31" s="621">
        <v>8172.9</v>
      </c>
      <c r="D31" s="621">
        <v>17442.7</v>
      </c>
      <c r="E31" s="622">
        <v>3955.9</v>
      </c>
      <c r="F31" s="522">
        <v>12.139690557229342</v>
      </c>
      <c r="G31" s="623">
        <v>800</v>
      </c>
      <c r="H31" s="10" t="s">
        <v>11</v>
      </c>
    </row>
    <row r="32" spans="1:8" ht="12.75" customHeight="1">
      <c r="A32" s="88" t="s">
        <v>28</v>
      </c>
      <c r="B32" s="611">
        <v>14367.4</v>
      </c>
      <c r="C32" s="612">
        <v>4112.1000000000004</v>
      </c>
      <c r="D32" s="612">
        <v>8168.4</v>
      </c>
      <c r="E32" s="613">
        <v>2086.8000000000002</v>
      </c>
      <c r="F32" s="476">
        <v>12.188891594251096</v>
      </c>
      <c r="G32" s="614">
        <v>1400</v>
      </c>
      <c r="H32" s="88" t="s">
        <v>28</v>
      </c>
    </row>
    <row r="33" spans="1:8" ht="12.75" customHeight="1">
      <c r="A33" s="10" t="s">
        <v>12</v>
      </c>
      <c r="B33" s="624">
        <v>10663.619503215301</v>
      </c>
      <c r="C33" s="625">
        <v>1861.1003280172333</v>
      </c>
      <c r="D33" s="625">
        <v>6074.8279721736162</v>
      </c>
      <c r="E33" s="626">
        <v>2727.591203024434</v>
      </c>
      <c r="F33" s="525">
        <v>11.315644273493719</v>
      </c>
      <c r="G33" s="627">
        <v>535.74289769755467</v>
      </c>
      <c r="H33" s="10" t="s">
        <v>12</v>
      </c>
    </row>
    <row r="34" spans="1:8" ht="12.75" customHeight="1">
      <c r="A34" s="88" t="s">
        <v>14</v>
      </c>
      <c r="B34" s="611">
        <v>3412.9</v>
      </c>
      <c r="C34" s="612">
        <v>647.1</v>
      </c>
      <c r="D34" s="612">
        <v>2525</v>
      </c>
      <c r="E34" s="613">
        <v>240.8</v>
      </c>
      <c r="F34" s="476">
        <v>16.18086306786395</v>
      </c>
      <c r="G34" s="614">
        <v>1700</v>
      </c>
      <c r="H34" s="88" t="s">
        <v>14</v>
      </c>
    </row>
    <row r="35" spans="1:8" ht="12.75" customHeight="1">
      <c r="A35" s="10" t="s">
        <v>13</v>
      </c>
      <c r="B35" s="609">
        <v>3198.8</v>
      </c>
      <c r="C35" s="604">
        <v>591.79999999999995</v>
      </c>
      <c r="D35" s="604">
        <v>1455.4</v>
      </c>
      <c r="E35" s="610">
        <v>1151.5999999999999</v>
      </c>
      <c r="F35" s="488">
        <v>7.6418452423612617</v>
      </c>
      <c r="G35" s="606">
        <v>600</v>
      </c>
      <c r="H35" s="10" t="s">
        <v>13</v>
      </c>
    </row>
    <row r="36" spans="1:8" ht="12.75" customHeight="1">
      <c r="A36" s="88" t="s">
        <v>29</v>
      </c>
      <c r="B36" s="611">
        <v>12937</v>
      </c>
      <c r="C36" s="612">
        <v>3164</v>
      </c>
      <c r="D36" s="612">
        <v>7446</v>
      </c>
      <c r="E36" s="613">
        <v>2327</v>
      </c>
      <c r="F36" s="476">
        <v>11.987250169102046</v>
      </c>
      <c r="G36" s="614">
        <v>2400</v>
      </c>
      <c r="H36" s="88" t="s">
        <v>29</v>
      </c>
    </row>
    <row r="37" spans="1:8" ht="12.75" customHeight="1">
      <c r="A37" s="10" t="s">
        <v>30</v>
      </c>
      <c r="B37" s="609">
        <v>24231.4</v>
      </c>
      <c r="C37" s="604">
        <v>6747.7</v>
      </c>
      <c r="D37" s="604">
        <v>12036.6</v>
      </c>
      <c r="E37" s="610">
        <v>5447.1</v>
      </c>
      <c r="F37" s="488">
        <v>12.592967158836318</v>
      </c>
      <c r="G37" s="606">
        <v>2500</v>
      </c>
      <c r="H37" s="10" t="s">
        <v>30</v>
      </c>
    </row>
    <row r="38" spans="1:8" ht="12.75" customHeight="1">
      <c r="A38" s="293" t="s">
        <v>19</v>
      </c>
      <c r="B38" s="628">
        <v>194115</v>
      </c>
      <c r="C38" s="629">
        <v>55991.7</v>
      </c>
      <c r="D38" s="629">
        <v>80996.600000000006</v>
      </c>
      <c r="E38" s="630">
        <v>57126.7</v>
      </c>
      <c r="F38" s="523">
        <v>14.098426284001564</v>
      </c>
      <c r="G38" s="631">
        <v>3000</v>
      </c>
      <c r="H38" s="293" t="s">
        <v>19</v>
      </c>
    </row>
    <row r="39" spans="1:8" ht="15" customHeight="1">
      <c r="A39" s="504" t="s">
        <v>319</v>
      </c>
      <c r="B39" s="5"/>
      <c r="C39" s="5"/>
      <c r="D39" s="5"/>
      <c r="E39" s="5"/>
    </row>
    <row r="40" spans="1:8" ht="12.75" customHeight="1">
      <c r="A40" s="499"/>
      <c r="B40" s="499"/>
      <c r="C40" s="499"/>
      <c r="D40" s="499"/>
      <c r="E40" s="518"/>
      <c r="F40" s="499"/>
      <c r="G40" s="499"/>
      <c r="H40" s="496"/>
    </row>
    <row r="41" spans="1:8" ht="12.75" customHeight="1">
      <c r="A41" s="498"/>
      <c r="B41" s="500"/>
      <c r="C41" s="505"/>
      <c r="D41" s="505"/>
      <c r="E41" s="505"/>
      <c r="F41" s="500"/>
      <c r="G41" s="500"/>
    </row>
  </sheetData>
  <mergeCells count="8">
    <mergeCell ref="C7:E7"/>
    <mergeCell ref="A2:H2"/>
    <mergeCell ref="A3:H3"/>
    <mergeCell ref="A4:H4"/>
    <mergeCell ref="B5:B6"/>
    <mergeCell ref="C5:E5"/>
    <mergeCell ref="F5:F6"/>
    <mergeCell ref="G5:G6"/>
  </mergeCells>
  <phoneticPr fontId="4" type="noConversion"/>
  <printOptions horizontalCentered="1"/>
  <pageMargins left="0.6692913385826772" right="0.27559055118110237" top="0.51181102362204722" bottom="0.27559055118110237" header="0" footer="0"/>
  <pageSetup paperSize="9"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vt:i4>
      </vt:variant>
    </vt:vector>
  </HeadingPairs>
  <TitlesOfParts>
    <vt:vector size="21" baseType="lpstr">
      <vt:lpstr>T2.1</vt:lpstr>
      <vt:lpstr>overview</vt:lpstr>
      <vt:lpstr>growth_eu28</vt:lpstr>
      <vt:lpstr>limits</vt:lpstr>
      <vt:lpstr>weights</vt:lpstr>
      <vt:lpstr>empl</vt:lpstr>
      <vt:lpstr>entrpr</vt:lpstr>
      <vt:lpstr>turnov</vt:lpstr>
      <vt:lpstr>house_exp_type</vt:lpstr>
      <vt:lpstr>price_index</vt:lpstr>
      <vt:lpstr>trade_by_mode</vt:lpstr>
      <vt:lpstr>tax_fuel</vt:lpstr>
      <vt:lpstr>tax_otrans</vt:lpstr>
      <vt:lpstr>tax_ontot</vt:lpstr>
      <vt:lpstr>world_infr</vt:lpstr>
      <vt:lpstr>world_perf</vt:lpstr>
      <vt:lpstr>growth_eu28!Print_Area</vt:lpstr>
      <vt:lpstr>limits!Print_Area</vt:lpstr>
      <vt:lpstr>overview!Print_Area</vt:lpstr>
      <vt:lpstr>T2.1!Print_Area</vt:lpstr>
      <vt:lpstr>weights!Print_Area</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georgpi</dc:creator>
  <cp:lastModifiedBy>BOLSI Paolo (MOVE)</cp:lastModifiedBy>
  <cp:lastPrinted>2013-01-15T09:39:55Z</cp:lastPrinted>
  <dcterms:created xsi:type="dcterms:W3CDTF">2003-09-05T14:33:05Z</dcterms:created>
  <dcterms:modified xsi:type="dcterms:W3CDTF">2016-09-06T12:46:48Z</dcterms:modified>
</cp:coreProperties>
</file>