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autoCompressPictures="0"/>
  <mc:AlternateContent xmlns:mc="http://schemas.openxmlformats.org/markup-compatibility/2006">
    <mc:Choice Requires="x15">
      <x15ac:absPath xmlns:x15ac="http://schemas.microsoft.com/office/spreadsheetml/2010/11/ac" url="T:\4_TTRD\Personal\PLĖTROS IR LOGISTIKOS SKYRIUS\AISTĖS\Alternatyvus degalai\ATASKAITAI\"/>
    </mc:Choice>
  </mc:AlternateContent>
  <xr:revisionPtr revIDLastSave="0" documentId="13_ncr:1_{A91E1A4C-A04A-438D-B254-294AAD9A4FFC}" xr6:coauthVersionLast="45" xr6:coauthVersionMax="45" xr10:uidLastSave="{00000000-0000-0000-0000-000000000000}"/>
  <bookViews>
    <workbookView xWindow="28680" yWindow="-120" windowWidth="25440" windowHeight="15390" tabRatio="905" firstSheet="1" activeTab="1" xr2:uid="{00000000-000D-0000-FFFF-FFFF00000000}"/>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 r:id="rId13"/>
    <externalReference r:id="rId14"/>
    <externalReference r:id="rId15"/>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U40" i="6" l="1"/>
  <c r="T40" i="6"/>
  <c r="S40" i="6"/>
  <c r="R40" i="6"/>
  <c r="Q40" i="6"/>
  <c r="P40" i="6"/>
  <c r="N7" i="6"/>
  <c r="G13" i="5" l="1"/>
  <c r="I37" i="7" l="1"/>
  <c r="H37" i="7"/>
  <c r="G37" i="7"/>
  <c r="F37" i="7"/>
  <c r="F33" i="7" s="1"/>
  <c r="E37" i="7"/>
  <c r="D37" i="7"/>
  <c r="I34" i="7"/>
  <c r="H34" i="7"/>
  <c r="H33" i="7" s="1"/>
  <c r="G34" i="7"/>
  <c r="G33" i="7" s="1"/>
  <c r="F34" i="7"/>
  <c r="E34" i="7"/>
  <c r="D34" i="7"/>
  <c r="D33" i="7" s="1"/>
  <c r="I33" i="7"/>
  <c r="E33" i="7"/>
  <c r="I24" i="7"/>
  <c r="H24" i="7"/>
  <c r="G24" i="7"/>
  <c r="F24" i="7"/>
  <c r="E24" i="7"/>
  <c r="D24" i="7"/>
  <c r="D27" i="7"/>
  <c r="E27" i="7"/>
  <c r="F27" i="7"/>
  <c r="G27" i="7"/>
  <c r="H27" i="7"/>
  <c r="I27" i="7"/>
  <c r="I50" i="5"/>
  <c r="H50" i="5"/>
  <c r="G50" i="5"/>
  <c r="F50" i="5"/>
  <c r="E50" i="5"/>
  <c r="D50" i="5"/>
  <c r="I39" i="5"/>
  <c r="H39" i="5"/>
  <c r="I29" i="5"/>
  <c r="I27" i="5" s="1"/>
  <c r="H29" i="5"/>
  <c r="H27" i="5" s="1"/>
  <c r="G29" i="5"/>
  <c r="G27" i="5" s="1"/>
  <c r="F29" i="5"/>
  <c r="E29" i="5"/>
  <c r="D29" i="5"/>
  <c r="D27" i="5" s="1"/>
  <c r="F27" i="5"/>
  <c r="E27" i="5"/>
  <c r="Q7" i="13" l="1"/>
  <c r="S7" i="14"/>
  <c r="S6" i="14"/>
  <c r="I61" i="5" l="1"/>
  <c r="H61" i="5"/>
  <c r="G61" i="5"/>
  <c r="F61" i="5"/>
  <c r="E61" i="5"/>
  <c r="D61" i="5"/>
  <c r="G39" i="5"/>
  <c r="F39" i="5"/>
  <c r="E39" i="5"/>
  <c r="D39" i="5"/>
  <c r="I19" i="5"/>
  <c r="H19" i="5"/>
  <c r="G19" i="5"/>
  <c r="I16" i="5"/>
  <c r="H16" i="5"/>
  <c r="G16" i="5"/>
  <c r="F16" i="5"/>
  <c r="E16" i="5"/>
  <c r="D16" i="5"/>
  <c r="I13" i="5"/>
  <c r="I9" i="5" s="1"/>
  <c r="I7" i="5" s="1"/>
  <c r="H13" i="5"/>
  <c r="F13" i="5"/>
  <c r="F9" i="5" s="1"/>
  <c r="F7" i="5" s="1"/>
  <c r="E13" i="5"/>
  <c r="E9" i="5" s="1"/>
  <c r="E7" i="5" s="1"/>
  <c r="D13" i="5"/>
  <c r="G9" i="5"/>
  <c r="G7" i="5" s="1"/>
  <c r="F10" i="5"/>
  <c r="E10" i="5"/>
  <c r="D10" i="5"/>
  <c r="D9" i="5" s="1"/>
  <c r="D7" i="5" s="1"/>
  <c r="H9" i="5" l="1"/>
  <c r="H7" i="5" s="1"/>
  <c r="U16" i="6"/>
  <c r="R16" i="6"/>
  <c r="O16" i="6"/>
  <c r="L16" i="6"/>
  <c r="I16" i="6"/>
  <c r="F16" i="6"/>
  <c r="G9" i="7" l="1"/>
  <c r="F9" i="7"/>
  <c r="I22" i="7"/>
  <c r="H22" i="7"/>
  <c r="G22" i="7"/>
  <c r="F22" i="7"/>
  <c r="E22" i="7"/>
  <c r="D22" i="7"/>
  <c r="I10" i="7" l="1"/>
  <c r="I8" i="7" s="1"/>
  <c r="H10" i="7"/>
  <c r="H8" i="7" s="1"/>
  <c r="G10" i="7"/>
  <c r="F10" i="7"/>
  <c r="E10" i="7"/>
  <c r="E8" i="7" s="1"/>
  <c r="D10" i="7"/>
  <c r="D8" i="7" s="1"/>
  <c r="G8" i="7"/>
  <c r="F8" i="7" l="1"/>
  <c r="D41" i="7"/>
  <c r="E41" i="7"/>
  <c r="F41" i="7"/>
  <c r="G41" i="7"/>
  <c r="H41" i="7"/>
  <c r="I41" i="7"/>
  <c r="G40" i="6" l="1"/>
  <c r="E40" i="6"/>
  <c r="F40" i="6"/>
  <c r="H40" i="6"/>
  <c r="I40" i="6"/>
  <c r="S8" i="6"/>
  <c r="T8" i="6"/>
  <c r="U8" i="6" s="1"/>
  <c r="S7" i="6"/>
  <c r="P8" i="6"/>
  <c r="Q8" i="6"/>
  <c r="R8" i="6" s="1"/>
  <c r="P7" i="6"/>
  <c r="Q7" i="6"/>
  <c r="M8" i="6"/>
  <c r="M7" i="6"/>
  <c r="J8" i="6"/>
  <c r="K8" i="6"/>
  <c r="J7" i="6"/>
  <c r="G8" i="6"/>
  <c r="H8" i="6"/>
  <c r="I8" i="6" s="1"/>
  <c r="G7" i="6"/>
  <c r="E8" i="6"/>
  <c r="D8" i="6"/>
  <c r="F8" i="6"/>
  <c r="D40" i="6"/>
  <c r="E72" i="5"/>
  <c r="F72" i="5"/>
  <c r="G72" i="5"/>
  <c r="H72" i="5"/>
  <c r="I72" i="5"/>
  <c r="D72" i="5"/>
  <c r="E16" i="7"/>
  <c r="E14" i="7" s="1"/>
  <c r="E7" i="7" s="1"/>
  <c r="F16" i="7"/>
  <c r="F14" i="7" s="1"/>
  <c r="F7" i="7" s="1"/>
  <c r="G16" i="7"/>
  <c r="G14" i="7" s="1"/>
  <c r="G7" i="7" s="1"/>
  <c r="H16" i="7"/>
  <c r="H14" i="7"/>
  <c r="H7" i="7" s="1"/>
  <c r="I16" i="7"/>
  <c r="I14" i="7" s="1"/>
  <c r="I7" i="7" s="1"/>
  <c r="D16" i="7"/>
  <c r="D14" i="7"/>
  <c r="D7" i="7" s="1"/>
  <c r="E45" i="7"/>
  <c r="D45" i="7"/>
  <c r="I45" i="7"/>
  <c r="H45" i="7"/>
  <c r="G45" i="7"/>
  <c r="F45" i="7"/>
  <c r="L8" i="6" l="1"/>
  <c r="D7" i="6"/>
  <c r="O7" i="6"/>
  <c r="T7" i="6"/>
  <c r="U7" i="6" s="1"/>
  <c r="H7" i="6"/>
  <c r="I7" i="6" s="1"/>
  <c r="R7" i="6"/>
  <c r="E7" i="6"/>
  <c r="F7" i="6" s="1"/>
  <c r="K7" i="6"/>
  <c r="L7" i="6" s="1"/>
  <c r="N8" i="6"/>
  <c r="O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Aistė Gasiūnienė (Purauskaitė)</author>
  </authors>
  <commentList>
    <comment ref="D11" authorId="0" shapeId="0" xr:uid="{75389278-6CF4-4240-8781-A9CFEC4B9087}">
      <text>
        <r>
          <rPr>
            <b/>
            <sz val="9"/>
            <color indexed="81"/>
            <rFont val="Tahoma"/>
            <family val="2"/>
            <charset val="186"/>
          </rPr>
          <t>Aistė Gasiūnienė (Purauskaitė):</t>
        </r>
        <r>
          <rPr>
            <sz val="9"/>
            <color indexed="81"/>
            <rFont val="Tahoma"/>
            <family val="2"/>
            <charset val="186"/>
          </rPr>
          <t xml:space="preserve">
The Law establishes the legal bases for public administration, regulation, supervision and control of the electricity sector and organization of activities in the electricity sector, as well as regulates the relations between electricity producers, service providers, consumers and institutions regulating, supervising and controlling the electricity sector. energy production, transmission, distribution, supply and protection of consumers' rights and legitimate interests</t>
        </r>
      </text>
    </comment>
    <comment ref="D12" authorId="0" shapeId="0" xr:uid="{68593163-3935-4311-9297-144F568E5EE8}">
      <text>
        <r>
          <rPr>
            <b/>
            <sz val="9"/>
            <color indexed="81"/>
            <rFont val="Tahoma"/>
            <family val="2"/>
            <charset val="186"/>
          </rPr>
          <t>Aistė Gasiūnienė (Purauskaitė):</t>
        </r>
        <r>
          <rPr>
            <sz val="9"/>
            <color indexed="81"/>
            <rFont val="Tahoma"/>
            <family val="2"/>
            <charset val="186"/>
          </rPr>
          <t xml:space="preserve">
The Law establishes the relationships related to the transmission, distribution, storage, liquefaction, supply, regasification of liquefied natural gas (LNG) and LNG congestion. This Law lays down rules relating to the organization and functioning of the natural gas sector, access to the market, criteria and procedures for the issue of licenses for the transmission, distribution, storage, LNG regasification and supply of natural gas and for licensing the operation of a market operator. It also lays down measures designed to ensure an adequate level of security of natural gas supply and to complete the internal market of the European Union. The provisions of this Act applicable to activities related to natural gas, including LNG, shall also apply in a non-discriminatory manner to activities relating to biogas, gas produced from biomass or other types of gas, provided that such gas can be technically and safely injected into the natural gas system. for transportation. The provisions of this Law shall not apply to the measures for the promotion of biogas production established in the Law on Renewable Energy of the Republic of Lithuania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Aistė Gasiūnienė (Purauskaitė)</author>
  </authors>
  <commentList>
    <comment ref="E14" authorId="0" shapeId="0" xr:uid="{D77043AB-EEE6-4DCD-9B5A-D3DF3676745D}">
      <text>
        <r>
          <rPr>
            <b/>
            <sz val="9"/>
            <color indexed="81"/>
            <rFont val="Tahoma"/>
            <charset val="1"/>
          </rPr>
          <t>Aistė Gasiūnienė (Purauskaitė):</t>
        </r>
        <r>
          <rPr>
            <sz val="9"/>
            <color indexed="81"/>
            <rFont val="Tahoma"/>
            <charset val="1"/>
          </rPr>
          <t xml:space="preserve">
The Institute of Environmental Protection, an independent non-profit organization supporting relations with the business community, associations, public institutions, international organizations, media and other groups of society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Aistė Gasiūnienė (Purauskaitė)</author>
  </authors>
  <commentList>
    <comment ref="I45" authorId="0" shapeId="0" xr:uid="{89CBB563-BFA1-4631-A1A6-613B2A9F60C3}">
      <text>
        <r>
          <rPr>
            <b/>
            <sz val="9"/>
            <color indexed="81"/>
            <rFont val="Tahoma"/>
            <family val="2"/>
            <charset val="186"/>
          </rPr>
          <t>Aistė Gasiūnienė (Purauskaitė):</t>
        </r>
        <r>
          <rPr>
            <sz val="9"/>
            <color indexed="81"/>
            <rFont val="Tahoma"/>
            <family val="2"/>
            <charset val="186"/>
          </rPr>
          <t xml:space="preserve">
2030: Draft air pollution reduction plan (proposed measures to reduce air pollution); proposal by Lithuanian Inland Waterway Authority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Aistė Gasiūnienė (Purauskaitė)</author>
    <author>tc={CCA371E0-9A2A-452B-8F48-918396E27573}</author>
  </authors>
  <commentList>
    <comment ref="C8" authorId="0" shapeId="0" xr:uid="{ED75F081-8220-4208-8105-D869306BDADA}">
      <text>
        <r>
          <rPr>
            <b/>
            <sz val="9"/>
            <color indexed="81"/>
            <rFont val="Tahoma"/>
            <charset val="1"/>
          </rPr>
          <t>Aistė Gasiūnienė (Purauskaitė):</t>
        </r>
        <r>
          <rPr>
            <sz val="9"/>
            <color indexed="81"/>
            <rFont val="Tahoma"/>
            <charset val="1"/>
          </rPr>
          <t xml:space="preserve">
we have no full data with in private sector</t>
        </r>
      </text>
    </comment>
    <comment ref="E9" authorId="0" shapeId="0" xr:uid="{02BA958D-793B-41A6-A21C-B00D6C12ED38}">
      <text>
        <r>
          <rPr>
            <b/>
            <sz val="9"/>
            <color indexed="81"/>
            <rFont val="Tahoma"/>
            <family val="2"/>
            <charset val="186"/>
          </rPr>
          <t>Aistė Gasiūnienė (Purauskaitė):</t>
        </r>
        <r>
          <rPr>
            <sz val="9"/>
            <color indexed="81"/>
            <rFont val="Tahoma"/>
            <family val="2"/>
            <charset val="186"/>
          </rPr>
          <t xml:space="preserve">
4 NPRP in airports</t>
        </r>
      </text>
    </comment>
    <comment ref="F9" authorId="0" shapeId="0" xr:uid="{1D10E4A2-D789-4925-AFEE-84AB7E5C7CF3}">
      <text>
        <r>
          <rPr>
            <b/>
            <sz val="9"/>
            <color indexed="81"/>
            <rFont val="Tahoma"/>
            <family val="2"/>
            <charset val="186"/>
          </rPr>
          <t>Aistė Gasiūnienė (Purauskaitė):</t>
        </r>
        <r>
          <rPr>
            <sz val="9"/>
            <color indexed="81"/>
            <rFont val="Tahoma"/>
            <family val="2"/>
            <charset val="186"/>
          </rPr>
          <t xml:space="preserve">
4 NPRP in airports</t>
        </r>
      </text>
    </comment>
    <comment ref="G9" authorId="0" shapeId="0" xr:uid="{46F1D1AA-5CBE-4D7C-BA3A-88968D14C119}">
      <text>
        <r>
          <rPr>
            <b/>
            <sz val="9"/>
            <color indexed="81"/>
            <rFont val="Tahoma"/>
            <family val="2"/>
            <charset val="186"/>
          </rPr>
          <t>Aistė Gasiūnienė (Purauskaitė):</t>
        </r>
        <r>
          <rPr>
            <sz val="9"/>
            <color indexed="81"/>
            <rFont val="Tahoma"/>
            <family val="2"/>
            <charset val="186"/>
          </rPr>
          <t xml:space="preserve">
8 NPRP in airports</t>
        </r>
      </text>
    </comment>
    <comment ref="H9" authorId="0" shapeId="0" xr:uid="{4B3B240E-0AF9-41A7-A755-F14B40380F44}">
      <text>
        <r>
          <rPr>
            <b/>
            <sz val="9"/>
            <color indexed="81"/>
            <rFont val="Tahoma"/>
            <family val="2"/>
            <charset val="186"/>
          </rPr>
          <t>Aistė Gasiūnienė (Purauskaitė):</t>
        </r>
        <r>
          <rPr>
            <sz val="9"/>
            <color indexed="81"/>
            <rFont val="Tahoma"/>
            <family val="2"/>
            <charset val="186"/>
          </rPr>
          <t xml:space="preserve">
4 NPRP in airports</t>
        </r>
      </text>
    </comment>
    <comment ref="I9" authorId="0" shapeId="0" xr:uid="{FE8F407D-3B02-4250-968C-97D676C49BCE}">
      <text>
        <r>
          <rPr>
            <b/>
            <sz val="9"/>
            <color indexed="81"/>
            <rFont val="Tahoma"/>
            <family val="2"/>
            <charset val="186"/>
          </rPr>
          <t>Aistė Gasiūnienė (Purauskaitė):</t>
        </r>
        <r>
          <rPr>
            <sz val="9"/>
            <color indexed="81"/>
            <rFont val="Tahoma"/>
            <family val="2"/>
            <charset val="186"/>
          </rPr>
          <t xml:space="preserve">
4 NPRP in airports</t>
        </r>
      </text>
    </comment>
    <comment ref="I12" authorId="0" shapeId="0" xr:uid="{0FD16895-2181-425E-8495-8C2339518EB3}">
      <text>
        <r>
          <rPr>
            <b/>
            <sz val="9"/>
            <color indexed="81"/>
            <rFont val="Tahoma"/>
            <charset val="1"/>
          </rPr>
          <t>Aistė Gasiūnienė (Purauskaitė):</t>
        </r>
        <r>
          <rPr>
            <sz val="9"/>
            <color indexed="81"/>
            <rFont val="Tahoma"/>
            <charset val="1"/>
          </rPr>
          <t xml:space="preserve">
If subsidies for charging station be approved</t>
        </r>
      </text>
    </comment>
    <comment ref="C14" authorId="0" shapeId="0" xr:uid="{31E57566-A6C0-43F7-B573-2C17F71F9EA0}">
      <text>
        <r>
          <rPr>
            <b/>
            <sz val="9"/>
            <color indexed="81"/>
            <rFont val="Tahoma"/>
            <charset val="1"/>
          </rPr>
          <t>Aistė Gasiūnienė (Purauskaitė):</t>
        </r>
        <r>
          <rPr>
            <sz val="9"/>
            <color indexed="81"/>
            <rFont val="Tahoma"/>
            <charset val="1"/>
          </rPr>
          <t xml:space="preserve">
we have no such data</t>
        </r>
      </text>
    </comment>
    <comment ref="I15" authorId="0" shapeId="0" xr:uid="{0884620F-EAF2-49CD-AC43-F3F368762226}">
      <text>
        <r>
          <rPr>
            <b/>
            <sz val="9"/>
            <color indexed="81"/>
            <rFont val="Tahoma"/>
            <charset val="1"/>
          </rPr>
          <t>Aistė Gasiūnienė (Purauskaitė):</t>
        </r>
        <r>
          <rPr>
            <sz val="9"/>
            <color indexed="81"/>
            <rFont val="Tahoma"/>
            <charset val="1"/>
          </rPr>
          <t xml:space="preserve">
If subsidies for charging station be approved</t>
        </r>
      </text>
    </comment>
    <comment ref="I21" authorId="0" shapeId="0" xr:uid="{5233873B-A682-4311-BD29-1583D5D48DAA}">
      <text>
        <r>
          <rPr>
            <b/>
            <sz val="9"/>
            <color indexed="81"/>
            <rFont val="Tahoma"/>
            <family val="2"/>
            <charset val="186"/>
          </rPr>
          <t>Aistė Gasiūnienė (Purauskaitė):</t>
        </r>
        <r>
          <rPr>
            <sz val="9"/>
            <color indexed="81"/>
            <rFont val="Tahoma"/>
            <family val="2"/>
            <charset val="186"/>
          </rPr>
          <t xml:space="preserve">
or recreational craft; potential locations: Kaunas Lagoon pier, Nida pier and Uostdvaris inland waterway port </t>
        </r>
      </text>
    </comment>
    <comment ref="D22" authorId="1" shapeId="0" xr:uid="{E2BE9020-6BF9-453C-9341-3799C01CBF1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3 airpors: VNO, PLQ, KUN</t>
        </r>
      </text>
    </comment>
    <comment ref="H31" authorId="0" shapeId="0" xr:uid="{BFB85099-6A44-4C97-8686-5CEC164FBF11}">
      <text>
        <r>
          <rPr>
            <b/>
            <sz val="9"/>
            <color indexed="81"/>
            <rFont val="Tahoma"/>
            <family val="2"/>
            <charset val="186"/>
          </rPr>
          <t>Aistė Gasiūnienė (Purauskaitė):</t>
        </r>
        <r>
          <rPr>
            <sz val="9"/>
            <color indexed="81"/>
            <rFont val="Tahoma"/>
            <family val="2"/>
            <charset val="186"/>
          </rPr>
          <t xml:space="preserve">
Proposal by Lithuanian Inland Waterway Authority to establish a LNG distribution station in Marvele cargo pier (Kaunas)</t>
        </r>
      </text>
    </comment>
    <comment ref="I31" authorId="0" shapeId="0" xr:uid="{4F65A4F2-D514-4016-A63D-EF6C649547A0}">
      <text>
        <r>
          <rPr>
            <b/>
            <sz val="9"/>
            <color indexed="81"/>
            <rFont val="Tahoma"/>
            <family val="2"/>
            <charset val="186"/>
          </rPr>
          <t>Aistė Gasiūnienė (Purauskaitė):</t>
        </r>
        <r>
          <rPr>
            <sz val="9"/>
            <color indexed="81"/>
            <rFont val="Tahoma"/>
            <family val="2"/>
            <charset val="186"/>
          </rPr>
          <t xml:space="preserve">
Proposal by Lithuanian Inland Waterway Authority to establish a LNG distribution station in Marvele cargo pier (Kaunas)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Aistė Gasiūnienė (Purauskaitė)</author>
  </authors>
  <commentList>
    <comment ref="C16" authorId="0" shapeId="0" xr:uid="{FAF7029A-192D-4952-8D40-7D2B4FE837D3}">
      <text>
        <r>
          <rPr>
            <b/>
            <sz val="9"/>
            <color indexed="81"/>
            <rFont val="Tahoma"/>
            <family val="2"/>
            <charset val="186"/>
          </rPr>
          <t>Aistė Gasiūnienė (Purauskaitė):</t>
        </r>
        <r>
          <rPr>
            <sz val="9"/>
            <color indexed="81"/>
            <rFont val="Tahoma"/>
            <family val="2"/>
            <charset val="186"/>
          </rPr>
          <t xml:space="preserve">
*2020-2025-2030 suvartojimas priklausys nuo strateginių projektų įgyvendinimo sėkmės, ar bus pradėtas krovinių vežimas elektrovežiais. </t>
        </r>
      </text>
    </comment>
    <comment ref="D16" authorId="0" shapeId="0" xr:uid="{6D31E4A2-3180-478F-BDC1-AC58C0B7C41A}">
      <text>
        <r>
          <rPr>
            <b/>
            <sz val="9"/>
            <color indexed="81"/>
            <rFont val="Tahoma"/>
            <family val="2"/>
            <charset val="186"/>
          </rPr>
          <t>Aistė Gasiūnienė (Purauskaitė):</t>
        </r>
        <r>
          <rPr>
            <sz val="9"/>
            <color indexed="81"/>
            <rFont val="Tahoma"/>
            <family val="2"/>
            <charset val="186"/>
          </rPr>
          <t xml:space="preserve">
**Matavimo vnt.  tūkst. kWh.</t>
        </r>
      </text>
    </comment>
    <comment ref="M16" authorId="0" shapeId="0" xr:uid="{9A215DA4-1189-43F5-9B7F-858BFBCECBA1}">
      <text>
        <r>
          <rPr>
            <b/>
            <sz val="9"/>
            <color indexed="81"/>
            <rFont val="Tahoma"/>
            <family val="2"/>
            <charset val="186"/>
          </rPr>
          <t>Aistė Gasiūnienė (Purauskaitė):</t>
        </r>
        <r>
          <rPr>
            <sz val="9"/>
            <color indexed="81"/>
            <rFont val="Tahoma"/>
            <family val="2"/>
            <charset val="186"/>
          </rPr>
          <t xml:space="preserve">
***2020 m. suvartojimas atitiks 2018 m. lygį, nes dėl Palemono eismo pertraukos 2019 m. suvartojimas turėtų būti mažesnis</t>
        </r>
      </text>
    </comment>
    <comment ref="P16" authorId="0" shapeId="0" xr:uid="{B6761CD8-AB62-4553-8430-77E1F0E3ED58}">
      <text>
        <r>
          <rPr>
            <b/>
            <sz val="9"/>
            <color indexed="81"/>
            <rFont val="Tahoma"/>
            <family val="2"/>
            <charset val="186"/>
          </rPr>
          <t>Aistė Gasiūnienė (Purauskaitė):</t>
        </r>
        <r>
          <rPr>
            <sz val="9"/>
            <color indexed="81"/>
            <rFont val="Tahoma"/>
            <family val="2"/>
            <charset val="186"/>
          </rPr>
          <t xml:space="preserve">
****Prognozė pateikiama atsižvelgiant į Projektų valdymo departamento skaičiavimus sėkmingai įgyvendinus elektrifikavimo projektą ir pradėjus krovinius vežti elektrovežiais</t>
        </r>
      </text>
    </comment>
    <comment ref="O30" authorId="0" shapeId="0" xr:uid="{851B34E0-E702-4382-932B-3F0A77160D50}">
      <text>
        <r>
          <rPr>
            <b/>
            <sz val="9"/>
            <color indexed="81"/>
            <rFont val="Tahoma"/>
            <charset val="1"/>
          </rPr>
          <t>Aistė Gasiūnienė (Purauskaitė):</t>
        </r>
        <r>
          <rPr>
            <sz val="9"/>
            <color indexed="81"/>
            <rFont val="Tahoma"/>
            <charset val="1"/>
          </rPr>
          <t xml:space="preserve">
Car petrol (with biofuel), thous. tons</t>
        </r>
      </text>
    </comment>
    <comment ref="O31" authorId="0" shapeId="0" xr:uid="{E94D6870-F2B4-436F-BF66-C564020A66C9}">
      <text>
        <r>
          <rPr>
            <b/>
            <sz val="9"/>
            <color indexed="81"/>
            <rFont val="Tahoma"/>
            <charset val="1"/>
          </rPr>
          <t>Aistė Gasiūnienė (Purauskaitė):</t>
        </r>
        <r>
          <rPr>
            <sz val="9"/>
            <color indexed="81"/>
            <rFont val="Tahoma"/>
            <charset val="1"/>
          </rPr>
          <t xml:space="preserve">
Road transport diesel (with biofuels), thous. tons</t>
        </r>
      </text>
    </comment>
    <comment ref="O33" authorId="0" shapeId="0" xr:uid="{35BCB2B9-2AF5-4730-BE90-902B8E20CC15}">
      <text>
        <r>
          <rPr>
            <b/>
            <sz val="9"/>
            <color indexed="81"/>
            <rFont val="Tahoma"/>
            <charset val="1"/>
          </rPr>
          <t>Aistė Gasiūnienė (Purauskaitė):</t>
        </r>
        <r>
          <rPr>
            <sz val="9"/>
            <color indexed="81"/>
            <rFont val="Tahoma"/>
            <charset val="1"/>
          </rPr>
          <t xml:space="preserve">
Compressed, liquefied and gaseous gases in the natural gas balance. Natural gas used in transport is compressed (does not use liquefied form in transport).</t>
        </r>
      </text>
    </comment>
    <comment ref="O36" authorId="0" shapeId="0" xr:uid="{9681F940-1B29-48A4-BA91-086B6EC6740C}">
      <text>
        <r>
          <rPr>
            <b/>
            <sz val="9"/>
            <color indexed="81"/>
            <rFont val="Tahoma"/>
            <charset val="1"/>
          </rPr>
          <t>Aistė Gasiūnienė (Purauskaitė):</t>
        </r>
        <r>
          <rPr>
            <sz val="9"/>
            <color indexed="81"/>
            <rFont val="Tahoma"/>
            <charset val="1"/>
          </rPr>
          <t xml:space="preserve">
Liquefied petroleum gas, thous. tons</t>
        </r>
      </text>
    </comment>
  </commentList>
</comments>
</file>

<file path=xl/sharedStrings.xml><?xml version="1.0" encoding="utf-8"?>
<sst xmlns="http://schemas.openxmlformats.org/spreadsheetml/2006/main" count="1019" uniqueCount="512">
  <si>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</si>
  <si>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</si>
  <si>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</si>
  <si>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</si>
  <si>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</si>
  <si>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</si>
  <si>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</si>
  <si>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</si>
  <si>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</si>
  <si>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</si>
  <si>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</si>
  <si>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</si>
  <si>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</si>
  <si>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</si>
  <si>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</si>
  <si>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</si>
  <si>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</si>
  <si>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</si>
  <si>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</si>
  <si>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</si>
  <si>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</si>
  <si>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</si>
  <si>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</si>
  <si>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</si>
  <si>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</si>
  <si>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</si>
  <si>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</si>
  <si>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</si>
  <si>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</si>
  <si>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</si>
  <si>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</si>
  <si>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</si>
  <si>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</si>
  <si>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</si>
  <si>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</si>
  <si>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</si>
  <si>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</si>
  <si>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</si>
  <si>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</si>
  <si>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</si>
  <si>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</si>
  <si>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</si>
  <si>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</si>
  <si>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</si>
  <si>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</si>
  <si>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</si>
  <si>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</si>
  <si>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</si>
  <si>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</si>
  <si>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</si>
  <si>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</si>
  <si>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</si>
  <si>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</si>
  <si>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</si>
  <si>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</si>
  <si>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</si>
  <si>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</si>
  <si>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</si>
  <si>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</si>
  <si>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</si>
  <si>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</si>
  <si>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</si>
  <si>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</si>
  <si>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</si>
  <si>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</si>
  <si>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</si>
  <si>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</si>
  <si>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</si>
  <si>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</si>
  <si>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</si>
  <si>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</si>
  <si>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</si>
  <si>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</si>
  <si>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</si>
  <si>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</si>
  <si>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</si>
  <si>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</si>
  <si>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</si>
  <si>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</si>
  <si>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</si>
  <si>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</si>
  <si>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</si>
  <si>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</si>
  <si>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</si>
  <si>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</si>
  <si>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</si>
  <si>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</si>
  <si>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</si>
  <si>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</si>
  <si>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</si>
  <si>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</si>
  <si>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</si>
  <si>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</si>
  <si>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</si>
  <si>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</si>
  <si>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</si>
  <si>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</si>
  <si>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</si>
  <si>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</si>
  <si>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</si>
  <si>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</si>
  <si>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</si>
  <si>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</si>
  <si>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</si>
  <si>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</si>
  <si>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</si>
  <si>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</si>
  <si>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</si>
  <si>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</si>
  <si>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</si>
  <si>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</si>
  <si>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</si>
  <si>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</si>
  <si>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</si>
  <si>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</si>
  <si>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</si>
  <si>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</si>
  <si>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</si>
  <si>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</si>
  <si>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</si>
  <si>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</si>
  <si>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</si>
  <si>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</si>
  <si>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</si>
  <si>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</si>
  <si>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</si>
  <si>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</si>
  <si>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</si>
  <si>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</si>
  <si>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</si>
  <si>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</si>
  <si>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</si>
  <si>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</si>
  <si>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</si>
  <si>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</si>
  <si>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</si>
  <si>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</si>
  <si>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</si>
  <si>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</si>
  <si>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</si>
  <si>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</si>
  <si>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</si>
  <si>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</si>
  <si>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</si>
  <si>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</si>
  <si>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</si>
  <si>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</si>
  <si>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</si>
  <si>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</si>
  <si>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</si>
  <si>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</si>
  <si>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</si>
  <si>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</si>
  <si>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</si>
  <si>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</si>
  <si>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</si>
  <si>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</si>
  <si>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</si>
  <si>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</si>
  <si>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</si>
  <si>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</si>
  <si>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</si>
  <si>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</si>
  <si>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</si>
  <si>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</si>
  <si>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</si>
  <si>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</si>
  <si>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</si>
  <si>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</si>
  <si>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</si>
  <si>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</si>
  <si>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</si>
  <si>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</si>
  <si>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</si>
  <si>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</si>
  <si>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</si>
  <si>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</si>
  <si>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</si>
  <si>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</si>
  <si>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</si>
  <si>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</si>
  <si>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</si>
  <si>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</si>
  <si>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</si>
  <si>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</si>
  <si>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</si>
  <si>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</si>
  <si>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</si>
  <si>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</si>
  <si>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</si>
  <si>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</si>
  <si>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</si>
  <si>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</si>
  <si>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</si>
  <si>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</si>
  <si>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</si>
  <si>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</si>
  <si>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</si>
  <si>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</si>
  <si>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</si>
  <si>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</si>
  <si>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</si>
  <si>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</si>
  <si>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</si>
  <si>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</si>
  <si>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</si>
  <si>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</si>
  <si>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</si>
  <si>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</si>
  <si>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</si>
  <si>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</si>
  <si>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</si>
  <si>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</si>
  <si>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</si>
  <si>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</si>
  <si>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</si>
  <si>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</si>
  <si>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</si>
  <si>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</si>
  <si>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</si>
  <si>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</si>
  <si>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</si>
  <si>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</si>
  <si>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</si>
  <si>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</si>
  <si>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</si>
  <si>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</si>
  <si>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</si>
  <si>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</si>
  <si>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</si>
  <si>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</si>
  <si>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</si>
  <si>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</si>
  <si>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</si>
  <si>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</si>
  <si>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</si>
  <si>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</si>
  <si>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</si>
  <si>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</si>
  <si>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</si>
  <si>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</si>
  <si>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</si>
  <si>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</si>
  <si>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</si>
  <si>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</si>
  <si>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</si>
  <si>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</si>
  <si>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</si>
  <si>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</si>
  <si>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</si>
  <si>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</si>
  <si>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</si>
  <si>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</si>
  <si>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</si>
  <si>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</si>
  <si>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</si>
  <si>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</si>
  <si>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</si>
  <si>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</si>
  <si>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</si>
  <si>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</si>
  <si>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</si>
  <si>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</si>
  <si>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</si>
  <si>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</si>
  <si>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</si>
  <si>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</si>
  <si>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</si>
  <si>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</si>
  <si>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</si>
  <si>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</si>
  <si>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</si>
  <si>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</si>
  <si>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</si>
  <si>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</si>
  <si>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</si>
  <si>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</si>
  <si>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</si>
  <si>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</si>
  <si>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</si>
  <si>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</si>
  <si>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</si>
  <si>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</si>
  <si>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</si>
  <si>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</si>
  <si>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</si>
  <si>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</si>
  <si>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</si>
  <si>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</si>
  <si>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</si>
  <si>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</si>
  <si>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</si>
  <si>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</si>
  <si>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</si>
  <si>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</si>
  <si>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</si>
  <si>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</si>
  <si>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</si>
  <si>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</si>
  <si>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</si>
  <si>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</si>
  <si>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</si>
  <si>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</si>
  <si>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</si>
  <si>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</si>
  <si>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</si>
  <si>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</si>
  <si>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</si>
  <si>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</si>
  <si>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</si>
  <si>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</si>
  <si>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</si>
  <si>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</si>
  <si>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</si>
  <si>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</si>
  <si>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</si>
  <si>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</si>
  <si>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</si>
  <si>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</si>
  <si>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</si>
  <si>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</si>
  <si>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</si>
  <si>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</si>
  <si>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</si>
  <si>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</si>
  <si>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</si>
  <si>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</si>
  <si>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</si>
  <si>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</si>
  <si>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</si>
  <si>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</si>
  <si>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</si>
  <si>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</si>
  <si>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</si>
  <si>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</si>
  <si>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</si>
  <si>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</si>
  <si>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</si>
  <si>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</si>
  <si>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</si>
  <si>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</si>
  <si>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</si>
  <si>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</si>
  <si>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</si>
  <si>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</si>
  <si>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</si>
  <si>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</si>
  <si>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</si>
  <si>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</si>
  <si>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</si>
  <si>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</si>
  <si>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</si>
  <si>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</si>
  <si>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</si>
  <si>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</si>
  <si>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</si>
  <si>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</si>
  <si>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</si>
  <si>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</si>
  <si>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</si>
  <si>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</si>
  <si>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</si>
  <si>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</si>
  <si>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</si>
  <si>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</si>
  <si>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</si>
  <si>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</si>
  <si>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</si>
  <si>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</si>
  <si>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</si>
  <si>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</si>
  <si>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</si>
  <si>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</si>
  <si>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</si>
  <si>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</si>
  <si>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</si>
  <si>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</si>
  <si>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</si>
  <si>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</si>
  <si>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</si>
  <si>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</si>
  <si>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</si>
  <si>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</si>
  <si>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</si>
  <si>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</si>
  <si>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</si>
  <si>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</si>
  <si>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</si>
  <si>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</si>
  <si>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</si>
  <si>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</si>
  <si>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</si>
  <si>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</si>
  <si>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</si>
  <si>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</si>
  <si>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</si>
  <si>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</si>
  <si>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</si>
  <si>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</si>
  <si>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</si>
  <si>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</si>
  <si>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</si>
  <si>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</si>
  <si>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</si>
  <si>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</si>
  <si>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</si>
  <si>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</si>
  <si>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</si>
  <si>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</si>
  <si>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</si>
  <si>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</si>
  <si>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</si>
  <si>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</si>
  <si>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RES-T targets set by Renewable Energy Act</t>
  </si>
  <si>
    <t xml:space="preserve">RES share in transport must reach 10% in the final transport energy consumption. </t>
  </si>
  <si>
    <t>-</t>
  </si>
  <si>
    <t>Current share - 4,33%</t>
  </si>
  <si>
    <t>Biofuel blending obligation set by Renewable Energy Act</t>
  </si>
  <si>
    <t xml:space="preserve">Diesel should have at least 7% of biocomponents and petrol should have at least 10% of biocomponents. Diesel is excluded from obligation in the winter period.  </t>
  </si>
  <si>
    <t xml:space="preserve">Due to different calorific values and volume based mixing the actual proportion of consumed biocomponents is lower than required. The blending amounts have changed since the  application of the policy. </t>
  </si>
  <si>
    <t>Excize duty expemtion by law</t>
  </si>
  <si>
    <t>Natural gas consumed in transport are exempted from excize duty tax</t>
  </si>
  <si>
    <t>Law on Alternative transportation</t>
  </si>
  <si>
    <t xml:space="preserve">Currently the law is being drafted. It is supposed to draw the main concept of alternative transportation an d a clear direction for the market participants. It would include biofuel, biogas and electricity use in transport, the main targets and obligations, also requirements for fueling stations. </t>
  </si>
  <si>
    <t>Guarantees of orign for gas</t>
  </si>
  <si>
    <t xml:space="preserve">Gaseous fuels can have their orign proved by using the guarantee of orign system set by Renewable Energy Law. GOs are issued electronicaly for each MWh of energy. </t>
  </si>
  <si>
    <t>Discount for biogas production infrastructe connection to the grid</t>
  </si>
  <si>
    <t>Biogas prodeuction facilities can apply for a 40% connection to the grid disccount</t>
  </si>
  <si>
    <t>Biofuel sustainability criteria</t>
  </si>
  <si>
    <t xml:space="preserve">Biofuels can be supplied only if they meet the sustainability criteria laid out in the Renewable Energy Act. </t>
  </si>
  <si>
    <t>Natural gas vehicles (planned measure)</t>
  </si>
  <si>
    <t>It is planned to support the purchases of natural gas buses who could be driven on compressed biomethane gas. Only for public transportation use. Partial compensation of investment costs.</t>
  </si>
  <si>
    <t>Alternative fuel infrastructure (planned measure)</t>
  </si>
  <si>
    <t xml:space="preserve">It is planned to launch a support program for  building CNG filling stations,  charging stations, hydrogen fueling stations while ensuring a minimum level of consumption together with support for vehicles and buses. </t>
  </si>
  <si>
    <t>?</t>
  </si>
  <si>
    <t>Merging hydrogen and natural gas.</t>
  </si>
  <si>
    <t xml:space="preserve">"Scania" and partners “SG Dujos“ and  Vilnius Gediminas Technical University are developing innovative technologies for the use of hydrogen and natural gas as transportation fuel. Currently buses powered by hydrogen-enriched natural gas (H2NG) are being tested. </t>
  </si>
  <si>
    <t>National Energy Independence Strategy</t>
  </si>
  <si>
    <t>The long term-vision of the Lithuanian energy sector is to achieve complete independence from fossil fuels in both electricity generation and heating</t>
  </si>
  <si>
    <t>Draft air pollution reduction plan (proposed measures to reduce air pollution)</t>
  </si>
  <si>
    <t>New cargo vessel and barge building</t>
  </si>
  <si>
    <t>Proposals submitted by Lithuanian Inland Waterway Authority</t>
  </si>
  <si>
    <t xml:space="preserve">Replacement of current vessel engines with new AF engines </t>
  </si>
  <si>
    <t>AF type: LNG, electricity, other AF. Proposals submitted by Lithuanian Inland Waterway Authority</t>
  </si>
  <si>
    <t>Proposal by Lithuanian Inland Waterway Authority</t>
  </si>
  <si>
    <t>To establish a LNG distribution station in Marvele cargo pier (Kaunas)</t>
  </si>
  <si>
    <t>LNG would be shipped by inland vessels from Klaipeda to Marvele and then distributed to intermediaries and final consumers (lorries, inland vessels, etc)</t>
  </si>
  <si>
    <t>Pre-commercial procurement LT</t>
  </si>
  <si>
    <t>Project "Development of a LNG driven tugboat for shallow inland waterways"</t>
  </si>
  <si>
    <t xml:space="preserve">National Transport Development Programme 2014-2022 </t>
  </si>
  <si>
    <t>The strategic goal of the Programme is to create a sustainable, environmentally-friendly and competitive national transport and communications system with a high value-added creation potential. Objective 4 of the Programme: Increase energy efficiency in transport and reduce the adverse impact of transport on the environment.</t>
  </si>
  <si>
    <t>Government of the Republic of Lithuania February 1 resolution no. 87 'Concerning 2014 October 22 Implementing Directive 2014/94 / EU of the European Parliament and of the Council on the deployment of alternative fuels infrastructure "</t>
  </si>
  <si>
    <t>Minister of Energy of the Republic of Lithuania February 3, 2012 order no. 1-22 Approval of the General Rules for the Installation of Electrical Equipment</t>
  </si>
  <si>
    <t xml:space="preserve">Minister of Energy of the Republic of Lithuania April 16, 2009 order no. 1-37 On approval of fuel operating rules </t>
  </si>
  <si>
    <t>Electricity Law of the Republic of Lithuania</t>
  </si>
  <si>
    <t>Product Gas Law of the Republic of Lithuania</t>
  </si>
  <si>
    <t>The purpose of the guidelines is to set the objective and expected results for the development of a public electric vehicle charging infrastructure, requirements and recommendations for the installation and operation of public electric vehicle charging accesses.</t>
  </si>
  <si>
    <t>Description of the procedure for the provision of information on the fuel used by motor vehicles</t>
  </si>
  <si>
    <t>The Procedure shall determine what information shall be provided on the fuel used by motor vehicles and where it shall be provided when placing or making available on the market of the Republic of Lithuania</t>
  </si>
  <si>
    <t>National strategy for climate change management</t>
  </si>
  <si>
    <t>The aim of the strategy is to formulate and implement the Lithuanian climate change management policy, to set short-term (until 2020), indicative medium-term (until 2030 and 2040) and long-term (until 2050) goals and objectives for mitigation and mitigation. in the areas of adaptation to the effects of climate change.</t>
  </si>
  <si>
    <t xml:space="preserve">Assignment of Responsibilities and Provisions and Provision of Information on Directive 2014/94 /EU </t>
  </si>
  <si>
    <t>Implementation of the provisions of the Directive 2014/94 /EU relating to the use of electrical equipment</t>
  </si>
  <si>
    <t>Changes to service station operating rules in line with the Directive 2014/94 /EU</t>
  </si>
  <si>
    <t>Construction Technical Regulation STR 2.06.04: 2014 “Streets and local roads. General requirements"</t>
  </si>
  <si>
    <t>Requirements for Installing Electrocomputer Charging Infrastructure New residential and non-residential and remodeled, refurbished (refurbished) or renovated residential and non-residential buildings (if the building has more than ten parking spaces, at least one electric vehicle charging access and cable duct infrastructure, channels, every fifth parking lot, for later installation of electric car charging accesses)</t>
  </si>
  <si>
    <t xml:space="preserve">Provides rights of consumers, suppliers and manufacturers to conclude supply contracts; Consumer protection measures; </t>
  </si>
  <si>
    <t>LNG facilities shall comply with the installation, operation requirements established by the Government or its authorized institution for ensuring compatibility and safe operation of transmission and distribution systems, natural gas storage facilities, LNG facilities.</t>
  </si>
  <si>
    <t>Public guidelines for development of electric charging infrastructure</t>
  </si>
  <si>
    <t>Sustainable Urban Mobility Plans (SUMP) have been developed, with cities having planned locations for charging electric vehicles</t>
  </si>
  <si>
    <t>20 SUMP have been developed, with cities having planned locations for charging electric vehicles</t>
  </si>
  <si>
    <t>M1.3</t>
  </si>
  <si>
    <t>Possibility to use specially marked lanes of route transport ; Parking and entrance fee discounts in Lithuanian cities.</t>
  </si>
  <si>
    <t>Revised skeleton traffic rules giving electric vehicles access to specially marked lanes for road transport and approved parking and entry fee decrees by municipal councils</t>
  </si>
  <si>
    <t>The discount applies until the specified number of electric vehicles is reached in the municipality</t>
  </si>
  <si>
    <t>M1.4</t>
  </si>
  <si>
    <t>No charge for electric cars for 5 years at electric access points near national roads and municipalities</t>
  </si>
  <si>
    <t>The measure is implemented from EU funds</t>
  </si>
  <si>
    <t>Installation of primary necessary infrastructure for electric vehicle charging access near state roads every 50 km and in municipalities where more than 25 thousand population</t>
  </si>
  <si>
    <t>M1.5</t>
  </si>
  <si>
    <t>Promotion of municipalities to purchase electric and other alternative fuel buses</t>
  </si>
  <si>
    <t>Subsidizing the purchase / installation of public electric car charging access in commercially unattractive locations (Proposed, under consideration, not yet approved)</t>
  </si>
  <si>
    <t>Encouraging Private Business to Install Public Electric Vehicle Charging Accesses in Commercially Unattractive / Complex Installation Areas Near National Roads and Municipal Sleeping Areas</t>
  </si>
  <si>
    <t>M1.6</t>
  </si>
  <si>
    <t xml:space="preserve"> Electrification of Railway</t>
  </si>
  <si>
    <t xml:space="preserve">Deployment of the Measures of sustainable mobility </t>
  </si>
  <si>
    <t>Reconstruction and deveopment of pedestrian and bicycles paths</t>
  </si>
  <si>
    <t>M2.3</t>
  </si>
  <si>
    <t>M2.4</t>
  </si>
  <si>
    <t>M1.7</t>
  </si>
  <si>
    <t>From next year the registration and re-registration of polluting vehicles would be taxed. Polluting vehicles are those which have a petrol and / or gas engine with a CO2 emissions greater than 130 g / km and a diesel engine with a CO2 emissions above 115 g / km.</t>
  </si>
  <si>
    <t>M1.8</t>
  </si>
  <si>
    <t>Encouraging urban car abandonment and other environmentally friendly modes of travel</t>
  </si>
  <si>
    <t>Conducting green procurement under Directive (EU) 2019/1161</t>
  </si>
  <si>
    <t>The main activities of the project are to establish at the European Union level an identification system for electric car charging access and electric car charging access operators and an information system for consumers where they can obtain information on electric car charging access.</t>
  </si>
  <si>
    <t>Participation in a pilot project "Data collection related to recharging/refuelling points for alternative fuels and the unique identification codes related to e-Mobility actors" (IDACS)</t>
  </si>
  <si>
    <t>M1.9</t>
  </si>
  <si>
    <t>M1.10</t>
  </si>
  <si>
    <t>M1.11</t>
  </si>
  <si>
    <t>M1.12</t>
  </si>
  <si>
    <r>
      <rPr>
        <i/>
        <sz val="10"/>
        <color theme="1"/>
        <rFont val="Calibri"/>
        <family val="2"/>
        <charset val="186"/>
        <scheme val="minor"/>
      </rPr>
      <t>under consideration</t>
    </r>
    <r>
      <rPr>
        <sz val="10"/>
        <color theme="1"/>
        <rFont val="Calibri"/>
        <family val="2"/>
        <scheme val="minor"/>
      </rPr>
      <t xml:space="preserve">
annual taxes on internal combustion engine cars linked to pollution</t>
    </r>
  </si>
  <si>
    <r>
      <rPr>
        <i/>
        <sz val="10"/>
        <color theme="1"/>
        <rFont val="Calibri"/>
        <family val="2"/>
        <charset val="186"/>
        <scheme val="minor"/>
      </rPr>
      <t>under consideration</t>
    </r>
    <r>
      <rPr>
        <sz val="10"/>
        <color theme="1"/>
        <rFont val="Calibri"/>
        <family val="2"/>
        <scheme val="minor"/>
      </rPr>
      <t xml:space="preserve">
incentives / subsidies for the purchase of pure electric vehicles, for the purchase / installation of electric vehicle charging accesses</t>
    </r>
  </si>
  <si>
    <r>
      <rPr>
        <i/>
        <sz val="10"/>
        <color theme="1"/>
        <rFont val="Calibri"/>
        <family val="2"/>
        <charset val="186"/>
        <scheme val="minor"/>
      </rPr>
      <t>under consideration</t>
    </r>
    <r>
      <rPr>
        <sz val="10"/>
        <color theme="1"/>
        <rFont val="Calibri"/>
        <family val="2"/>
        <scheme val="minor"/>
      </rPr>
      <t xml:space="preserve">
creation of zero emission zones in cities</t>
    </r>
  </si>
  <si>
    <r>
      <rPr>
        <i/>
        <sz val="10"/>
        <color theme="1"/>
        <rFont val="Calibri"/>
        <family val="2"/>
        <charset val="186"/>
        <scheme val="minor"/>
      </rPr>
      <t>under consideration</t>
    </r>
    <r>
      <rPr>
        <sz val="10"/>
        <color theme="1"/>
        <rFont val="Calibri"/>
        <family val="2"/>
        <scheme val="minor"/>
      </rPr>
      <t xml:space="preserve">
Strengthening of national legislation to promote electric mobility and infrastructure development: obligation to provide electric car charging access points for new or refurbished buildings and parking areas; Obligation for new / refurbished petrol station networks adjacent to state roads to provide EV charging access;</t>
    </r>
  </si>
  <si>
    <t>M1.13</t>
  </si>
  <si>
    <r>
      <rPr>
        <i/>
        <sz val="10"/>
        <color theme="1"/>
        <rFont val="Calibri"/>
        <family val="2"/>
        <charset val="186"/>
        <scheme val="minor"/>
      </rPr>
      <t>under consideration</t>
    </r>
    <r>
      <rPr>
        <sz val="10"/>
        <color theme="1"/>
        <rFont val="Calibri"/>
        <family val="2"/>
        <charset val="186"/>
        <scheme val="minor"/>
      </rPr>
      <t xml:space="preserve">
Widespread social dissemination, public awareness, habit building, pilot projects</t>
    </r>
  </si>
  <si>
    <t>M1.14</t>
  </si>
  <si>
    <t>Development of EV supporting website</t>
  </si>
  <si>
    <t>The Institute of Environmental Protection, has created a platform Lithuania, where Lithuanian residents and companies can find all relevant information about electric transport. supply, loading points, rental-sharing, loading equipment, service, topical news.</t>
  </si>
  <si>
    <t xml:space="preserve">
Vehicle registration and re-registration fees related to pollution</t>
  </si>
  <si>
    <t>The Directive sets minimum public procurement objectives, but Lithuania can set more ambitious goals in its national law. In order to contribute to the reduction of GHG emissions in the transport sector, we are transposing more ambitious minimum public procurement targets. By 2024 December 31. clean passenger cars (categories M1, M2 and N1) must represent at least 60% of the total fleet of green purchases, and non-polluting heavy vehicles (categories N2 and N3) shall not less than 8% and the share of clean buses (category M3) should be 80% of the total fleet; - by 2030 December 31. clean passenger cars (categories M1, M2 and N1) must represent 100% of the total green fleet and at least 16% of the heavy duty vehicles (N2 and N3) and the number of clean buses (category M3) should be 100% of the total fleet.</t>
  </si>
  <si>
    <t>Different fuels use for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</si>
</sst>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_-;\-[$€-2]\ * #,##0_-;_-[$€-2]\ * &quot;-&quot;_-;_-@_-"/>
    <numFmt numFmtId="165" formatCode="0.0"/>
  </numFmts>
  <fonts count="48"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9"/>
      <color indexed="81"/>
      <name val="Tahoma"/>
      <family val="2"/>
      <charset val="186"/>
    </font>
    <font>
      <b/>
      <sz val="9"/>
      <color indexed="81"/>
      <name val="Tahoma"/>
      <family val="2"/>
      <charset val="186"/>
    </font>
    <font>
      <sz val="8"/>
      <name val="Calibri"/>
      <family val="2"/>
      <scheme val="minor"/>
    </font>
    <font>
      <i/>
      <sz val="10"/>
      <color theme="1"/>
      <name val="Calibri"/>
      <family val="2"/>
      <charset val="186"/>
      <scheme val="minor"/>
    </font>
    <font>
      <sz val="10"/>
      <color theme="1"/>
      <name val="Calibri"/>
      <family val="2"/>
      <charset val="186"/>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88">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3" borderId="1" xfId="0" quotePrefix="1"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5" xfId="0" applyFont="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14" fillId="0" borderId="7" xfId="0" applyFont="1" applyBorder="1" applyAlignment="1">
      <alignment wrapText="1"/>
    </xf>
    <xf numFmtId="0" fontId="0" fillId="0" borderId="7" xfId="0" applyBorder="1" applyAlignment="1">
      <alignment horizontal="center" vertical="center"/>
    </xf>
    <xf numFmtId="0" fontId="14" fillId="0" borderId="4" xfId="0" applyFont="1" applyBorder="1" applyAlignment="1">
      <alignment vertical="center" wrapText="1"/>
    </xf>
    <xf numFmtId="0" fontId="14" fillId="0" borderId="27" xfId="0" applyFont="1" applyBorder="1" applyAlignment="1">
      <alignment vertical="center" wrapText="1"/>
    </xf>
    <xf numFmtId="164" fontId="14" fillId="0" borderId="26"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14" fillId="0" borderId="27" xfId="0" applyFont="1" applyBorder="1" applyAlignment="1">
      <alignment horizontal="center" vertical="center" wrapText="1"/>
    </xf>
    <xf numFmtId="0" fontId="0" fillId="0" borderId="51" xfId="0" applyBorder="1" applyAlignment="1">
      <alignment horizontal="center" vertical="center"/>
    </xf>
    <xf numFmtId="0" fontId="19" fillId="0" borderId="4" xfId="0" applyFont="1" applyBorder="1" applyAlignment="1">
      <alignment vertical="top" wrapText="1"/>
    </xf>
    <xf numFmtId="0" fontId="14" fillId="0" borderId="27" xfId="0" applyFont="1" applyBorder="1" applyAlignment="1">
      <alignment vertical="top" wrapText="1"/>
    </xf>
    <xf numFmtId="164" fontId="14" fillId="0" borderId="38" xfId="0" applyNumberFormat="1" applyFont="1" applyBorder="1" applyAlignment="1">
      <alignment vertical="top" wrapText="1"/>
    </xf>
    <xf numFmtId="164" fontId="14" fillId="0" borderId="18" xfId="0" applyNumberFormat="1" applyFont="1" applyBorder="1" applyAlignment="1">
      <alignment vertical="top" wrapText="1"/>
    </xf>
    <xf numFmtId="164" fontId="14" fillId="0" borderId="23" xfId="0" applyNumberFormat="1" applyFont="1" applyBorder="1" applyAlignment="1">
      <alignment vertical="top" wrapText="1"/>
    </xf>
    <xf numFmtId="0" fontId="14" fillId="0" borderId="26" xfId="0" applyFont="1" applyBorder="1" applyAlignment="1">
      <alignment vertical="top" wrapText="1"/>
    </xf>
    <xf numFmtId="0" fontId="14" fillId="0" borderId="38" xfId="0" applyFont="1" applyBorder="1" applyAlignment="1">
      <alignment vertical="top" wrapText="1"/>
    </xf>
    <xf numFmtId="0" fontId="14" fillId="0" borderId="18" xfId="0" applyFont="1" applyBorder="1" applyAlignment="1">
      <alignment vertical="top" wrapText="1"/>
    </xf>
    <xf numFmtId="0" fontId="14" fillId="0" borderId="46" xfId="0" applyFont="1" applyBorder="1" applyAlignment="1">
      <alignment vertical="top" wrapText="1"/>
    </xf>
    <xf numFmtId="0" fontId="14" fillId="0" borderId="56" xfId="0" applyFont="1" applyBorder="1" applyAlignment="1">
      <alignment vertical="top" wrapText="1"/>
    </xf>
    <xf numFmtId="3" fontId="19" fillId="9" borderId="8" xfId="0" applyNumberFormat="1" applyFont="1" applyFill="1" applyBorder="1" applyAlignment="1">
      <alignment horizontal="right" vertical="center" wrapText="1"/>
    </xf>
    <xf numFmtId="3" fontId="19" fillId="9" borderId="9" xfId="0" applyNumberFormat="1" applyFont="1" applyFill="1" applyBorder="1" applyAlignment="1">
      <alignment horizontal="right" vertical="center" wrapText="1"/>
    </xf>
    <xf numFmtId="3" fontId="19" fillId="9" borderId="32" xfId="0" applyNumberFormat="1" applyFont="1" applyFill="1" applyBorder="1" applyAlignment="1">
      <alignment horizontal="right" vertical="center" wrapText="1"/>
    </xf>
    <xf numFmtId="3" fontId="19" fillId="9" borderId="8" xfId="0" applyNumberFormat="1" applyFont="1" applyFill="1" applyBorder="1" applyAlignment="1">
      <alignment horizontal="right" vertical="center"/>
    </xf>
    <xf numFmtId="3" fontId="19" fillId="9" borderId="9" xfId="0" applyNumberFormat="1" applyFont="1" applyFill="1" applyBorder="1" applyAlignment="1">
      <alignment horizontal="right" vertical="center"/>
    </xf>
    <xf numFmtId="3" fontId="19" fillId="9" borderId="10" xfId="0" applyNumberFormat="1" applyFont="1" applyFill="1" applyBorder="1" applyAlignment="1">
      <alignment horizontal="right" vertical="center"/>
    </xf>
    <xf numFmtId="2" fontId="14" fillId="3" borderId="26" xfId="0" applyNumberFormat="1" applyFont="1" applyFill="1" applyBorder="1" applyAlignment="1">
      <alignment vertical="center"/>
    </xf>
    <xf numFmtId="2" fontId="14" fillId="3" borderId="4" xfId="0" applyNumberFormat="1" applyFont="1" applyFill="1" applyBorder="1" applyAlignment="1">
      <alignment vertical="center"/>
    </xf>
    <xf numFmtId="1" fontId="40" fillId="3" borderId="27" xfId="0" applyNumberFormat="1" applyFont="1" applyFill="1" applyBorder="1" applyAlignment="1">
      <alignment horizontal="right" vertical="center" wrapText="1"/>
    </xf>
    <xf numFmtId="2" fontId="14" fillId="3" borderId="22" xfId="0" applyNumberFormat="1" applyFont="1" applyFill="1" applyBorder="1" applyAlignment="1">
      <alignment vertical="center"/>
    </xf>
    <xf numFmtId="2" fontId="14" fillId="3" borderId="18" xfId="0" applyNumberFormat="1" applyFont="1" applyFill="1" applyBorder="1" applyAlignment="1">
      <alignment vertical="center"/>
    </xf>
    <xf numFmtId="1" fontId="14" fillId="3" borderId="27" xfId="0" applyNumberFormat="1" applyFont="1" applyFill="1" applyBorder="1" applyAlignment="1">
      <alignment horizontal="right" vertical="center"/>
    </xf>
    <xf numFmtId="2" fontId="14" fillId="0" borderId="18" xfId="0" applyNumberFormat="1" applyFont="1" applyBorder="1" applyAlignment="1">
      <alignment vertical="center"/>
    </xf>
    <xf numFmtId="1" fontId="14" fillId="0" borderId="5" xfId="0" applyNumberFormat="1" applyFont="1" applyBorder="1" applyAlignment="1">
      <alignment horizontal="right" vertical="center"/>
    </xf>
    <xf numFmtId="2" fontId="14" fillId="0" borderId="22" xfId="0" applyNumberFormat="1" applyFont="1" applyBorder="1" applyAlignment="1">
      <alignment vertical="center"/>
    </xf>
    <xf numFmtId="1" fontId="14" fillId="0" borderId="23" xfId="0" applyNumberFormat="1" applyFont="1" applyBorder="1" applyAlignment="1">
      <alignment horizontal="right" vertical="center"/>
    </xf>
    <xf numFmtId="3" fontId="20" fillId="0" borderId="76"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3" fontId="20" fillId="0" borderId="77" xfId="0" applyNumberFormat="1" applyFont="1" applyBorder="1" applyAlignment="1">
      <alignment horizontal="right" vertical="center" wrapText="1"/>
    </xf>
    <xf numFmtId="3" fontId="20" fillId="0" borderId="28" xfId="0" applyNumberFormat="1" applyFont="1" applyBorder="1" applyAlignment="1">
      <alignment horizontal="right" vertical="center" wrapText="1"/>
    </xf>
    <xf numFmtId="3" fontId="20" fillId="0" borderId="1"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28" xfId="0" quotePrefix="1" applyNumberFormat="1" applyFont="1" applyBorder="1" applyAlignment="1">
      <alignment horizontal="right" vertical="center" wrapText="1"/>
    </xf>
    <xf numFmtId="3" fontId="20" fillId="0" borderId="1" xfId="0" quotePrefix="1" applyNumberFormat="1" applyFont="1" applyBorder="1" applyAlignment="1">
      <alignment horizontal="right" vertical="center" wrapText="1"/>
    </xf>
    <xf numFmtId="3" fontId="20" fillId="0" borderId="31" xfId="0" applyNumberFormat="1" applyFont="1" applyBorder="1" applyAlignment="1">
      <alignment horizontal="right" vertical="center" wrapText="1"/>
    </xf>
    <xf numFmtId="3" fontId="20" fillId="0" borderId="9"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38"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3" fontId="20" fillId="0" borderId="18" xfId="0" applyNumberFormat="1" applyFont="1" applyBorder="1" applyAlignment="1">
      <alignment horizontal="right" vertical="center"/>
    </xf>
    <xf numFmtId="3" fontId="20" fillId="0" borderId="23" xfId="0" applyNumberFormat="1" applyFont="1" applyBorder="1" applyAlignment="1">
      <alignment horizontal="right" vertical="center"/>
    </xf>
    <xf numFmtId="3" fontId="20" fillId="0" borderId="31" xfId="0" quotePrefix="1" applyNumberFormat="1" applyFont="1" applyBorder="1" applyAlignment="1">
      <alignment horizontal="right" vertical="center" wrapText="1"/>
    </xf>
    <xf numFmtId="3" fontId="20" fillId="0" borderId="9" xfId="0" quotePrefix="1" applyNumberFormat="1" applyFont="1" applyBorder="1" applyAlignment="1">
      <alignment horizontal="right" vertical="center" wrapText="1"/>
    </xf>
    <xf numFmtId="3" fontId="20" fillId="0" borderId="9" xfId="0" applyNumberFormat="1" applyFont="1" applyBorder="1" applyAlignment="1">
      <alignment horizontal="right" vertical="center"/>
    </xf>
    <xf numFmtId="3" fontId="20" fillId="0" borderId="10" xfId="0" applyNumberFormat="1" applyFont="1" applyBorder="1" applyAlignment="1">
      <alignment horizontal="right" vertical="center"/>
    </xf>
    <xf numFmtId="3" fontId="19" fillId="0" borderId="6" xfId="0" quotePrefix="1" applyNumberFormat="1" applyFont="1" applyBorder="1" applyAlignment="1">
      <alignment horizontal="right" vertical="center" wrapText="1"/>
    </xf>
    <xf numFmtId="3" fontId="19" fillId="0" borderId="1" xfId="0" quotePrefix="1" applyNumberFormat="1" applyFont="1" applyBorder="1" applyAlignment="1">
      <alignment horizontal="right" vertical="center" wrapText="1"/>
    </xf>
    <xf numFmtId="0" fontId="14" fillId="0" borderId="49" xfId="0" applyFont="1" applyBorder="1"/>
    <xf numFmtId="0" fontId="14" fillId="0" borderId="53" xfId="0" applyFont="1" applyBorder="1" applyAlignment="1">
      <alignment horizontal="center" vertical="center" wrapText="1"/>
    </xf>
    <xf numFmtId="164" fontId="14" fillId="0" borderId="26" xfId="0" applyNumberFormat="1" applyFont="1" applyBorder="1" applyAlignment="1">
      <alignment wrapText="1"/>
    </xf>
    <xf numFmtId="164" fontId="14" fillId="0" borderId="4" xfId="0" applyNumberFormat="1" applyFont="1" applyBorder="1" applyAlignment="1">
      <alignment wrapText="1"/>
    </xf>
    <xf numFmtId="0" fontId="14" fillId="0" borderId="51" xfId="0" applyFont="1" applyBorder="1" applyAlignment="1">
      <alignment wrapText="1"/>
    </xf>
    <xf numFmtId="0" fontId="14" fillId="0" borderId="1" xfId="0" applyFont="1" applyBorder="1" applyAlignment="1">
      <alignment vertical="center" wrapText="1"/>
    </xf>
    <xf numFmtId="0" fontId="14" fillId="0" borderId="29" xfId="0" applyFont="1" applyBorder="1" applyAlignment="1">
      <alignment vertical="center" wrapText="1"/>
    </xf>
    <xf numFmtId="164" fontId="14" fillId="0" borderId="28" xfId="0" applyNumberFormat="1" applyFont="1" applyBorder="1" applyAlignment="1">
      <alignment wrapText="1"/>
    </xf>
    <xf numFmtId="164" fontId="14" fillId="0" borderId="1" xfId="0" applyNumberFormat="1" applyFont="1" applyBorder="1" applyAlignment="1">
      <alignment wrapText="1"/>
    </xf>
    <xf numFmtId="0" fontId="14" fillId="0" borderId="1" xfId="0" applyFont="1" applyBorder="1" applyAlignment="1">
      <alignment wrapText="1"/>
    </xf>
    <xf numFmtId="164" fontId="14" fillId="0" borderId="26" xfId="0" applyNumberFormat="1" applyFont="1" applyBorder="1" applyAlignment="1">
      <alignment vertical="top" wrapText="1"/>
    </xf>
    <xf numFmtId="164" fontId="14" fillId="0" borderId="4" xfId="0" applyNumberFormat="1" applyFont="1" applyBorder="1" applyAlignment="1">
      <alignment vertical="top" wrapText="1"/>
    </xf>
    <xf numFmtId="164" fontId="14" fillId="0" borderId="5" xfId="0" applyNumberFormat="1" applyFont="1" applyBorder="1" applyAlignment="1">
      <alignment vertical="top" wrapText="1"/>
    </xf>
    <xf numFmtId="0" fontId="14" fillId="0" borderId="4" xfId="0" applyFont="1" applyBorder="1" applyAlignment="1">
      <alignment wrapText="1"/>
    </xf>
    <xf numFmtId="0" fontId="14" fillId="0" borderId="27" xfId="0" applyFont="1" applyBorder="1" applyAlignment="1">
      <alignment wrapText="1"/>
    </xf>
    <xf numFmtId="3" fontId="22" fillId="3" borderId="4" xfId="85" quotePrefix="1" applyNumberFormat="1" applyFill="1" applyBorder="1" applyAlignment="1">
      <alignment horizontal="right" vertical="center" wrapText="1"/>
    </xf>
    <xf numFmtId="3" fontId="22" fillId="3" borderId="5" xfId="85" quotePrefix="1" applyNumberFormat="1" applyFill="1" applyBorder="1" applyAlignment="1">
      <alignment horizontal="right" vertical="center" wrapText="1"/>
    </xf>
    <xf numFmtId="3" fontId="20" fillId="0" borderId="22" xfId="0" quotePrefix="1" applyNumberFormat="1" applyFont="1" applyBorder="1" applyAlignment="1">
      <alignment horizontal="right" vertical="center" wrapText="1"/>
    </xf>
    <xf numFmtId="3" fontId="20" fillId="0" borderId="18" xfId="0" quotePrefix="1" applyNumberFormat="1" applyFont="1" applyBorder="1" applyAlignment="1">
      <alignment horizontal="right" vertical="center" wrapText="1"/>
    </xf>
    <xf numFmtId="3" fontId="20" fillId="0" borderId="80" xfId="0" applyNumberFormat="1" applyFont="1" applyBorder="1" applyAlignment="1">
      <alignment horizontal="right" vertical="center"/>
    </xf>
    <xf numFmtId="3" fontId="20" fillId="0" borderId="64" xfId="0" applyNumberFormat="1" applyFont="1" applyBorder="1" applyAlignment="1">
      <alignment horizontal="right" vertical="center"/>
    </xf>
    <xf numFmtId="3" fontId="20" fillId="0" borderId="6" xfId="0" quotePrefix="1" applyNumberFormat="1" applyFont="1" applyBorder="1" applyAlignment="1">
      <alignment horizontal="right" vertical="center" wrapText="1"/>
    </xf>
    <xf numFmtId="3" fontId="20" fillId="0" borderId="8" xfId="0" quotePrefix="1" applyNumberFormat="1" applyFont="1" applyBorder="1" applyAlignment="1">
      <alignment horizontal="right" vertical="center" wrapText="1"/>
    </xf>
    <xf numFmtId="3" fontId="20" fillId="0" borderId="66" xfId="0" applyNumberFormat="1" applyFont="1" applyBorder="1" applyAlignment="1">
      <alignment horizontal="right" vertical="center"/>
    </xf>
    <xf numFmtId="3" fontId="20" fillId="0" borderId="8" xfId="0" applyNumberFormat="1" applyFont="1" applyBorder="1" applyAlignment="1">
      <alignment horizontal="right" vertical="center"/>
    </xf>
    <xf numFmtId="0" fontId="14" fillId="0" borderId="17" xfId="0" applyFont="1" applyBorder="1" applyAlignment="1">
      <alignment vertical="top" wrapText="1"/>
    </xf>
    <xf numFmtId="0" fontId="14" fillId="0" borderId="19" xfId="0" applyFont="1" applyBorder="1" applyAlignment="1">
      <alignment vertical="top" wrapText="1"/>
    </xf>
    <xf numFmtId="0" fontId="0" fillId="0" borderId="21" xfId="0" applyBorder="1"/>
    <xf numFmtId="0" fontId="14" fillId="0" borderId="9" xfId="0" applyFont="1" applyBorder="1" applyAlignment="1">
      <alignment vertical="top" wrapText="1"/>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xf numFmtId="164" fontId="14" fillId="10" borderId="28" xfId="0" applyNumberFormat="1" applyFont="1" applyFill="1" applyBorder="1" applyAlignment="1">
      <alignment wrapText="1"/>
    </xf>
    <xf numFmtId="0" fontId="14" fillId="0" borderId="9" xfId="0" applyFont="1" applyBorder="1" applyAlignment="1">
      <alignment vertical="center" wrapText="1"/>
    </xf>
    <xf numFmtId="0" fontId="14" fillId="0" borderId="7" xfId="0" applyFont="1" applyBorder="1" applyAlignment="1">
      <alignment vertical="top" wrapText="1"/>
    </xf>
    <xf numFmtId="0" fontId="11" fillId="0" borderId="24" xfId="0" applyFont="1" applyBorder="1" applyAlignment="1">
      <alignment horizontal="center" vertical="top" wrapText="1"/>
    </xf>
    <xf numFmtId="0" fontId="11" fillId="0" borderId="40" xfId="0" applyFont="1" applyBorder="1" applyAlignment="1">
      <alignment horizontal="center" vertical="top" wrapText="1"/>
    </xf>
    <xf numFmtId="0" fontId="11" fillId="0" borderId="55" xfId="0" applyFont="1" applyBorder="1" applyAlignment="1">
      <alignment horizontal="center" vertical="top" wrapText="1"/>
    </xf>
    <xf numFmtId="0" fontId="45" fillId="0" borderId="1" xfId="0" applyFont="1" applyFill="1" applyBorder="1" applyAlignment="1">
      <alignment vertical="center" wrapText="1"/>
    </xf>
    <xf numFmtId="0" fontId="45" fillId="0" borderId="9" xfId="0" applyFont="1" applyFill="1" applyBorder="1" applyAlignment="1">
      <alignment vertical="center" wrapText="1"/>
    </xf>
    <xf numFmtId="164" fontId="14" fillId="0" borderId="9" xfId="0" applyNumberFormat="1" applyFont="1" applyBorder="1" applyAlignment="1">
      <alignment wrapText="1"/>
    </xf>
    <xf numFmtId="0" fontId="14" fillId="0" borderId="5" xfId="0" applyFont="1" applyBorder="1" applyAlignment="1">
      <alignment wrapText="1"/>
    </xf>
    <xf numFmtId="0" fontId="0" fillId="0" borderId="7" xfId="0" applyBorder="1" applyAlignment="1">
      <alignment wrapText="1"/>
    </xf>
    <xf numFmtId="164" fontId="14" fillId="0" borderId="1" xfId="0" applyNumberFormat="1" applyFont="1" applyFill="1" applyBorder="1" applyAlignment="1">
      <alignment horizontal="left" vertical="center" wrapText="1"/>
    </xf>
    <xf numFmtId="164" fontId="14" fillId="0" borderId="1" xfId="0" applyNumberFormat="1" applyFont="1" applyFill="1" applyBorder="1" applyAlignment="1">
      <alignment horizontal="center" vertical="center" wrapText="1"/>
    </xf>
    <xf numFmtId="164" fontId="14" fillId="10" borderId="1" xfId="0" applyNumberFormat="1" applyFont="1" applyFill="1" applyBorder="1" applyAlignment="1">
      <alignment horizontal="center" vertical="center" wrapText="1"/>
    </xf>
    <xf numFmtId="0" fontId="0" fillId="0" borderId="7" xfId="0" applyFill="1" applyBorder="1"/>
    <xf numFmtId="0" fontId="11" fillId="0" borderId="48" xfId="0" applyFont="1" applyBorder="1" applyAlignment="1">
      <alignment horizontal="center" vertical="top" wrapText="1"/>
    </xf>
    <xf numFmtId="0" fontId="14" fillId="0" borderId="20" xfId="0" applyFont="1" applyBorder="1" applyAlignment="1">
      <alignment horizontal="center" vertical="top"/>
    </xf>
    <xf numFmtId="0" fontId="14" fillId="0" borderId="49" xfId="0" applyFont="1" applyBorder="1" applyAlignment="1">
      <alignment horizontal="center" vertical="top"/>
    </xf>
    <xf numFmtId="0" fontId="14" fillId="0" borderId="22" xfId="0" applyFont="1" applyBorder="1" applyAlignment="1">
      <alignment horizontal="center" vertical="top"/>
    </xf>
    <xf numFmtId="165" fontId="27" fillId="0" borderId="3" xfId="94" applyNumberFormat="1" applyFont="1" applyBorder="1" applyAlignment="1">
      <alignment horizontal="justify" vertical="center" wrapText="1"/>
    </xf>
    <xf numFmtId="165" fontId="27" fillId="0" borderId="4" xfId="94" applyNumberFormat="1" applyFont="1" applyBorder="1" applyAlignment="1">
      <alignment horizontal="justify" vertical="center" wrapText="1"/>
    </xf>
    <xf numFmtId="165" fontId="27" fillId="0" borderId="5" xfId="94" applyNumberFormat="1" applyFont="1" applyBorder="1" applyAlignment="1">
      <alignment horizontal="justify" vertical="center" wrapText="1"/>
    </xf>
    <xf numFmtId="165" fontId="14" fillId="0" borderId="4" xfId="94" applyNumberFormat="1" applyFont="1" applyBorder="1" applyAlignment="1">
      <alignment vertical="center"/>
    </xf>
    <xf numFmtId="165" fontId="14" fillId="0" borderId="5" xfId="94" applyNumberFormat="1" applyFont="1" applyBorder="1" applyAlignment="1">
      <alignment vertical="center"/>
    </xf>
    <xf numFmtId="165" fontId="27" fillId="0" borderId="6" xfId="94" applyNumberFormat="1" applyFont="1" applyBorder="1" applyAlignment="1">
      <alignment horizontal="justify" vertical="center" wrapText="1"/>
    </xf>
    <xf numFmtId="165" fontId="27" fillId="0" borderId="1" xfId="94" applyNumberFormat="1" applyFont="1" applyBorder="1" applyAlignment="1">
      <alignment horizontal="justify" vertical="center" wrapText="1"/>
    </xf>
    <xf numFmtId="165" fontId="27" fillId="0" borderId="7" xfId="94" applyNumberFormat="1" applyFont="1" applyBorder="1" applyAlignment="1">
      <alignment horizontal="justify" vertical="center" wrapText="1"/>
    </xf>
    <xf numFmtId="165" fontId="14" fillId="0" borderId="1" xfId="94" applyNumberFormat="1" applyFont="1" applyBorder="1" applyAlignment="1">
      <alignment vertical="center"/>
    </xf>
    <xf numFmtId="165" fontId="14" fillId="0" borderId="7" xfId="94" applyNumberFormat="1" applyFont="1" applyBorder="1" applyAlignment="1">
      <alignment vertical="center"/>
    </xf>
    <xf numFmtId="165" fontId="14" fillId="0" borderId="6" xfId="94" applyNumberFormat="1" applyFont="1" applyBorder="1" applyAlignment="1">
      <alignment vertical="center"/>
    </xf>
    <xf numFmtId="165" fontId="14" fillId="0" borderId="8" xfId="94" applyNumberFormat="1" applyFont="1" applyBorder="1" applyAlignment="1">
      <alignment vertical="center"/>
    </xf>
    <xf numFmtId="165" fontId="14" fillId="0" borderId="9" xfId="94" applyNumberFormat="1" applyFont="1" applyBorder="1" applyAlignment="1">
      <alignment vertical="center"/>
    </xf>
    <xf numFmtId="165" fontId="14" fillId="0" borderId="10" xfId="94" applyNumberFormat="1" applyFont="1" applyBorder="1" applyAlignment="1">
      <alignment vertical="center"/>
    </xf>
    <xf numFmtId="165" fontId="11" fillId="0" borderId="49" xfId="94" applyNumberFormat="1" applyFont="1" applyBorder="1" applyAlignment="1">
      <alignment vertical="center"/>
    </xf>
    <xf numFmtId="165" fontId="11" fillId="0" borderId="53" xfId="94" applyNumberFormat="1" applyFont="1" applyBorder="1" applyAlignment="1">
      <alignment vertical="center"/>
    </xf>
    <xf numFmtId="165" fontId="11" fillId="0" borderId="54" xfId="94" applyNumberFormat="1" applyFont="1" applyBorder="1" applyAlignment="1">
      <alignment vertical="center"/>
    </xf>
    <xf numFmtId="165" fontId="14" fillId="0" borderId="3" xfId="94" applyNumberFormat="1" applyFont="1" applyBorder="1" applyAlignment="1">
      <alignment vertical="center"/>
    </xf>
    <xf numFmtId="165" fontId="14" fillId="0" borderId="22" xfId="94" applyNumberFormat="1" applyFont="1" applyBorder="1" applyAlignment="1">
      <alignment vertical="center"/>
    </xf>
    <xf numFmtId="165" fontId="14" fillId="0" borderId="18" xfId="94" applyNumberFormat="1" applyFont="1" applyBorder="1" applyAlignment="1">
      <alignment vertical="center"/>
    </xf>
    <xf numFmtId="165" fontId="14" fillId="0" borderId="23" xfId="94" applyNumberFormat="1" applyFont="1" applyBorder="1" applyAlignment="1">
      <alignment vertical="center"/>
    </xf>
    <xf numFmtId="16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14"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9" xfId="0" applyFont="1" applyBorder="1" applyAlignment="1">
      <alignment horizontal="center" vertical="top" wrapText="1"/>
    </xf>
    <xf numFmtId="0" fontId="14" fillId="0" borderId="68" xfId="0" applyFont="1" applyBorder="1" applyAlignment="1">
      <alignment horizontal="center" vertical="center" wrapText="1"/>
    </xf>
    <xf numFmtId="0" fontId="14" fillId="0" borderId="68" xfId="0" applyFont="1" applyFill="1" applyBorder="1" applyAlignment="1">
      <alignment vertical="top" wrapText="1"/>
    </xf>
    <xf numFmtId="0" fontId="0" fillId="0" borderId="69" xfId="0" applyBorder="1"/>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10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138888888888889"/>
          <c:y val="0.10209482650427533"/>
          <c:w val="0.81388888888888888"/>
          <c:h val="0.68088718639899737"/>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'6. AFI developments'!$O$30:$O$37</c:f>
              <c:strCache>
                <c:ptCount val="8"/>
                <c:pt idx="0">
                  <c:v>Gasoline</c:v>
                </c:pt>
                <c:pt idx="1">
                  <c:v>Diesel</c:v>
                </c:pt>
                <c:pt idx="2">
                  <c:v>Electricity</c:v>
                </c:pt>
                <c:pt idx="3">
                  <c:v>CNG</c:v>
                </c:pt>
                <c:pt idx="4">
                  <c:v>LNG</c:v>
                </c:pt>
                <c:pt idx="5">
                  <c:v>Hydrogen</c:v>
                </c:pt>
                <c:pt idx="6">
                  <c:v>LPG</c:v>
                </c:pt>
                <c:pt idx="7">
                  <c:v>Biofuels</c:v>
                </c:pt>
              </c:strCache>
            </c:strRef>
          </c:cat>
          <c:val>
            <c:numRef>
              <c:f>'6. AFI developments'!$P$30:$P$37</c:f>
              <c:numCache>
                <c:formatCode>0.0</c:formatCode>
                <c:ptCount val="8"/>
                <c:pt idx="0">
                  <c:v>215</c:v>
                </c:pt>
                <c:pt idx="1">
                  <c:v>1398</c:v>
                </c:pt>
                <c:pt idx="3">
                  <c:v>100.3</c:v>
                </c:pt>
                <c:pt idx="6">
                  <c:v>114.8</c:v>
                </c:pt>
                <c:pt idx="7">
                  <c:v>9.9</c:v>
                </c:pt>
              </c:numCache>
            </c:numRef>
          </c:val>
          <c:extLst>
            <c:ext xmlns:c16="http://schemas.microsoft.com/office/drawing/2014/chart" uri="{C3380CC4-5D6E-409C-BE32-E72D297353CC}">
              <c16:uniqueId val="{00000000-9EBC-4CA8-BD1E-E79C13CC139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'6. AFI developments'!$Q$30:$Q$37</c:f>
              <c:numCache>
                <c:formatCode>0.0</c:formatCode>
                <c:ptCount val="8"/>
                <c:pt idx="0">
                  <c:v>214.8</c:v>
                </c:pt>
                <c:pt idx="1">
                  <c:v>1495.3</c:v>
                </c:pt>
                <c:pt idx="3">
                  <c:v>101</c:v>
                </c:pt>
                <c:pt idx="6">
                  <c:v>106.5</c:v>
                </c:pt>
                <c:pt idx="7">
                  <c:v>12.8</c:v>
                </c:pt>
              </c:numCache>
            </c:numRef>
          </c:val>
          <c:extLst>
            <c:ext xmlns:c16="http://schemas.microsoft.com/office/drawing/2014/chart" uri="{C3380CC4-5D6E-409C-BE32-E72D297353CC}">
              <c16:uniqueId val="{00000000-82CC-4958-B1AB-9FEB2601DE5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'6. AFI developments'!$R$30:$R$37</c:f>
              <c:numCache>
                <c:formatCode>0.0</c:formatCode>
                <c:ptCount val="8"/>
                <c:pt idx="0">
                  <c:v>233.5</c:v>
                </c:pt>
                <c:pt idx="1">
                  <c:v>1602.5</c:v>
                </c:pt>
                <c:pt idx="3">
                  <c:v>99.8</c:v>
                </c:pt>
                <c:pt idx="6">
                  <c:v>99.9</c:v>
                </c:pt>
                <c:pt idx="7">
                  <c:v>12.4</c:v>
                </c:pt>
              </c:numCache>
            </c:numRef>
          </c:val>
          <c:extLst>
            <c:ext xmlns:c16="http://schemas.microsoft.com/office/drawing/2014/chart" uri="{C3380CC4-5D6E-409C-BE32-E72D297353CC}">
              <c16:uniqueId val="{00000000-C697-4B92-B1E6-A46B9A7462B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112395</xdr:colOff>
      <xdr:row>24</xdr:row>
      <xdr:rowOff>191452</xdr:rowOff>
    </xdr:from>
    <xdr:to>
      <xdr:col>22</xdr:col>
      <xdr:colOff>4684395</xdr:colOff>
      <xdr:row>35</xdr:row>
      <xdr:rowOff>82867</xdr:rowOff>
    </xdr:to>
    <xdr:graphicFrame macro="">
      <xdr:nvGraphicFramePr>
        <xdr:cNvPr id="2" name="Chart 1">
          <a:extLst>
            <a:ext uri="{FF2B5EF4-FFF2-40B4-BE49-F238E27FC236}">
              <a16:creationId xmlns:a16="http://schemas.microsoft.com/office/drawing/2014/main" id="{8EC4E312-9207-4982-9130-41805C5BE4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100965</xdr:colOff>
      <xdr:row>32</xdr:row>
      <xdr:rowOff>170497</xdr:rowOff>
    </xdr:from>
    <xdr:to>
      <xdr:col>22</xdr:col>
      <xdr:colOff>4672965</xdr:colOff>
      <xdr:row>43</xdr:row>
      <xdr:rowOff>193357</xdr:rowOff>
    </xdr:to>
    <xdr:graphicFrame macro="">
      <xdr:nvGraphicFramePr>
        <xdr:cNvPr id="3" name="Chart 2">
          <a:extLst>
            <a:ext uri="{FF2B5EF4-FFF2-40B4-BE49-F238E27FC236}">
              <a16:creationId xmlns:a16="http://schemas.microsoft.com/office/drawing/2014/main" id="{FE9ADF53-3FF8-495B-93B2-FF72F1BDA1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110490</xdr:colOff>
      <xdr:row>41</xdr:row>
      <xdr:rowOff>77152</xdr:rowOff>
    </xdr:from>
    <xdr:to>
      <xdr:col>22</xdr:col>
      <xdr:colOff>4684395</xdr:colOff>
      <xdr:row>55</xdr:row>
      <xdr:rowOff>18097</xdr:rowOff>
    </xdr:to>
    <xdr:graphicFrame macro="">
      <xdr:nvGraphicFramePr>
        <xdr:cNvPr id="4" name="Chart 3">
          <a:extLst>
            <a:ext uri="{FF2B5EF4-FFF2-40B4-BE49-F238E27FC236}">
              <a16:creationId xmlns:a16="http://schemas.microsoft.com/office/drawing/2014/main" id="{AECA0C61-3287-44FA-B892-80B78063FC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MIN%20AFI%20implement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VKD+Template+for+implementation+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Template+for+implementation+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ipur\AppData\Local\Temp\notes1BAB76\LT+implementation+report%2020191202%20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C7" totalsRowShown="0" headerRowDxfId="99" dataDxfId="98" tableBorderDxfId="97">
  <autoFilter ref="C1:C7" xr:uid="{00000000-0009-0000-0100-000001000000}"/>
  <tableColumns count="1">
    <tableColumn id="1" xr3:uid="{00000000-0010-0000-0000-000001000000}" name="TRANSPORT MODE" dataDxfId="9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G1:G2" totalsRowShown="0" headerRowDxfId="64" dataDxfId="63">
  <autoFilter ref="G1:G2" xr:uid="{00000000-0009-0000-0100-000003000000}"/>
  <tableColumns count="1">
    <tableColumn id="1" xr3:uid="{00000000-0010-0000-0900-000001000000}" name="Select:" dataDxfId="6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7" displayName="Table7" ref="L1:L5" totalsRowShown="0" dataDxfId="61">
  <autoFilter ref="L1:L5" xr:uid="{00000000-0009-0000-0100-000007000000}"/>
  <tableColumns count="1">
    <tableColumn id="1" xr3:uid="{00000000-0010-0000-0A00-000001000000}" name="APPLICATION LEVEL" dataDxfId="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1:D11" totalsRowShown="0" headerRowDxfId="95" dataDxfId="94" tableBorderDxfId="93">
  <autoFilter ref="D1:D11" xr:uid="{00000000-0009-0000-0100-000002000000}"/>
  <tableColumns count="1">
    <tableColumn id="1" xr3:uid="{00000000-0010-0000-0100-000001000000}" name="ALTERNATIVE FUEL" dataDxfId="9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E1:E11" totalsRowShown="0" headerRowDxfId="91" dataDxfId="90" tableBorderDxfId="89">
  <autoFilter ref="E1:E11" xr:uid="{00000000-0009-0000-0100-000004000000}"/>
  <tableColumns count="1">
    <tableColumn id="1" xr3:uid="{00000000-0010-0000-0200-000001000000}" name="TYPE LEGAL MEASURES" dataDxfId="8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6" totalsRowShown="0" headerRowDxfId="87" dataDxfId="86" tableBorderDxfId="85">
  <autoFilter ref="F1:F6" xr:uid="{00000000-0009-0000-0100-000005000000}"/>
  <tableColumns count="1">
    <tableColumn id="1" xr3:uid="{00000000-0010-0000-0300-000001000000}" name="TYPE OF POLICY MEASURES M1" dataDxfId="8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8" totalsRowShown="0" headerRowDxfId="83" dataDxfId="82">
  <autoFilter ref="H1:H8" xr:uid="{00000000-0009-0000-0100-000006000000}"/>
  <tableColumns count="1">
    <tableColumn id="1" xr3:uid="{00000000-0010-0000-0400-000001000000}" name="Financial incentives" dataDxfId="8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1:B6" totalsRowShown="0" headerRowDxfId="80" dataDxfId="78" headerRowBorderDxfId="79" tableBorderDxfId="77" totalsRowBorderDxfId="76">
  <autoFilter ref="B1:B6" xr:uid="{00000000-0009-0000-0100-000008000000}"/>
  <tableColumns count="1">
    <tableColumn id="1" xr3:uid="{00000000-0010-0000-0500-000001000000}" name="AF FIELD" dataDxfId="7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14" displayName="Table14" ref="I1:I2" totalsRowShown="0" headerRowDxfId="74" dataDxfId="73">
  <autoFilter ref="I1:I2" xr:uid="{00000000-0009-0000-0100-00000E000000}"/>
  <tableColumns count="1">
    <tableColumn id="1" xr3:uid="{00000000-0010-0000-0600-000001000000}" name="Non-financial incentives" dataDxfId="7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15" displayName="Table15" ref="J1:J2" totalsRowShown="0" headerRowDxfId="71" dataDxfId="70" tableBorderDxfId="69">
  <autoFilter ref="J1:J2" xr:uid="{00000000-0009-0000-0100-00000F000000}"/>
  <tableColumns count="1">
    <tableColumn id="1" xr3:uid="{00000000-0010-0000-0700-000001000000}" name="Education / Information" dataDxfId="6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Table17" displayName="Table17" ref="K1:K2" totalsRowShown="0" dataDxfId="67" tableBorderDxfId="66">
  <autoFilter ref="K1:K2" xr:uid="{00000000-0009-0000-0100-000011000000}"/>
  <tableColumns count="1">
    <tableColumn id="1" xr3:uid="{00000000-0010-0000-0800-000001000000}" name="Other " dataDxfId="6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zoomScale="96" zoomScaleNormal="96" zoomScalePageLayoutView="96" workbookViewId="0">
      <selection activeCell="A14" sqref="A14"/>
    </sheetView>
  </sheetViews>
  <sheetFormatPr defaultColWidth="8.6640625" defaultRowHeight="14.4" x14ac:dyDescent="0.3"/>
  <cols>
    <col min="1" max="1" width="97.109375" style="32" customWidth="1"/>
    <col min="2" max="16384" width="8.6640625" style="32"/>
  </cols>
  <sheetData>
    <row r="1" spans="1:17" x14ac:dyDescent="0.3">
      <c r="A1" s="182" t="s">
        <v>192</v>
      </c>
      <c r="B1" s="182"/>
      <c r="C1" s="182"/>
      <c r="D1" s="182"/>
      <c r="E1" s="182"/>
      <c r="F1" s="182"/>
      <c r="G1" s="182"/>
      <c r="H1" s="182"/>
      <c r="I1" s="182"/>
      <c r="J1" s="182"/>
      <c r="K1" s="182"/>
      <c r="L1" s="182"/>
      <c r="M1" s="182"/>
      <c r="N1" s="182"/>
      <c r="O1" s="182"/>
      <c r="P1" s="182"/>
      <c r="Q1" s="182"/>
    </row>
    <row r="2" spans="1:17" ht="28.8" x14ac:dyDescent="0.3">
      <c r="A2" s="356" t="s">
        <v>412</v>
      </c>
      <c r="B2" s="184"/>
      <c r="C2" s="184"/>
      <c r="D2" s="184"/>
      <c r="E2" s="184"/>
      <c r="F2" s="184"/>
      <c r="G2" s="184"/>
      <c r="H2" s="184"/>
      <c r="I2" s="184"/>
      <c r="J2" s="184"/>
      <c r="K2" s="184"/>
      <c r="L2" s="184"/>
      <c r="M2" s="184"/>
      <c r="N2" s="184"/>
      <c r="O2" s="184"/>
      <c r="P2" s="184"/>
      <c r="Q2" s="184"/>
    </row>
    <row r="3" spans="1:17" x14ac:dyDescent="0.3">
      <c r="A3" s="183"/>
      <c r="B3" s="184"/>
      <c r="C3" s="184"/>
      <c r="D3" s="184"/>
      <c r="E3" s="184"/>
      <c r="F3" s="184"/>
      <c r="G3" s="184"/>
      <c r="H3" s="184"/>
      <c r="I3" s="184"/>
      <c r="J3" s="184"/>
      <c r="K3" s="184"/>
      <c r="L3" s="184"/>
      <c r="M3" s="184"/>
      <c r="N3" s="184"/>
      <c r="O3" s="184"/>
      <c r="P3" s="184"/>
      <c r="Q3" s="184"/>
    </row>
    <row r="5" spans="1:17" x14ac:dyDescent="0.3">
      <c r="A5" s="5" t="s">
        <v>136</v>
      </c>
    </row>
    <row r="6" spans="1:17" ht="28.8" x14ac:dyDescent="0.3">
      <c r="A6" s="26" t="s">
        <v>394</v>
      </c>
    </row>
    <row r="7" spans="1:17" ht="28.8" x14ac:dyDescent="0.3">
      <c r="A7" s="26" t="s">
        <v>393</v>
      </c>
    </row>
    <row r="10" spans="1:17" x14ac:dyDescent="0.3">
      <c r="A10" s="5" t="s">
        <v>193</v>
      </c>
    </row>
    <row r="11" spans="1:17" x14ac:dyDescent="0.3">
      <c r="A11" s="185" t="s">
        <v>194</v>
      </c>
    </row>
    <row r="12" spans="1:17" x14ac:dyDescent="0.3">
      <c r="A12" s="185" t="s">
        <v>202</v>
      </c>
    </row>
    <row r="13" spans="1:17" x14ac:dyDescent="0.3">
      <c r="A13" s="185" t="s">
        <v>195</v>
      </c>
    </row>
    <row r="14" spans="1:17" x14ac:dyDescent="0.3">
      <c r="A14" s="185" t="s">
        <v>196</v>
      </c>
    </row>
    <row r="15" spans="1:17" x14ac:dyDescent="0.3">
      <c r="A15" s="185" t="s">
        <v>197</v>
      </c>
    </row>
    <row r="16" spans="1:17" x14ac:dyDescent="0.3">
      <c r="A16" s="185" t="s">
        <v>198</v>
      </c>
    </row>
    <row r="17" spans="1:1" x14ac:dyDescent="0.3">
      <c r="A17" s="185" t="s">
        <v>199</v>
      </c>
    </row>
    <row r="18" spans="1:1" x14ac:dyDescent="0.3">
      <c r="A18" s="185" t="s">
        <v>200</v>
      </c>
    </row>
    <row r="19" spans="1:1" x14ac:dyDescent="0.3">
      <c r="A19" s="185" t="s">
        <v>296</v>
      </c>
    </row>
    <row r="20" spans="1:1" x14ac:dyDescent="0.3">
      <c r="A20" s="355" t="s">
        <v>257</v>
      </c>
    </row>
  </sheetData>
  <hyperlinks>
    <hyperlink ref="A11" location="'1. Legal Measures'!A1" display="1. Legal measures" xr:uid="{00000000-0004-0000-0000-000000000000}"/>
    <hyperlink ref="A12" location="'2. Policy Measures'!A1" display="2 Policy measures" xr:uid="{00000000-0004-0000-0000-000001000000}"/>
    <hyperlink ref="A13" location="'3. Deployment and manufacturing'!A1" display="3. Deployment and manufacturing" xr:uid="{00000000-0004-0000-0000-000002000000}"/>
    <hyperlink ref="A14" location="'4. RTD&amp;D'!A1" display="4. RTD&amp;D" xr:uid="{00000000-0004-0000-0000-000003000000}"/>
    <hyperlink ref="A15" location="'5a. AFV estimates'!A1" display="5a. AFV estimates" xr:uid="{00000000-0004-0000-0000-000004000000}"/>
    <hyperlink ref="A16" location="'5b.AFI targets'!A1" display="5b. AFI targets" xr:uid="{00000000-0004-0000-0000-000005000000}"/>
    <hyperlink ref="A17" location="'6. AFI developments'!A1" display="6. AFI developments" xr:uid="{00000000-0004-0000-0000-000006000000}"/>
    <hyperlink ref="A18" location="Abbreviations!A1" display="Abbreviations" xr:uid="{00000000-0004-0000-0000-000007000000}"/>
    <hyperlink ref="A20" location="Menus!A1" display="Menus" xr:uid="{00000000-0004-0000-0000-000008000000}"/>
    <hyperlink ref="A19" location="References!A1" display="References" xr:uid="{00000000-0004-0000-0000-000009000000}"/>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2"/>
  <sheetViews>
    <sheetView workbookViewId="0">
      <selection sqref="A1:C1"/>
    </sheetView>
  </sheetViews>
  <sheetFormatPr defaultColWidth="8.88671875" defaultRowHeight="14.4" x14ac:dyDescent="0.3"/>
  <cols>
    <col min="1" max="1" width="10.33203125" customWidth="1"/>
    <col min="2" max="2" width="119" style="26" customWidth="1"/>
    <col min="3" max="3" width="85.6640625" style="374" customWidth="1"/>
  </cols>
  <sheetData>
    <row r="1" spans="1:8" ht="14.1" customHeight="1" x14ac:dyDescent="0.3">
      <c r="A1" s="839" t="s">
        <v>296</v>
      </c>
      <c r="B1" s="839"/>
      <c r="C1" s="839"/>
    </row>
    <row r="2" spans="1:8" x14ac:dyDescent="0.3">
      <c r="A2" s="26"/>
    </row>
    <row r="3" spans="1:8" ht="20.399999999999999" customHeight="1" x14ac:dyDescent="0.3">
      <c r="A3" s="498" t="s">
        <v>299</v>
      </c>
      <c r="B3" s="374" t="s">
        <v>287</v>
      </c>
      <c r="C3" s="376" t="s">
        <v>268</v>
      </c>
    </row>
    <row r="4" spans="1:8" s="32" customFormat="1" ht="32.1" customHeight="1" x14ac:dyDescent="0.3">
      <c r="A4" s="499" t="s">
        <v>300</v>
      </c>
      <c r="B4" s="380" t="s">
        <v>311</v>
      </c>
      <c r="C4" s="375" t="s">
        <v>310</v>
      </c>
    </row>
    <row r="5" spans="1:8" s="32" customFormat="1" ht="20.399999999999999" customHeight="1" x14ac:dyDescent="0.3">
      <c r="A5" s="498" t="s">
        <v>309</v>
      </c>
      <c r="B5" s="374" t="s">
        <v>298</v>
      </c>
      <c r="C5" s="376" t="s">
        <v>297</v>
      </c>
    </row>
    <row r="6" spans="1:8" x14ac:dyDescent="0.3">
      <c r="A6" s="379" t="s">
        <v>306</v>
      </c>
      <c r="B6" s="447" t="s">
        <v>308</v>
      </c>
      <c r="C6" s="375" t="s">
        <v>307</v>
      </c>
    </row>
    <row r="7" spans="1:8" ht="27" customHeight="1" x14ac:dyDescent="0.3">
      <c r="A7" s="498" t="s">
        <v>277</v>
      </c>
      <c r="B7" s="374" t="s">
        <v>288</v>
      </c>
      <c r="C7" s="375" t="s">
        <v>278</v>
      </c>
      <c r="D7" s="374"/>
      <c r="E7" s="374"/>
      <c r="F7" s="374"/>
      <c r="G7" s="374"/>
      <c r="H7" s="374"/>
    </row>
    <row r="8" spans="1:8" ht="33" customHeight="1" x14ac:dyDescent="0.3">
      <c r="A8" s="374" t="s">
        <v>362</v>
      </c>
      <c r="B8" s="374" t="s">
        <v>360</v>
      </c>
      <c r="C8" s="375" t="s">
        <v>364</v>
      </c>
      <c r="D8" s="244"/>
      <c r="E8" s="244"/>
      <c r="F8" s="244"/>
      <c r="G8" s="244"/>
      <c r="H8" s="244"/>
    </row>
    <row r="9" spans="1:8" ht="28.8" x14ac:dyDescent="0.3">
      <c r="A9" s="374" t="s">
        <v>363</v>
      </c>
      <c r="B9" s="384" t="s">
        <v>361</v>
      </c>
      <c r="C9" s="375" t="s">
        <v>365</v>
      </c>
      <c r="D9" s="244"/>
      <c r="E9" s="244"/>
      <c r="F9" s="244"/>
      <c r="G9" s="244"/>
      <c r="H9" s="244"/>
    </row>
    <row r="10" spans="1:8" ht="35.1" customHeight="1" x14ac:dyDescent="0.3">
      <c r="A10" s="498" t="s">
        <v>354</v>
      </c>
      <c r="B10" s="374" t="s">
        <v>242</v>
      </c>
      <c r="C10" s="375" t="s">
        <v>243</v>
      </c>
      <c r="D10" s="32"/>
      <c r="E10" s="32"/>
      <c r="F10" s="32"/>
      <c r="G10" s="32"/>
      <c r="H10" s="32"/>
    </row>
    <row r="11" spans="1:8" x14ac:dyDescent="0.3">
      <c r="A11" s="374" t="s">
        <v>355</v>
      </c>
      <c r="B11" s="374" t="s">
        <v>356</v>
      </c>
      <c r="C11" s="375" t="s">
        <v>353</v>
      </c>
      <c r="D11" s="244"/>
      <c r="E11" s="244"/>
      <c r="F11" s="244"/>
      <c r="G11" s="244"/>
      <c r="H11" s="244"/>
    </row>
    <row r="12" spans="1:8" ht="28.8" x14ac:dyDescent="0.3">
      <c r="A12" s="498" t="s">
        <v>269</v>
      </c>
      <c r="B12" s="374" t="s">
        <v>291</v>
      </c>
      <c r="C12" s="376" t="s">
        <v>270</v>
      </c>
      <c r="D12" s="32"/>
      <c r="E12" s="32"/>
      <c r="F12" s="32"/>
      <c r="G12" s="32"/>
      <c r="H12" s="32"/>
    </row>
    <row r="13" spans="1:8" ht="28.8" x14ac:dyDescent="0.3">
      <c r="A13" s="498" t="s">
        <v>240</v>
      </c>
      <c r="B13" s="374" t="s">
        <v>241</v>
      </c>
      <c r="C13" s="375" t="s">
        <v>244</v>
      </c>
      <c r="D13" s="32"/>
      <c r="E13" s="32"/>
      <c r="F13" s="32"/>
      <c r="G13" s="32"/>
      <c r="H13" s="32"/>
    </row>
    <row r="14" spans="1:8" ht="43.2" x14ac:dyDescent="0.3">
      <c r="A14" s="498" t="s">
        <v>266</v>
      </c>
      <c r="B14" s="374" t="s">
        <v>292</v>
      </c>
      <c r="C14" s="375" t="s">
        <v>267</v>
      </c>
    </row>
    <row r="15" spans="1:8" x14ac:dyDescent="0.3">
      <c r="A15" s="498" t="s">
        <v>275</v>
      </c>
      <c r="B15" s="374" t="s">
        <v>293</v>
      </c>
      <c r="C15" s="375" t="s">
        <v>276</v>
      </c>
    </row>
    <row r="16" spans="1:8" ht="30" customHeight="1" x14ac:dyDescent="0.3">
      <c r="A16" s="374" t="s">
        <v>302</v>
      </c>
      <c r="B16" s="374" t="s">
        <v>301</v>
      </c>
      <c r="C16" s="375" t="s">
        <v>303</v>
      </c>
    </row>
    <row r="17" spans="1:3" ht="28.8" x14ac:dyDescent="0.3">
      <c r="A17" s="498" t="s">
        <v>273</v>
      </c>
      <c r="B17" s="374" t="s">
        <v>294</v>
      </c>
      <c r="C17" s="375" t="s">
        <v>274</v>
      </c>
    </row>
    <row r="18" spans="1:3" x14ac:dyDescent="0.3">
      <c r="A18" s="498" t="s">
        <v>271</v>
      </c>
      <c r="B18" s="374" t="s">
        <v>295</v>
      </c>
      <c r="C18" s="375" t="s">
        <v>272</v>
      </c>
    </row>
    <row r="19" spans="1:3" ht="28.8" x14ac:dyDescent="0.3">
      <c r="A19" s="374" t="s">
        <v>312</v>
      </c>
      <c r="B19" s="374" t="s">
        <v>305</v>
      </c>
      <c r="C19" s="375" t="s">
        <v>304</v>
      </c>
    </row>
    <row r="20" spans="1:3" x14ac:dyDescent="0.3">
      <c r="A20" s="26"/>
    </row>
    <row r="21" spans="1:3" x14ac:dyDescent="0.3">
      <c r="A21" s="26"/>
    </row>
    <row r="22" spans="1:3" x14ac:dyDescent="0.3">
      <c r="A22" s="26"/>
    </row>
    <row r="23" spans="1:3" x14ac:dyDescent="0.3">
      <c r="A23" s="26"/>
    </row>
    <row r="24" spans="1:3" x14ac:dyDescent="0.3">
      <c r="A24" s="26"/>
    </row>
    <row r="25" spans="1:3" x14ac:dyDescent="0.3">
      <c r="A25" s="26"/>
    </row>
    <row r="26" spans="1:3" x14ac:dyDescent="0.3">
      <c r="A26" s="26"/>
    </row>
    <row r="27" spans="1:3" x14ac:dyDescent="0.3">
      <c r="A27" s="26"/>
    </row>
    <row r="28" spans="1:3" x14ac:dyDescent="0.3">
      <c r="A28" s="26"/>
    </row>
    <row r="29" spans="1:3" x14ac:dyDescent="0.3">
      <c r="A29" s="26"/>
    </row>
    <row r="30" spans="1:3" x14ac:dyDescent="0.3">
      <c r="A30" s="26"/>
    </row>
    <row r="31" spans="1:3" x14ac:dyDescent="0.3">
      <c r="A31" s="26"/>
    </row>
    <row r="32" spans="1:3" x14ac:dyDescent="0.3">
      <c r="A32" s="26"/>
    </row>
  </sheetData>
  <sortState ref="A4:C19">
    <sortCondition ref="A3"/>
  </sortState>
  <mergeCells count="1">
    <mergeCell ref="A1:C1"/>
  </mergeCells>
  <hyperlinks>
    <hyperlink ref="C10" r:id="rId1" xr:uid="{00000000-0004-0000-0900-000000000000}"/>
    <hyperlink ref="C13" r:id="rId2" xr:uid="{00000000-0004-0000-0900-000001000000}"/>
    <hyperlink ref="C14" r:id="rId3" xr:uid="{00000000-0004-0000-0900-000002000000}"/>
    <hyperlink ref="C3" r:id="rId4" xr:uid="{00000000-0004-0000-0900-000003000000}"/>
    <hyperlink ref="C12" r:id="rId5" xr:uid="{00000000-0004-0000-0900-000004000000}"/>
    <hyperlink ref="C18" r:id="rId6" xr:uid="{00000000-0004-0000-0900-000005000000}"/>
    <hyperlink ref="C17" r:id="rId7" xr:uid="{00000000-0004-0000-0900-000006000000}"/>
    <hyperlink ref="C15" r:id="rId8" xr:uid="{00000000-0004-0000-0900-000007000000}"/>
    <hyperlink ref="C7" r:id="rId9" xr:uid="{00000000-0004-0000-0900-000008000000}"/>
    <hyperlink ref="C5" r:id="rId10" xr:uid="{00000000-0004-0000-0900-000009000000}"/>
    <hyperlink ref="C16" r:id="rId11" xr:uid="{00000000-0004-0000-0900-00000A000000}"/>
    <hyperlink ref="C6" r:id="rId12" xr:uid="{00000000-0004-0000-0900-00000B000000}"/>
    <hyperlink ref="C4" r:id="rId13" xr:uid="{00000000-0004-0000-0900-00000C000000}"/>
    <hyperlink ref="C11" r:id="rId14" xr:uid="{00000000-0004-0000-0900-00000D000000}"/>
    <hyperlink ref="C8" r:id="rId15" xr:uid="{00000000-0004-0000-0900-00000E000000}"/>
    <hyperlink ref="C9" r:id="rId16" xr:uid="{00000000-0004-0000-0900-00000F000000}"/>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65"/>
  <sheetViews>
    <sheetView zoomScale="98" zoomScaleNormal="98" zoomScalePageLayoutView="98" workbookViewId="0"/>
  </sheetViews>
  <sheetFormatPr defaultColWidth="8.6640625" defaultRowHeight="14.4" x14ac:dyDescent="0.3"/>
  <cols>
    <col min="1" max="1" width="3.33203125" customWidth="1"/>
    <col min="2" max="2" width="12.6640625" customWidth="1"/>
    <col min="3" max="3" width="12.109375" customWidth="1"/>
    <col min="4" max="4" width="22.5546875" style="32" customWidth="1"/>
    <col min="5" max="5" width="42" customWidth="1"/>
    <col min="6" max="6" width="25.88671875" customWidth="1"/>
    <col min="7" max="7" width="8.6640625" style="32" customWidth="1"/>
    <col min="8" max="8" width="28.33203125" customWidth="1"/>
    <col min="9" max="9" width="22.44140625" customWidth="1"/>
    <col min="10" max="10" width="22.88671875" style="32" customWidth="1"/>
    <col min="11" max="11" width="8.6640625" style="32" customWidth="1"/>
    <col min="12" max="12" width="53.6640625" customWidth="1"/>
    <col min="13" max="13" width="26.44140625" customWidth="1"/>
  </cols>
  <sheetData>
    <row r="1" spans="2:12" ht="15" customHeight="1" x14ac:dyDescent="0.3">
      <c r="B1" s="180" t="s">
        <v>170</v>
      </c>
      <c r="C1" s="29" t="s">
        <v>6</v>
      </c>
      <c r="D1" s="29" t="s">
        <v>107</v>
      </c>
      <c r="E1" s="30" t="s">
        <v>203</v>
      </c>
      <c r="F1" s="29" t="s">
        <v>178</v>
      </c>
      <c r="G1" s="357" t="s">
        <v>108</v>
      </c>
      <c r="H1" s="29" t="s">
        <v>345</v>
      </c>
      <c r="I1" s="26" t="s">
        <v>346</v>
      </c>
      <c r="J1" s="446" t="s">
        <v>347</v>
      </c>
      <c r="K1" s="32" t="s">
        <v>182</v>
      </c>
      <c r="L1" t="s">
        <v>375</v>
      </c>
    </row>
    <row r="2" spans="2:12" x14ac:dyDescent="0.3">
      <c r="B2" s="367" t="s">
        <v>108</v>
      </c>
      <c r="C2" s="360" t="s">
        <v>108</v>
      </c>
      <c r="D2" s="360" t="s">
        <v>108</v>
      </c>
      <c r="E2" s="360" t="s">
        <v>108</v>
      </c>
      <c r="F2" s="360" t="s">
        <v>108</v>
      </c>
      <c r="G2" s="360" t="s">
        <v>108</v>
      </c>
      <c r="H2" s="360" t="s">
        <v>108</v>
      </c>
      <c r="I2" s="363"/>
      <c r="J2" s="364"/>
      <c r="K2" s="365"/>
      <c r="L2" s="489" t="s">
        <v>108</v>
      </c>
    </row>
    <row r="3" spans="2:12" x14ac:dyDescent="0.3">
      <c r="B3" s="368" t="s">
        <v>171</v>
      </c>
      <c r="C3" s="361" t="s">
        <v>11</v>
      </c>
      <c r="D3" s="361" t="s">
        <v>7</v>
      </c>
      <c r="E3" s="369" t="s">
        <v>339</v>
      </c>
      <c r="F3" s="361" t="s">
        <v>345</v>
      </c>
      <c r="G3" s="361"/>
      <c r="H3" s="361" t="s">
        <v>352</v>
      </c>
      <c r="I3" s="356"/>
      <c r="J3" s="366"/>
      <c r="K3" s="366"/>
      <c r="L3" s="366" t="s">
        <v>376</v>
      </c>
    </row>
    <row r="4" spans="2:12" x14ac:dyDescent="0.3">
      <c r="B4" s="370" t="s">
        <v>172</v>
      </c>
      <c r="C4" s="361" t="s">
        <v>12</v>
      </c>
      <c r="D4" s="361" t="s">
        <v>109</v>
      </c>
      <c r="E4" s="369" t="s">
        <v>340</v>
      </c>
      <c r="F4" s="361" t="s">
        <v>346</v>
      </c>
      <c r="G4" s="361"/>
      <c r="H4" s="361" t="s">
        <v>348</v>
      </c>
      <c r="I4" s="7"/>
      <c r="J4" s="361"/>
      <c r="K4" s="361"/>
      <c r="L4" s="366" t="s">
        <v>377</v>
      </c>
    </row>
    <row r="5" spans="2:12" x14ac:dyDescent="0.3">
      <c r="B5" s="368" t="s">
        <v>181</v>
      </c>
      <c r="C5" s="362" t="s">
        <v>14</v>
      </c>
      <c r="D5" s="361" t="s">
        <v>246</v>
      </c>
      <c r="E5" s="361" t="s">
        <v>341</v>
      </c>
      <c r="F5" s="361" t="s">
        <v>347</v>
      </c>
      <c r="G5" s="361"/>
      <c r="H5" s="361" t="s">
        <v>173</v>
      </c>
      <c r="I5" s="7"/>
      <c r="J5" s="361"/>
      <c r="K5" s="361"/>
      <c r="L5" s="366" t="s">
        <v>378</v>
      </c>
    </row>
    <row r="6" spans="2:12" x14ac:dyDescent="0.3">
      <c r="B6" s="371" t="s">
        <v>370</v>
      </c>
      <c r="C6" s="361" t="s">
        <v>13</v>
      </c>
      <c r="D6" s="361" t="s">
        <v>94</v>
      </c>
      <c r="E6" s="369" t="s">
        <v>2</v>
      </c>
      <c r="F6" s="156" t="s">
        <v>2</v>
      </c>
      <c r="G6" s="361"/>
      <c r="H6" s="361" t="s">
        <v>351</v>
      </c>
      <c r="I6" s="127"/>
      <c r="J6" s="127"/>
      <c r="K6" s="127"/>
    </row>
    <row r="7" spans="2:12" x14ac:dyDescent="0.3">
      <c r="B7" s="361"/>
      <c r="C7" s="471" t="s">
        <v>370</v>
      </c>
      <c r="D7" s="361" t="s">
        <v>10</v>
      </c>
      <c r="E7" s="448" t="s">
        <v>108</v>
      </c>
      <c r="F7" s="372"/>
      <c r="G7" s="156"/>
      <c r="H7" s="361" t="s">
        <v>350</v>
      </c>
      <c r="I7" s="32"/>
      <c r="J7" s="7"/>
      <c r="K7" s="7"/>
    </row>
    <row r="8" spans="2:12" x14ac:dyDescent="0.3">
      <c r="B8" s="361"/>
      <c r="C8" s="372"/>
      <c r="D8" s="361" t="s">
        <v>169</v>
      </c>
      <c r="E8" s="369" t="s">
        <v>342</v>
      </c>
      <c r="F8" s="372"/>
      <c r="G8" s="372"/>
      <c r="H8" s="361" t="s">
        <v>349</v>
      </c>
      <c r="I8" s="28"/>
      <c r="J8" s="7"/>
      <c r="K8" s="7"/>
    </row>
    <row r="9" spans="2:12" x14ac:dyDescent="0.3">
      <c r="B9" s="361"/>
      <c r="C9" s="366"/>
      <c r="D9" s="361" t="s">
        <v>366</v>
      </c>
      <c r="E9" s="369" t="s">
        <v>343</v>
      </c>
      <c r="F9" s="372"/>
      <c r="G9" s="372"/>
      <c r="H9" s="366"/>
      <c r="I9" s="127"/>
      <c r="J9" s="127"/>
      <c r="K9" s="127"/>
    </row>
    <row r="10" spans="2:12" ht="26.4" customHeight="1" x14ac:dyDescent="0.3">
      <c r="B10" s="361"/>
      <c r="C10" s="372"/>
      <c r="D10" s="361" t="s">
        <v>168</v>
      </c>
      <c r="E10" s="445" t="s">
        <v>344</v>
      </c>
      <c r="F10" s="372"/>
      <c r="G10" s="372"/>
      <c r="H10" s="366"/>
      <c r="I10" s="127"/>
      <c r="K10" s="127"/>
      <c r="L10" s="26"/>
    </row>
    <row r="11" spans="2:12" x14ac:dyDescent="0.3">
      <c r="B11" s="361"/>
      <c r="C11" s="372"/>
      <c r="D11" s="471" t="s">
        <v>370</v>
      </c>
      <c r="E11" s="369" t="s">
        <v>2</v>
      </c>
      <c r="F11" s="373"/>
      <c r="G11" s="372"/>
      <c r="H11" s="366"/>
      <c r="I11" s="147"/>
      <c r="J11" s="28"/>
      <c r="K11" s="7"/>
    </row>
    <row r="12" spans="2:12" x14ac:dyDescent="0.3">
      <c r="B12" s="361"/>
      <c r="C12" s="372"/>
      <c r="D12" s="372"/>
      <c r="E12" s="152"/>
      <c r="F12" s="361"/>
      <c r="G12" s="373"/>
      <c r="I12" s="127"/>
      <c r="J12" s="127"/>
      <c r="K12" s="7"/>
    </row>
    <row r="13" spans="2:12" x14ac:dyDescent="0.3">
      <c r="B13" s="361"/>
      <c r="C13" s="361"/>
      <c r="D13" s="361"/>
      <c r="E13" s="153"/>
      <c r="F13" s="361"/>
      <c r="G13" s="361"/>
      <c r="I13" s="127"/>
      <c r="J13" s="127"/>
      <c r="K13" s="127"/>
    </row>
    <row r="14" spans="2:12" x14ac:dyDescent="0.3">
      <c r="B14" s="361"/>
      <c r="C14" s="361"/>
      <c r="D14" s="361"/>
      <c r="E14" s="7"/>
      <c r="F14" s="361"/>
      <c r="G14" s="361"/>
      <c r="I14" s="127"/>
      <c r="J14" s="147"/>
    </row>
    <row r="15" spans="2:12" x14ac:dyDescent="0.3">
      <c r="B15" s="361"/>
      <c r="C15" s="361"/>
      <c r="D15" s="361"/>
      <c r="E15" s="7"/>
      <c r="F15" s="361"/>
      <c r="G15" s="361"/>
      <c r="I15" s="127"/>
      <c r="J15" s="127"/>
      <c r="K15" s="28"/>
    </row>
    <row r="16" spans="2:12" x14ac:dyDescent="0.3">
      <c r="B16" s="361"/>
      <c r="C16" s="361"/>
      <c r="D16" s="361"/>
      <c r="E16" s="7"/>
      <c r="F16" s="361"/>
      <c r="G16" s="361"/>
      <c r="I16" s="127"/>
      <c r="J16" s="127"/>
      <c r="K16" s="127"/>
    </row>
    <row r="17" spans="2:11" x14ac:dyDescent="0.3">
      <c r="B17" s="361"/>
      <c r="C17" s="361"/>
      <c r="D17" s="361"/>
      <c r="E17" s="7"/>
      <c r="F17" s="7"/>
      <c r="G17" s="361"/>
      <c r="I17" s="127"/>
      <c r="J17" s="127"/>
      <c r="K17" s="127"/>
    </row>
    <row r="18" spans="2:11" x14ac:dyDescent="0.3">
      <c r="B18" s="7"/>
      <c r="C18" s="7"/>
      <c r="D18" s="7"/>
      <c r="E18" s="7"/>
      <c r="F18" s="7"/>
      <c r="G18" s="7"/>
      <c r="I18" s="127"/>
      <c r="J18" s="127"/>
      <c r="K18" s="147"/>
    </row>
    <row r="19" spans="2:11" x14ac:dyDescent="0.3">
      <c r="B19" s="7"/>
      <c r="C19" s="7"/>
      <c r="D19" s="7"/>
      <c r="E19" s="7"/>
      <c r="F19" s="7"/>
      <c r="G19" s="7"/>
      <c r="H19" s="127"/>
      <c r="I19" s="127"/>
      <c r="J19" s="127"/>
      <c r="K19" s="127"/>
    </row>
    <row r="20" spans="2:11" x14ac:dyDescent="0.3">
      <c r="B20" s="7"/>
      <c r="C20" s="7"/>
      <c r="D20" s="7"/>
      <c r="E20" s="7"/>
      <c r="F20" s="7"/>
      <c r="G20" s="7"/>
      <c r="H20" s="127"/>
      <c r="I20" s="127"/>
      <c r="J20" s="127"/>
      <c r="K20" s="127"/>
    </row>
    <row r="21" spans="2:11" x14ac:dyDescent="0.3">
      <c r="B21" s="7"/>
      <c r="C21" s="7"/>
      <c r="D21" s="7"/>
      <c r="E21" s="7"/>
      <c r="F21" s="7"/>
      <c r="G21" s="7"/>
      <c r="H21" s="127"/>
      <c r="I21" s="127"/>
      <c r="J21" s="127"/>
      <c r="K21" s="127"/>
    </row>
    <row r="22" spans="2:11" x14ac:dyDescent="0.3">
      <c r="B22" s="7"/>
      <c r="C22" s="7"/>
      <c r="D22" s="7"/>
      <c r="E22" s="7"/>
      <c r="F22" s="7"/>
      <c r="G22" s="7"/>
      <c r="H22" s="127"/>
      <c r="I22" s="127"/>
      <c r="J22" s="127"/>
      <c r="K22" s="127"/>
    </row>
    <row r="23" spans="2:11" x14ac:dyDescent="0.3">
      <c r="B23" s="7"/>
      <c r="C23" s="7"/>
      <c r="D23" s="7"/>
      <c r="E23" s="7"/>
      <c r="F23" s="7"/>
      <c r="G23" s="7"/>
      <c r="H23" s="154"/>
      <c r="I23" s="127"/>
      <c r="J23" s="127"/>
      <c r="K23" s="127"/>
    </row>
    <row r="24" spans="2:11" x14ac:dyDescent="0.3">
      <c r="B24" s="7"/>
      <c r="C24" s="7"/>
      <c r="D24" s="7"/>
      <c r="E24" s="7"/>
      <c r="F24" s="7"/>
      <c r="G24" s="7"/>
      <c r="H24" s="154"/>
      <c r="I24" s="127"/>
      <c r="J24" s="127"/>
      <c r="K24" s="127"/>
    </row>
    <row r="25" spans="2:11" x14ac:dyDescent="0.3">
      <c r="B25" s="7"/>
      <c r="C25" s="7"/>
      <c r="D25" s="7"/>
      <c r="E25" s="7"/>
      <c r="F25" s="7"/>
      <c r="G25" s="7"/>
      <c r="H25" s="154"/>
      <c r="I25" s="127"/>
      <c r="J25" s="127"/>
      <c r="K25" s="127"/>
    </row>
    <row r="26" spans="2:11" x14ac:dyDescent="0.3">
      <c r="B26" s="7"/>
      <c r="C26" s="7"/>
      <c r="D26" s="7"/>
      <c r="E26" s="7"/>
      <c r="F26" s="7"/>
      <c r="G26" s="7"/>
      <c r="I26" s="127"/>
      <c r="J26" s="127"/>
      <c r="K26" s="127"/>
    </row>
    <row r="27" spans="2:11" s="32" customFormat="1" x14ac:dyDescent="0.3">
      <c r="B27" s="7"/>
      <c r="C27" s="7"/>
      <c r="D27" s="7"/>
      <c r="E27" s="7"/>
      <c r="F27" s="7"/>
      <c r="G27" s="7"/>
      <c r="H27" s="154"/>
      <c r="I27" s="127"/>
      <c r="J27" s="127"/>
      <c r="K27" s="127"/>
    </row>
    <row r="28" spans="2:11" x14ac:dyDescent="0.3">
      <c r="B28" s="7"/>
      <c r="C28" s="7"/>
      <c r="D28" s="7"/>
      <c r="E28" s="7"/>
      <c r="F28" s="7"/>
      <c r="G28" s="7"/>
      <c r="H28" s="154"/>
      <c r="I28" s="127"/>
      <c r="J28" s="127"/>
      <c r="K28" s="127"/>
    </row>
    <row r="29" spans="2:11" x14ac:dyDescent="0.3">
      <c r="B29" s="7"/>
      <c r="C29" s="7"/>
      <c r="D29" s="7"/>
      <c r="F29" s="7"/>
      <c r="G29" s="7"/>
      <c r="H29" s="154"/>
      <c r="I29" s="151"/>
      <c r="J29" s="127"/>
      <c r="K29" s="127"/>
    </row>
    <row r="30" spans="2:11" x14ac:dyDescent="0.3">
      <c r="B30" s="7"/>
      <c r="C30" s="7"/>
      <c r="D30" s="7"/>
      <c r="F30" s="155"/>
      <c r="G30" s="7"/>
      <c r="H30" s="154"/>
      <c r="I30" s="151"/>
      <c r="J30" s="127"/>
      <c r="K30" s="127"/>
    </row>
    <row r="31" spans="2:11" x14ac:dyDescent="0.3">
      <c r="B31" s="7"/>
      <c r="C31" s="7"/>
      <c r="D31" s="7"/>
      <c r="F31" s="7"/>
      <c r="G31" s="155"/>
      <c r="H31" s="151"/>
      <c r="I31" s="151"/>
      <c r="J31" s="127"/>
      <c r="K31" s="127"/>
    </row>
    <row r="32" spans="2:11" x14ac:dyDescent="0.3">
      <c r="B32" s="7"/>
      <c r="C32" s="7"/>
      <c r="D32" s="7"/>
      <c r="F32" s="18"/>
      <c r="G32" s="7"/>
      <c r="H32" s="151"/>
      <c r="I32" s="151"/>
      <c r="J32" s="151"/>
      <c r="K32" s="127"/>
    </row>
    <row r="33" spans="2:11" x14ac:dyDescent="0.3">
      <c r="B33" s="7"/>
      <c r="C33" s="7"/>
      <c r="D33" s="7"/>
      <c r="F33" s="7"/>
      <c r="G33" s="18"/>
      <c r="H33" s="151"/>
      <c r="I33" s="151"/>
      <c r="J33" s="151"/>
      <c r="K33" s="127"/>
    </row>
    <row r="34" spans="2:11" x14ac:dyDescent="0.3">
      <c r="B34" s="7"/>
      <c r="C34" s="7"/>
      <c r="D34" s="7"/>
      <c r="F34" s="7"/>
      <c r="G34" s="7"/>
      <c r="H34" s="151"/>
      <c r="J34" s="151"/>
      <c r="K34" s="127"/>
    </row>
    <row r="35" spans="2:11" x14ac:dyDescent="0.3">
      <c r="B35" s="7"/>
      <c r="C35" s="7"/>
      <c r="D35" s="7"/>
      <c r="F35" s="32"/>
      <c r="G35" s="7"/>
      <c r="H35" s="151"/>
      <c r="J35" s="151"/>
      <c r="K35" s="127"/>
    </row>
    <row r="36" spans="2:11" x14ac:dyDescent="0.3">
      <c r="B36" s="32"/>
      <c r="D36"/>
      <c r="F36" s="32"/>
      <c r="J36" s="151"/>
      <c r="K36" s="151"/>
    </row>
    <row r="37" spans="2:11" x14ac:dyDescent="0.3">
      <c r="B37" s="32"/>
      <c r="D37"/>
      <c r="J37"/>
      <c r="K37" s="151"/>
    </row>
    <row r="38" spans="2:11" x14ac:dyDescent="0.3">
      <c r="B38" s="32"/>
      <c r="D38"/>
      <c r="J38"/>
      <c r="K38" s="151"/>
    </row>
    <row r="39" spans="2:11" x14ac:dyDescent="0.3">
      <c r="B39" s="32"/>
      <c r="D39"/>
      <c r="J39"/>
      <c r="K39" s="151"/>
    </row>
    <row r="40" spans="2:11" x14ac:dyDescent="0.3">
      <c r="B40" s="32"/>
      <c r="D40"/>
      <c r="I40" s="152"/>
      <c r="J40"/>
      <c r="K40" s="151"/>
    </row>
    <row r="41" spans="2:11" ht="12" customHeight="1" x14ac:dyDescent="0.3">
      <c r="B41" s="32"/>
      <c r="D41"/>
      <c r="F41" s="144"/>
      <c r="J41"/>
      <c r="K41"/>
    </row>
    <row r="42" spans="2:11" ht="12" customHeight="1" x14ac:dyDescent="0.3">
      <c r="B42" s="32"/>
      <c r="D42"/>
      <c r="F42" s="145"/>
      <c r="G42" s="144"/>
      <c r="H42" s="152"/>
      <c r="J42"/>
      <c r="K42"/>
    </row>
    <row r="43" spans="2:11" x14ac:dyDescent="0.3">
      <c r="B43" s="32"/>
      <c r="D43"/>
      <c r="F43" s="145"/>
      <c r="G43" s="248"/>
      <c r="J43"/>
      <c r="K43"/>
    </row>
    <row r="44" spans="2:11" x14ac:dyDescent="0.3">
      <c r="B44" s="32"/>
      <c r="D44"/>
      <c r="F44" s="145"/>
      <c r="G44" s="248"/>
      <c r="J44"/>
      <c r="K44"/>
    </row>
    <row r="45" spans="2:11" x14ac:dyDescent="0.3">
      <c r="B45" s="32"/>
      <c r="D45"/>
      <c r="F45" s="145"/>
      <c r="G45" s="248"/>
      <c r="J45"/>
      <c r="K45"/>
    </row>
    <row r="46" spans="2:11" ht="16.5" customHeight="1" x14ac:dyDescent="0.3">
      <c r="B46" s="32"/>
      <c r="D46"/>
      <c r="F46" s="128"/>
      <c r="G46" s="248"/>
      <c r="J46"/>
      <c r="K46"/>
    </row>
    <row r="47" spans="2:11" ht="19.5" customHeight="1" x14ac:dyDescent="0.3">
      <c r="B47" s="32"/>
      <c r="D47"/>
      <c r="F47" s="128"/>
      <c r="G47" s="244"/>
      <c r="J47"/>
      <c r="K47"/>
    </row>
    <row r="48" spans="2:11" ht="13.35" customHeight="1" x14ac:dyDescent="0.3">
      <c r="B48" s="32"/>
      <c r="D48"/>
      <c r="F48" s="146"/>
      <c r="G48" s="244"/>
      <c r="J48"/>
      <c r="K48"/>
    </row>
    <row r="49" spans="2:11" ht="18" customHeight="1" x14ac:dyDescent="0.3">
      <c r="B49" s="32"/>
      <c r="D49"/>
      <c r="F49" s="145"/>
      <c r="G49" s="146"/>
      <c r="J49"/>
      <c r="K49"/>
    </row>
    <row r="50" spans="2:11" x14ac:dyDescent="0.3">
      <c r="B50" s="32"/>
      <c r="D50"/>
      <c r="F50" s="145"/>
      <c r="G50" s="248"/>
      <c r="J50"/>
      <c r="K50"/>
    </row>
    <row r="51" spans="2:11" ht="15.75" customHeight="1" x14ac:dyDescent="0.3">
      <c r="B51" s="32"/>
      <c r="D51"/>
      <c r="F51" s="145"/>
      <c r="G51" s="248"/>
      <c r="J51"/>
      <c r="K51"/>
    </row>
    <row r="52" spans="2:11" ht="15.75" customHeight="1" x14ac:dyDescent="0.3">
      <c r="B52" s="32"/>
      <c r="D52"/>
      <c r="F52" s="145"/>
      <c r="G52" s="248"/>
      <c r="J52"/>
      <c r="K52"/>
    </row>
    <row r="53" spans="2:11" x14ac:dyDescent="0.3">
      <c r="B53" s="32"/>
      <c r="D53"/>
      <c r="F53" s="145"/>
      <c r="G53" s="248"/>
      <c r="J53"/>
      <c r="K53"/>
    </row>
    <row r="54" spans="2:11" x14ac:dyDescent="0.3">
      <c r="B54" s="32"/>
      <c r="D54"/>
      <c r="F54" s="145"/>
      <c r="G54" s="248"/>
      <c r="J54"/>
      <c r="K54"/>
    </row>
    <row r="55" spans="2:11" ht="15.75" customHeight="1" x14ac:dyDescent="0.3">
      <c r="B55" s="32"/>
      <c r="D55"/>
      <c r="F55" s="145"/>
      <c r="G55" s="248"/>
      <c r="J55"/>
      <c r="K55"/>
    </row>
    <row r="56" spans="2:11" x14ac:dyDescent="0.3">
      <c r="B56" s="32"/>
      <c r="D56"/>
      <c r="F56" s="145"/>
      <c r="G56" s="248"/>
      <c r="I56" s="26"/>
      <c r="J56"/>
      <c r="K56"/>
    </row>
    <row r="57" spans="2:11" x14ac:dyDescent="0.3">
      <c r="B57" s="32"/>
      <c r="D57"/>
      <c r="F57" s="145"/>
      <c r="G57" s="248"/>
      <c r="I57" s="26"/>
      <c r="J57"/>
      <c r="K57"/>
    </row>
    <row r="58" spans="2:11" x14ac:dyDescent="0.3">
      <c r="B58" s="32"/>
      <c r="D58"/>
      <c r="G58" s="248"/>
      <c r="H58" s="26"/>
      <c r="J58"/>
      <c r="K58"/>
    </row>
    <row r="59" spans="2:11" x14ac:dyDescent="0.3">
      <c r="B59" s="32"/>
      <c r="D59"/>
      <c r="H59" s="26"/>
      <c r="J59" s="26"/>
      <c r="K59"/>
    </row>
    <row r="60" spans="2:11" ht="15" customHeight="1" x14ac:dyDescent="0.3">
      <c r="B60" s="32"/>
      <c r="D60"/>
      <c r="J60" s="26"/>
      <c r="K60"/>
    </row>
    <row r="61" spans="2:11" ht="20.25" customHeight="1" x14ac:dyDescent="0.3">
      <c r="B61" s="32"/>
      <c r="D61"/>
      <c r="K61"/>
    </row>
    <row r="62" spans="2:11" x14ac:dyDescent="0.3">
      <c r="B62" s="32"/>
      <c r="D62"/>
      <c r="K62"/>
    </row>
    <row r="63" spans="2:11" x14ac:dyDescent="0.3">
      <c r="B63" s="32"/>
      <c r="D63"/>
      <c r="K63" s="26"/>
    </row>
    <row r="64" spans="2:11" x14ac:dyDescent="0.3">
      <c r="B64" s="32"/>
      <c r="D64"/>
      <c r="K64" s="26"/>
    </row>
    <row r="65" spans="2:4" x14ac:dyDescent="0.3">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3"/>
  <sheetViews>
    <sheetView tabSelected="1" zoomScaleNormal="100" zoomScalePageLayoutView="96" workbookViewId="0">
      <selection activeCell="B30" sqref="B30:L30"/>
    </sheetView>
  </sheetViews>
  <sheetFormatPr defaultColWidth="8.6640625" defaultRowHeight="14.4" x14ac:dyDescent="0.3"/>
  <cols>
    <col min="1" max="1" width="3.44140625" customWidth="1"/>
    <col min="2" max="2" width="20.44140625" style="32" customWidth="1"/>
    <col min="3" max="3" width="4.33203125" customWidth="1"/>
    <col min="4" max="4" width="17" customWidth="1"/>
    <col min="5" max="5" width="21" customWidth="1"/>
    <col min="6" max="6" width="7.88671875" style="32" customWidth="1"/>
    <col min="7" max="7" width="13.6640625" customWidth="1"/>
    <col min="8" max="8" width="21" customWidth="1"/>
    <col min="9" max="9" width="12.44140625" customWidth="1"/>
    <col min="10" max="10" width="12.6640625" style="32" customWidth="1"/>
    <col min="11" max="11" width="10" customWidth="1"/>
    <col min="12" max="12" width="10.33203125" customWidth="1"/>
    <col min="13" max="13" width="14.44140625" customWidth="1"/>
  </cols>
  <sheetData>
    <row r="1" spans="2:14" ht="15" thickBot="1" x14ac:dyDescent="0.35">
      <c r="B1" t="s">
        <v>112</v>
      </c>
    </row>
    <row r="2" spans="2:14" ht="15" customHeight="1" thickBot="1" x14ac:dyDescent="0.35">
      <c r="B2" s="669" t="s">
        <v>179</v>
      </c>
      <c r="C2" s="670"/>
      <c r="D2" s="670"/>
      <c r="E2" s="670"/>
      <c r="F2" s="670"/>
      <c r="G2" s="670"/>
      <c r="H2" s="670"/>
      <c r="I2" s="670"/>
      <c r="J2" s="670"/>
      <c r="K2" s="670"/>
      <c r="L2" s="670"/>
      <c r="M2" s="671"/>
    </row>
    <row r="3" spans="2:14" ht="15" thickBot="1" x14ac:dyDescent="0.35">
      <c r="B3" s="562"/>
      <c r="C3" s="667"/>
      <c r="D3" s="667"/>
      <c r="E3" s="667"/>
      <c r="F3" s="667"/>
      <c r="G3" s="667"/>
      <c r="H3" s="667"/>
      <c r="I3" s="667"/>
      <c r="J3" s="667"/>
      <c r="K3" s="667"/>
      <c r="L3" s="667"/>
      <c r="M3" s="562"/>
    </row>
    <row r="4" spans="2:14" ht="29.4" thickBot="1" x14ac:dyDescent="0.35">
      <c r="B4" s="465" t="s">
        <v>83</v>
      </c>
      <c r="C4" s="466" t="s">
        <v>114</v>
      </c>
      <c r="D4" s="16" t="s">
        <v>25</v>
      </c>
      <c r="E4" s="16" t="s">
        <v>91</v>
      </c>
      <c r="F4" s="16" t="s">
        <v>170</v>
      </c>
      <c r="G4" s="466" t="s">
        <v>107</v>
      </c>
      <c r="H4" s="16" t="s">
        <v>0</v>
      </c>
      <c r="I4" s="129" t="s">
        <v>6</v>
      </c>
      <c r="J4" s="129" t="s">
        <v>375</v>
      </c>
      <c r="K4" s="466" t="s">
        <v>1</v>
      </c>
      <c r="L4" s="475" t="s">
        <v>155</v>
      </c>
      <c r="M4" s="470" t="s">
        <v>110</v>
      </c>
      <c r="N4" s="1"/>
    </row>
    <row r="5" spans="2:14" ht="55.2" x14ac:dyDescent="0.3">
      <c r="B5" s="856" t="s">
        <v>396</v>
      </c>
      <c r="C5" s="190">
        <v>1</v>
      </c>
      <c r="D5" s="572" t="s">
        <v>413</v>
      </c>
      <c r="E5" s="572" t="s">
        <v>414</v>
      </c>
      <c r="F5" s="572" t="s">
        <v>171</v>
      </c>
      <c r="G5" s="572" t="s">
        <v>370</v>
      </c>
      <c r="H5" s="572" t="s">
        <v>339</v>
      </c>
      <c r="I5" s="572" t="s">
        <v>370</v>
      </c>
      <c r="J5" s="572" t="s">
        <v>378</v>
      </c>
      <c r="K5" s="572">
        <v>2011</v>
      </c>
      <c r="L5" s="573" t="s">
        <v>415</v>
      </c>
      <c r="M5" s="574" t="s">
        <v>416</v>
      </c>
    </row>
    <row r="6" spans="2:14" ht="202.5" customHeight="1" x14ac:dyDescent="0.3">
      <c r="B6" s="857"/>
      <c r="C6" s="191">
        <v>2</v>
      </c>
      <c r="D6" s="575" t="s">
        <v>417</v>
      </c>
      <c r="E6" s="575" t="s">
        <v>418</v>
      </c>
      <c r="F6" s="575" t="s">
        <v>171</v>
      </c>
      <c r="G6" s="575" t="s">
        <v>169</v>
      </c>
      <c r="H6" s="575" t="s">
        <v>340</v>
      </c>
      <c r="I6" s="575" t="s">
        <v>11</v>
      </c>
      <c r="J6" s="575" t="s">
        <v>378</v>
      </c>
      <c r="K6" s="575">
        <v>2011</v>
      </c>
      <c r="L6" s="576" t="s">
        <v>415</v>
      </c>
      <c r="M6" s="842" t="s">
        <v>419</v>
      </c>
    </row>
    <row r="7" spans="2:14" s="32" customFormat="1" ht="45" customHeight="1" x14ac:dyDescent="0.3">
      <c r="B7" s="857"/>
      <c r="C7" s="191">
        <v>3</v>
      </c>
      <c r="D7" s="575" t="s">
        <v>420</v>
      </c>
      <c r="E7" s="575" t="s">
        <v>421</v>
      </c>
      <c r="F7" s="575" t="s">
        <v>171</v>
      </c>
      <c r="G7" s="575" t="s">
        <v>109</v>
      </c>
      <c r="H7" s="575" t="s">
        <v>2</v>
      </c>
      <c r="I7" s="575" t="s">
        <v>370</v>
      </c>
      <c r="J7" s="575" t="s">
        <v>378</v>
      </c>
      <c r="K7" s="191">
        <v>2018</v>
      </c>
      <c r="L7" s="191" t="s">
        <v>415</v>
      </c>
      <c r="M7" s="578"/>
    </row>
    <row r="8" spans="2:14" s="32" customFormat="1" ht="172.2" customHeight="1" thickBot="1" x14ac:dyDescent="0.35">
      <c r="B8" s="857"/>
      <c r="C8" s="191">
        <v>4</v>
      </c>
      <c r="D8" s="575" t="s">
        <v>422</v>
      </c>
      <c r="E8" s="575" t="s">
        <v>423</v>
      </c>
      <c r="F8" s="575" t="s">
        <v>370</v>
      </c>
      <c r="G8" s="575" t="s">
        <v>370</v>
      </c>
      <c r="H8" s="575" t="s">
        <v>339</v>
      </c>
      <c r="I8" s="575" t="s">
        <v>370</v>
      </c>
      <c r="J8" s="575" t="s">
        <v>378</v>
      </c>
      <c r="K8" s="191">
        <v>2020</v>
      </c>
      <c r="L8" s="191" t="s">
        <v>415</v>
      </c>
      <c r="M8" s="578"/>
    </row>
    <row r="9" spans="2:14" ht="119.25" customHeight="1" thickBot="1" x14ac:dyDescent="0.35">
      <c r="B9" s="857"/>
      <c r="C9" s="444">
        <v>5</v>
      </c>
      <c r="D9" s="572" t="s">
        <v>437</v>
      </c>
      <c r="E9" s="572" t="s">
        <v>438</v>
      </c>
      <c r="F9" s="572" t="s">
        <v>171</v>
      </c>
      <c r="G9" s="572" t="s">
        <v>246</v>
      </c>
      <c r="H9" s="572" t="s">
        <v>339</v>
      </c>
      <c r="I9" s="572" t="s">
        <v>12</v>
      </c>
      <c r="J9" s="572" t="s">
        <v>378</v>
      </c>
      <c r="K9" s="572">
        <v>2018</v>
      </c>
      <c r="L9" s="572">
        <v>2050</v>
      </c>
      <c r="M9" s="472"/>
    </row>
    <row r="10" spans="2:14" s="32" customFormat="1" ht="230.25" customHeight="1" x14ac:dyDescent="0.3">
      <c r="B10" s="857"/>
      <c r="C10" s="635">
        <v>6</v>
      </c>
      <c r="D10" s="659" t="s">
        <v>449</v>
      </c>
      <c r="E10" s="659" t="s">
        <v>450</v>
      </c>
      <c r="F10" s="660" t="s">
        <v>370</v>
      </c>
      <c r="G10" s="660" t="s">
        <v>370</v>
      </c>
      <c r="H10" s="659" t="s">
        <v>339</v>
      </c>
      <c r="I10" s="660" t="s">
        <v>370</v>
      </c>
      <c r="J10" s="660" t="s">
        <v>378</v>
      </c>
      <c r="K10" s="659">
        <v>2014</v>
      </c>
      <c r="L10" s="659">
        <v>2022</v>
      </c>
      <c r="M10" s="661"/>
    </row>
    <row r="11" spans="2:14" s="32" customFormat="1" ht="282" customHeight="1" thickBot="1" x14ac:dyDescent="0.35">
      <c r="B11" s="857"/>
      <c r="C11" s="635">
        <v>7</v>
      </c>
      <c r="D11" s="150" t="s">
        <v>454</v>
      </c>
      <c r="E11" s="150" t="s">
        <v>466</v>
      </c>
      <c r="F11" s="71" t="s">
        <v>370</v>
      </c>
      <c r="G11" s="71" t="s">
        <v>7</v>
      </c>
      <c r="H11" s="575" t="s">
        <v>340</v>
      </c>
      <c r="I11" s="71" t="s">
        <v>370</v>
      </c>
      <c r="J11" s="71" t="s">
        <v>378</v>
      </c>
      <c r="K11" s="150">
        <v>2016</v>
      </c>
      <c r="L11" s="191" t="s">
        <v>415</v>
      </c>
      <c r="M11" s="476"/>
    </row>
    <row r="12" spans="2:14" s="32" customFormat="1" ht="180" thickBot="1" x14ac:dyDescent="0.35">
      <c r="B12" s="857"/>
      <c r="C12" s="635">
        <v>8</v>
      </c>
      <c r="D12" s="150" t="s">
        <v>455</v>
      </c>
      <c r="E12" s="150" t="s">
        <v>467</v>
      </c>
      <c r="F12" s="71" t="s">
        <v>370</v>
      </c>
      <c r="G12" s="71" t="s">
        <v>370</v>
      </c>
      <c r="H12" s="575" t="s">
        <v>340</v>
      </c>
      <c r="I12" s="71" t="s">
        <v>370</v>
      </c>
      <c r="J12" s="71" t="s">
        <v>378</v>
      </c>
      <c r="K12" s="150">
        <v>2016</v>
      </c>
      <c r="L12" s="191" t="s">
        <v>415</v>
      </c>
      <c r="M12" s="476"/>
    </row>
    <row r="13" spans="2:14" s="32" customFormat="1" ht="180" thickBot="1" x14ac:dyDescent="0.35">
      <c r="B13" s="857"/>
      <c r="C13" s="635">
        <v>9</v>
      </c>
      <c r="D13" s="575" t="s">
        <v>468</v>
      </c>
      <c r="E13" s="575" t="s">
        <v>456</v>
      </c>
      <c r="F13" s="575" t="s">
        <v>370</v>
      </c>
      <c r="G13" s="71" t="s">
        <v>7</v>
      </c>
      <c r="H13" s="659" t="s">
        <v>339</v>
      </c>
      <c r="I13" s="575" t="s">
        <v>11</v>
      </c>
      <c r="J13" s="71" t="s">
        <v>378</v>
      </c>
      <c r="K13" s="575">
        <v>2017</v>
      </c>
      <c r="L13" s="575" t="s">
        <v>415</v>
      </c>
      <c r="M13" s="473"/>
    </row>
    <row r="14" spans="2:14" s="32" customFormat="1" ht="207.6" thickBot="1" x14ac:dyDescent="0.35">
      <c r="B14" s="857"/>
      <c r="C14" s="635">
        <v>10</v>
      </c>
      <c r="D14" s="575" t="s">
        <v>459</v>
      </c>
      <c r="E14" s="575" t="s">
        <v>460</v>
      </c>
      <c r="F14" s="575" t="s">
        <v>370</v>
      </c>
      <c r="G14" s="575" t="s">
        <v>370</v>
      </c>
      <c r="H14" s="659" t="s">
        <v>339</v>
      </c>
      <c r="I14" s="575" t="s">
        <v>370</v>
      </c>
      <c r="J14" s="71" t="s">
        <v>378</v>
      </c>
      <c r="K14" s="575">
        <v>2013</v>
      </c>
      <c r="L14" s="575">
        <v>2050</v>
      </c>
      <c r="M14" s="473"/>
    </row>
    <row r="15" spans="2:14" s="32" customFormat="1" hidden="1" x14ac:dyDescent="0.3">
      <c r="B15" s="634"/>
      <c r="C15" s="635"/>
      <c r="D15" s="575"/>
      <c r="E15" s="575"/>
      <c r="F15" s="575"/>
      <c r="G15" s="575"/>
      <c r="H15" s="575"/>
      <c r="I15" s="575"/>
      <c r="J15" s="575"/>
      <c r="K15" s="575"/>
      <c r="L15" s="575"/>
      <c r="M15" s="473"/>
    </row>
    <row r="16" spans="2:14" s="32" customFormat="1" ht="15" hidden="1" thickBot="1" x14ac:dyDescent="0.35">
      <c r="B16" s="634"/>
      <c r="C16" s="635"/>
      <c r="D16" s="662"/>
      <c r="E16" s="662"/>
      <c r="F16" s="662"/>
      <c r="G16" s="662"/>
      <c r="H16" s="662"/>
      <c r="I16" s="662"/>
      <c r="J16" s="662"/>
      <c r="K16" s="662"/>
      <c r="L16" s="662"/>
      <c r="M16" s="474"/>
    </row>
    <row r="17" spans="2:18" ht="110.4" x14ac:dyDescent="0.3">
      <c r="B17" s="856" t="s">
        <v>395</v>
      </c>
      <c r="C17" s="190">
        <v>1</v>
      </c>
      <c r="D17" s="572" t="s">
        <v>424</v>
      </c>
      <c r="E17" s="572" t="s">
        <v>425</v>
      </c>
      <c r="F17" s="572" t="s">
        <v>171</v>
      </c>
      <c r="G17" s="572" t="s">
        <v>370</v>
      </c>
      <c r="H17" s="572" t="s">
        <v>2</v>
      </c>
      <c r="I17" s="572" t="s">
        <v>370</v>
      </c>
      <c r="J17" s="572" t="s">
        <v>378</v>
      </c>
      <c r="K17" s="572">
        <v>2019</v>
      </c>
      <c r="L17" s="190" t="s">
        <v>415</v>
      </c>
      <c r="M17" s="472"/>
    </row>
    <row r="18" spans="2:18" ht="69" x14ac:dyDescent="0.3">
      <c r="B18" s="857"/>
      <c r="C18" s="191">
        <v>2</v>
      </c>
      <c r="D18" s="575" t="s">
        <v>426</v>
      </c>
      <c r="E18" s="575" t="s">
        <v>427</v>
      </c>
      <c r="F18" s="575" t="s">
        <v>172</v>
      </c>
      <c r="G18" s="575" t="s">
        <v>109</v>
      </c>
      <c r="H18" s="575" t="s">
        <v>2</v>
      </c>
      <c r="I18" s="575" t="s">
        <v>370</v>
      </c>
      <c r="J18" s="575" t="s">
        <v>378</v>
      </c>
      <c r="K18" s="576" t="s">
        <v>415</v>
      </c>
      <c r="L18" s="576" t="s">
        <v>415</v>
      </c>
      <c r="M18" s="473"/>
    </row>
    <row r="19" spans="2:18" s="32" customFormat="1" ht="75.75" customHeight="1" x14ac:dyDescent="0.3">
      <c r="B19" s="857"/>
      <c r="C19" s="191">
        <v>3</v>
      </c>
      <c r="D19" s="575" t="s">
        <v>428</v>
      </c>
      <c r="E19" s="575" t="s">
        <v>429</v>
      </c>
      <c r="F19" s="575" t="s">
        <v>171</v>
      </c>
      <c r="G19" s="575" t="s">
        <v>169</v>
      </c>
      <c r="H19" s="575" t="s">
        <v>2</v>
      </c>
      <c r="I19" s="575" t="s">
        <v>370</v>
      </c>
      <c r="J19" s="575" t="s">
        <v>377</v>
      </c>
      <c r="K19" s="575">
        <v>2014</v>
      </c>
      <c r="L19" s="576" t="s">
        <v>415</v>
      </c>
      <c r="M19" s="473"/>
    </row>
    <row r="20" spans="2:18" s="32" customFormat="1" ht="215.25" customHeight="1" x14ac:dyDescent="0.3">
      <c r="B20" s="857"/>
      <c r="C20" s="191">
        <v>4</v>
      </c>
      <c r="D20" s="69" t="s">
        <v>451</v>
      </c>
      <c r="E20" s="69" t="s">
        <v>461</v>
      </c>
      <c r="F20" s="69" t="s">
        <v>370</v>
      </c>
      <c r="G20" s="69" t="s">
        <v>370</v>
      </c>
      <c r="H20" s="69" t="s">
        <v>342</v>
      </c>
      <c r="I20" s="69" t="s">
        <v>370</v>
      </c>
      <c r="J20" s="69" t="s">
        <v>378</v>
      </c>
      <c r="K20" s="69">
        <v>2017</v>
      </c>
      <c r="L20" s="576" t="s">
        <v>415</v>
      </c>
      <c r="M20" s="473"/>
    </row>
    <row r="21" spans="2:18" s="32" customFormat="1" ht="223.5" customHeight="1" thickBot="1" x14ac:dyDescent="0.35">
      <c r="B21" s="857"/>
      <c r="C21" s="444">
        <v>5</v>
      </c>
      <c r="D21" s="150" t="s">
        <v>452</v>
      </c>
      <c r="E21" s="150" t="s">
        <v>462</v>
      </c>
      <c r="F21" s="71" t="s">
        <v>172</v>
      </c>
      <c r="G21" s="71" t="s">
        <v>7</v>
      </c>
      <c r="H21" s="71" t="s">
        <v>342</v>
      </c>
      <c r="I21" s="71" t="s">
        <v>370</v>
      </c>
      <c r="J21" s="71" t="s">
        <v>378</v>
      </c>
      <c r="K21" s="150">
        <v>2017</v>
      </c>
      <c r="L21" s="576" t="s">
        <v>415</v>
      </c>
      <c r="M21" s="476"/>
    </row>
    <row r="22" spans="2:18" s="32" customFormat="1" ht="97.5" customHeight="1" thickBot="1" x14ac:dyDescent="0.35">
      <c r="B22" s="857"/>
      <c r="C22" s="444">
        <v>6</v>
      </c>
      <c r="D22" s="150" t="s">
        <v>453</v>
      </c>
      <c r="E22" s="150" t="s">
        <v>463</v>
      </c>
      <c r="F22" s="71" t="s">
        <v>172</v>
      </c>
      <c r="G22" s="71" t="s">
        <v>370</v>
      </c>
      <c r="H22" s="71" t="s">
        <v>342</v>
      </c>
      <c r="I22" s="71" t="s">
        <v>11</v>
      </c>
      <c r="J22" s="71" t="s">
        <v>378</v>
      </c>
      <c r="K22" s="150">
        <v>2016</v>
      </c>
      <c r="L22" s="576" t="s">
        <v>415</v>
      </c>
      <c r="M22" s="476"/>
    </row>
    <row r="23" spans="2:18" s="32" customFormat="1" ht="142.80000000000001" customHeight="1" x14ac:dyDescent="0.3">
      <c r="B23" s="857"/>
      <c r="C23" s="444">
        <v>7</v>
      </c>
      <c r="D23" s="150" t="s">
        <v>457</v>
      </c>
      <c r="E23" s="150" t="s">
        <v>458</v>
      </c>
      <c r="F23" s="150" t="s">
        <v>181</v>
      </c>
      <c r="G23" s="150" t="s">
        <v>370</v>
      </c>
      <c r="H23" s="150" t="s">
        <v>343</v>
      </c>
      <c r="I23" s="150" t="s">
        <v>370</v>
      </c>
      <c r="J23" s="150" t="s">
        <v>378</v>
      </c>
      <c r="K23" s="150">
        <v>2017</v>
      </c>
      <c r="L23" s="884" t="s">
        <v>415</v>
      </c>
      <c r="M23" s="476"/>
    </row>
    <row r="24" spans="2:18" s="32" customFormat="1" ht="179.25" customHeight="1" x14ac:dyDescent="0.3">
      <c r="B24" s="858"/>
      <c r="C24" s="191">
        <v>8</v>
      </c>
      <c r="D24" s="69" t="s">
        <v>464</v>
      </c>
      <c r="E24" s="69" t="s">
        <v>465</v>
      </c>
      <c r="F24" s="69" t="s">
        <v>172</v>
      </c>
      <c r="G24" s="69" t="s">
        <v>7</v>
      </c>
      <c r="H24" s="575" t="s">
        <v>340</v>
      </c>
      <c r="I24" s="69" t="s">
        <v>11</v>
      </c>
      <c r="J24" s="69" t="s">
        <v>378</v>
      </c>
      <c r="K24" s="69">
        <v>2018</v>
      </c>
      <c r="L24" s="576" t="s">
        <v>415</v>
      </c>
      <c r="M24" s="473"/>
    </row>
    <row r="25" spans="2:18" ht="15" hidden="1" thickBot="1" x14ac:dyDescent="0.35">
      <c r="B25" s="192"/>
      <c r="C25" s="885"/>
      <c r="D25" s="886"/>
      <c r="E25" s="886"/>
      <c r="F25" s="886" t="s">
        <v>108</v>
      </c>
      <c r="G25" s="886" t="s">
        <v>108</v>
      </c>
      <c r="H25" s="886" t="s">
        <v>108</v>
      </c>
      <c r="I25" s="886" t="s">
        <v>108</v>
      </c>
      <c r="J25" s="886" t="s">
        <v>108</v>
      </c>
      <c r="K25" s="886"/>
      <c r="L25" s="886"/>
      <c r="M25" s="887"/>
    </row>
    <row r="26" spans="2:18" s="32" customFormat="1" x14ac:dyDescent="0.3">
      <c r="B26" s="127"/>
    </row>
    <row r="28" spans="2:18" x14ac:dyDescent="0.3">
      <c r="B28" s="22" t="s">
        <v>110</v>
      </c>
      <c r="D28" s="22"/>
      <c r="E28" s="22"/>
      <c r="F28" s="22"/>
      <c r="G28" s="22"/>
      <c r="H28" s="22"/>
      <c r="I28" s="22"/>
      <c r="J28" s="22"/>
      <c r="K28" s="22"/>
      <c r="L28" s="22"/>
    </row>
    <row r="29" spans="2:18" x14ac:dyDescent="0.3">
      <c r="B29" s="27" t="s">
        <v>117</v>
      </c>
      <c r="D29" s="27"/>
      <c r="E29" s="27"/>
      <c r="F29" s="27"/>
      <c r="G29" s="27"/>
      <c r="H29" s="27"/>
      <c r="I29" s="27"/>
      <c r="J29" s="27"/>
      <c r="K29" s="27"/>
      <c r="L29" s="27"/>
    </row>
    <row r="30" spans="2:18" ht="34.35" customHeight="1" x14ac:dyDescent="0.3">
      <c r="B30" s="666" t="s">
        <v>4</v>
      </c>
      <c r="C30" s="666"/>
      <c r="D30" s="666"/>
      <c r="E30" s="666"/>
      <c r="F30" s="666"/>
      <c r="G30" s="666"/>
      <c r="H30" s="666"/>
      <c r="I30" s="666"/>
      <c r="J30" s="666"/>
      <c r="K30" s="666"/>
      <c r="L30" s="666"/>
      <c r="M30" s="26"/>
      <c r="N30" s="26"/>
    </row>
    <row r="31" spans="2:18" s="32" customFormat="1" ht="16.350000000000001" customHeight="1" x14ac:dyDescent="0.3">
      <c r="B31" s="244"/>
      <c r="C31" s="244"/>
      <c r="D31" s="244"/>
      <c r="E31" s="244"/>
      <c r="F31" s="244"/>
      <c r="G31" s="244"/>
      <c r="H31" s="244"/>
      <c r="I31" s="244"/>
      <c r="J31" s="468"/>
      <c r="K31" s="244"/>
      <c r="L31" s="244"/>
      <c r="M31" s="26"/>
      <c r="N31" s="26"/>
    </row>
    <row r="32" spans="2:18" x14ac:dyDescent="0.3">
      <c r="B32" s="668" t="s">
        <v>136</v>
      </c>
      <c r="C32" s="668"/>
      <c r="D32" s="668"/>
      <c r="E32" s="668"/>
      <c r="F32" s="668"/>
      <c r="G32" s="668"/>
      <c r="H32" s="668"/>
      <c r="I32" s="668"/>
      <c r="J32" s="668"/>
      <c r="K32" s="668"/>
      <c r="L32" s="668"/>
      <c r="M32" s="377"/>
      <c r="N32" s="377"/>
      <c r="O32" s="377"/>
      <c r="P32" s="377"/>
      <c r="Q32" s="377"/>
      <c r="R32" s="377"/>
    </row>
    <row r="33" spans="2:18" x14ac:dyDescent="0.3">
      <c r="B33" s="664" t="s">
        <v>262</v>
      </c>
      <c r="C33" s="664"/>
      <c r="D33" s="664"/>
      <c r="E33" s="664"/>
      <c r="F33" s="664"/>
      <c r="G33" s="664"/>
      <c r="H33" s="664"/>
      <c r="I33" s="664"/>
      <c r="J33" s="664"/>
      <c r="K33" s="664"/>
      <c r="L33" s="664"/>
      <c r="M33" s="378"/>
      <c r="N33" s="378"/>
      <c r="O33" s="378"/>
      <c r="P33" s="378"/>
      <c r="Q33" s="378"/>
      <c r="R33" s="378"/>
    </row>
    <row r="34" spans="2:18" x14ac:dyDescent="0.3">
      <c r="B34" s="663" t="s">
        <v>285</v>
      </c>
      <c r="C34" s="663"/>
      <c r="D34" s="663"/>
      <c r="E34" s="663"/>
      <c r="F34" s="663"/>
      <c r="G34" s="663"/>
      <c r="H34" s="663"/>
      <c r="I34" s="663"/>
      <c r="J34" s="663"/>
      <c r="K34" s="663"/>
      <c r="L34" s="663"/>
      <c r="M34" s="27"/>
      <c r="N34" s="27"/>
      <c r="O34" s="27"/>
      <c r="P34" s="27"/>
      <c r="Q34" s="27"/>
      <c r="R34" s="27"/>
    </row>
    <row r="35" spans="2:18" x14ac:dyDescent="0.3">
      <c r="B35" s="663" t="s">
        <v>263</v>
      </c>
      <c r="C35" s="663"/>
      <c r="D35" s="663"/>
      <c r="E35" s="663"/>
      <c r="F35" s="663"/>
      <c r="G35" s="663"/>
      <c r="H35" s="663"/>
      <c r="I35" s="663"/>
      <c r="J35" s="663"/>
      <c r="K35" s="663"/>
      <c r="L35" s="663"/>
      <c r="M35" s="27"/>
      <c r="N35" s="27"/>
      <c r="O35" s="27"/>
      <c r="P35" s="27"/>
      <c r="Q35" s="27"/>
      <c r="R35" s="27"/>
    </row>
    <row r="36" spans="2:18" s="32" customFormat="1" ht="29.25" customHeight="1" x14ac:dyDescent="0.3">
      <c r="B36" s="665" t="s">
        <v>372</v>
      </c>
      <c r="C36" s="665"/>
      <c r="D36" s="665"/>
      <c r="E36" s="665"/>
      <c r="F36" s="665"/>
      <c r="G36" s="665"/>
      <c r="H36" s="665"/>
      <c r="I36" s="665"/>
      <c r="J36" s="665"/>
      <c r="K36" s="665"/>
      <c r="L36" s="665"/>
      <c r="M36" s="27"/>
      <c r="N36" s="27"/>
      <c r="O36" s="27"/>
      <c r="P36" s="27"/>
      <c r="Q36" s="27"/>
      <c r="R36" s="27"/>
    </row>
    <row r="37" spans="2:18" s="32" customFormat="1" x14ac:dyDescent="0.3">
      <c r="B37" s="663" t="s">
        <v>371</v>
      </c>
      <c r="C37" s="663"/>
      <c r="D37" s="663"/>
      <c r="E37" s="663"/>
      <c r="F37" s="663"/>
      <c r="G37" s="663"/>
      <c r="H37" s="663"/>
      <c r="I37" s="663"/>
      <c r="J37" s="663"/>
      <c r="K37" s="663"/>
      <c r="L37" s="663"/>
      <c r="M37" s="27"/>
      <c r="N37" s="27"/>
      <c r="O37" s="27"/>
      <c r="P37" s="27"/>
      <c r="Q37" s="27"/>
      <c r="R37" s="27"/>
    </row>
    <row r="38" spans="2:18" x14ac:dyDescent="0.3">
      <c r="B38" s="663" t="s">
        <v>379</v>
      </c>
      <c r="C38" s="663"/>
      <c r="D38" s="663"/>
      <c r="E38" s="663"/>
      <c r="F38" s="663"/>
      <c r="G38" s="663"/>
      <c r="H38" s="663"/>
      <c r="I38" s="663"/>
      <c r="J38" s="663"/>
      <c r="K38" s="663"/>
      <c r="L38" s="663"/>
      <c r="M38" s="27"/>
      <c r="N38" s="27"/>
      <c r="O38" s="27"/>
      <c r="P38" s="27"/>
      <c r="Q38" s="27"/>
      <c r="R38" s="27"/>
    </row>
    <row r="39" spans="2:18" x14ac:dyDescent="0.3">
      <c r="B39" s="663" t="s">
        <v>283</v>
      </c>
      <c r="C39" s="663"/>
      <c r="D39" s="663"/>
      <c r="E39" s="663"/>
      <c r="F39" s="663"/>
      <c r="G39" s="663"/>
      <c r="H39" s="663"/>
      <c r="I39" s="663"/>
      <c r="J39" s="663"/>
      <c r="K39" s="663"/>
      <c r="L39" s="663"/>
    </row>
    <row r="40" spans="2:18" x14ac:dyDescent="0.3">
      <c r="F40"/>
    </row>
    <row r="41" spans="2:18" x14ac:dyDescent="0.3">
      <c r="F41"/>
    </row>
    <row r="42" spans="2:18" ht="14.4" customHeight="1" x14ac:dyDescent="0.3">
      <c r="F42"/>
    </row>
    <row r="43" spans="2:18" ht="14.4" customHeight="1" x14ac:dyDescent="0.3">
      <c r="F43"/>
    </row>
  </sheetData>
  <mergeCells count="13">
    <mergeCell ref="B30:L30"/>
    <mergeCell ref="C3:L3"/>
    <mergeCell ref="B32:L32"/>
    <mergeCell ref="B34:L34"/>
    <mergeCell ref="B2:M2"/>
    <mergeCell ref="B17:B24"/>
    <mergeCell ref="B5:B14"/>
    <mergeCell ref="B35:L35"/>
    <mergeCell ref="B38:L38"/>
    <mergeCell ref="B39:L39"/>
    <mergeCell ref="B33:L33"/>
    <mergeCell ref="B37:L37"/>
    <mergeCell ref="B36:L36"/>
  </mergeCells>
  <conditionalFormatting sqref="C9:C16 C25:L25 C20:K22 C24:G24 C23:J23 I24:K24">
    <cfRule type="containsBlanks" dxfId="59" priority="31">
      <formula>LEN(TRIM(C9))=0</formula>
    </cfRule>
  </conditionalFormatting>
  <conditionalFormatting sqref="C5:L8">
    <cfRule type="containsBlanks" dxfId="58" priority="30">
      <formula>LEN(TRIM(C5))=0</formula>
    </cfRule>
  </conditionalFormatting>
  <conditionalFormatting sqref="C17:L19 L20:L24">
    <cfRule type="containsBlanks" dxfId="57" priority="29">
      <formula>LEN(TRIM(C17))=0</formula>
    </cfRule>
  </conditionalFormatting>
  <conditionalFormatting sqref="D9:L9 D10:E10 K10:L10 K13:L16 D13:E16">
    <cfRule type="containsBlanks" dxfId="56" priority="28">
      <formula>LEN(TRIM(D9))=0</formula>
    </cfRule>
  </conditionalFormatting>
  <conditionalFormatting sqref="J10">
    <cfRule type="containsBlanks" dxfId="55" priority="23">
      <formula>LEN(TRIM(J10))=0</formula>
    </cfRule>
  </conditionalFormatting>
  <conditionalFormatting sqref="F10">
    <cfRule type="containsBlanks" dxfId="54" priority="27">
      <formula>LEN(TRIM(F10))=0</formula>
    </cfRule>
  </conditionalFormatting>
  <conditionalFormatting sqref="G10">
    <cfRule type="containsBlanks" dxfId="53" priority="26">
      <formula>LEN(TRIM(G10))=0</formula>
    </cfRule>
  </conditionalFormatting>
  <conditionalFormatting sqref="H10">
    <cfRule type="containsBlanks" dxfId="52" priority="25">
      <formula>LEN(TRIM(H10))=0</formula>
    </cfRule>
  </conditionalFormatting>
  <conditionalFormatting sqref="I10">
    <cfRule type="containsBlanks" dxfId="51" priority="24">
      <formula>LEN(TRIM(I10))=0</formula>
    </cfRule>
  </conditionalFormatting>
  <conditionalFormatting sqref="F15:J16">
    <cfRule type="containsBlanks" dxfId="50" priority="22">
      <formula>LEN(TRIM(F15))=0</formula>
    </cfRule>
  </conditionalFormatting>
  <conditionalFormatting sqref="K23">
    <cfRule type="containsBlanks" dxfId="49" priority="21">
      <formula>LEN(TRIM(K23))=0</formula>
    </cfRule>
  </conditionalFormatting>
  <conditionalFormatting sqref="D11:G12 I12:K12 I11:J11">
    <cfRule type="containsBlanks" dxfId="48" priority="19">
      <formula>LEN(TRIM(D11))=0</formula>
    </cfRule>
  </conditionalFormatting>
  <conditionalFormatting sqref="K11">
    <cfRule type="containsBlanks" dxfId="47" priority="17">
      <formula>LEN(TRIM(K11))=0</formula>
    </cfRule>
  </conditionalFormatting>
  <conditionalFormatting sqref="H12">
    <cfRule type="containsBlanks" dxfId="46" priority="15">
      <formula>LEN(TRIM(H12))=0</formula>
    </cfRule>
  </conditionalFormatting>
  <conditionalFormatting sqref="H11">
    <cfRule type="containsBlanks" dxfId="45" priority="14">
      <formula>LEN(TRIM(H11))=0</formula>
    </cfRule>
  </conditionalFormatting>
  <conditionalFormatting sqref="L11">
    <cfRule type="containsBlanks" dxfId="44" priority="13">
      <formula>LEN(TRIM(L11))=0</formula>
    </cfRule>
  </conditionalFormatting>
  <conditionalFormatting sqref="L12">
    <cfRule type="containsBlanks" dxfId="43" priority="12">
      <formula>LEN(TRIM(L12))=0</formula>
    </cfRule>
  </conditionalFormatting>
  <conditionalFormatting sqref="F13:F14">
    <cfRule type="containsBlanks" dxfId="42" priority="10">
      <formula>LEN(TRIM(F13))=0</formula>
    </cfRule>
  </conditionalFormatting>
  <conditionalFormatting sqref="G13">
    <cfRule type="containsBlanks" dxfId="41" priority="9">
      <formula>LEN(TRIM(G13))=0</formula>
    </cfRule>
  </conditionalFormatting>
  <conditionalFormatting sqref="H13">
    <cfRule type="containsBlanks" dxfId="40" priority="8">
      <formula>LEN(TRIM(H13))=0</formula>
    </cfRule>
  </conditionalFormatting>
  <conditionalFormatting sqref="J13">
    <cfRule type="containsBlanks" dxfId="39" priority="7">
      <formula>LEN(TRIM(J13))=0</formula>
    </cfRule>
  </conditionalFormatting>
  <conditionalFormatting sqref="G14">
    <cfRule type="containsBlanks" dxfId="38" priority="6">
      <formula>LEN(TRIM(G14))=0</formula>
    </cfRule>
  </conditionalFormatting>
  <conditionalFormatting sqref="H14">
    <cfRule type="containsBlanks" dxfId="37" priority="5">
      <formula>LEN(TRIM(H14))=0</formula>
    </cfRule>
  </conditionalFormatting>
  <conditionalFormatting sqref="I14">
    <cfRule type="containsBlanks" dxfId="36" priority="4">
      <formula>LEN(TRIM(I14))=0</formula>
    </cfRule>
  </conditionalFormatting>
  <conditionalFormatting sqref="I13">
    <cfRule type="containsBlanks" dxfId="35" priority="3">
      <formula>LEN(TRIM(I13))=0</formula>
    </cfRule>
  </conditionalFormatting>
  <conditionalFormatting sqref="J14">
    <cfRule type="containsBlanks" dxfId="34" priority="2">
      <formula>LEN(TRIM(J14))=0</formula>
    </cfRule>
  </conditionalFormatting>
  <conditionalFormatting sqref="H24">
    <cfRule type="containsBlanks" dxfId="33" priority="1">
      <formula>LEN(TRIM(H24))=0</formula>
    </cfRule>
  </conditionalFormatting>
  <pageMargins left="0.7" right="0.7" top="0.75" bottom="0.75" header="0.3" footer="0.3"/>
  <pageSetup orientation="portrait" horizontalDpi="4294967293" verticalDpi="4294967293" r:id="rId1"/>
  <legacyDrawing r:id="rId2"/>
  <extLst>
    <ext xmlns:x14="http://schemas.microsoft.com/office/spreadsheetml/2009/9/main" uri="{CCE6A557-97BC-4b89-ADB6-D9C93CAAB3DF}">
      <x14:dataValidations xmlns:xm="http://schemas.microsoft.com/office/excel/2006/main" xWindow="627" yWindow="232" count="18">
        <x14:dataValidation type="list" allowBlank="1" showInputMessage="1" showErrorMessage="1" xr:uid="{00000000-0002-0000-0100-000000000000}">
          <x14:formula1>
            <xm:f>Menus!$B$2:$B$6</xm:f>
          </x14:formula1>
          <xm:sqref>F20:F25 F11:F12</xm:sqref>
        </x14:dataValidation>
        <x14:dataValidation type="list" allowBlank="1" showInputMessage="1" showErrorMessage="1" promptTitle="INDICATOR" xr:uid="{00000000-0002-0000-0100-000002000000}">
          <x14:formula1>
            <xm:f>Menus!$E$7:$E$11</xm:f>
          </x14:formula1>
          <xm:sqref>H20:H23 H25</xm:sqref>
        </x14:dataValidation>
        <x14:dataValidation type="list" allowBlank="1" showInputMessage="1" showErrorMessage="1" promptTitle="ALTERNATIVE FUEL" xr:uid="{00000000-0002-0000-0100-000003000000}">
          <x14:formula1>
            <xm:f>Menus!$D$2:$D$11</xm:f>
          </x14:formula1>
          <xm:sqref>G20:G25 G11:G13</xm:sqref>
        </x14:dataValidation>
        <x14:dataValidation type="list" allowBlank="1" showInputMessage="1" showErrorMessage="1" promptTitle="TRANSPORT MODE" xr:uid="{00000000-0002-0000-0100-000004000000}">
          <x14:formula1>
            <xm:f>Menus!$C$2:$C$7</xm:f>
          </x14:formula1>
          <xm:sqref>I20:I25 I11:I12</xm:sqref>
        </x14:dataValidation>
        <x14:dataValidation type="list" allowBlank="1" showInputMessage="1" showErrorMessage="1" promptTitle="TRANSPORT MODE" xr:uid="{00000000-0002-0000-0100-000005000000}">
          <x14:formula1>
            <xm:f>Menus!$L$2:$L$5</xm:f>
          </x14:formula1>
          <xm:sqref>J20:J25 J11:J14</xm:sqref>
        </x14:dataValidation>
        <x14:dataValidation type="list" allowBlank="1" showInputMessage="1" showErrorMessage="1" promptTitle="TRANSPORT MODE" xr:uid="{C519E0D4-DE95-4E04-88D0-60900468877B}">
          <x14:formula1>
            <xm:f>'T:\4_TTRD\Personal\PLĖTROS IR LOGISTIKOS SKYRIUS\AISTĖS\Alternatyvus degalai\ATASKAITAI\[ENMIN AFI implementation.xlsx]Menus'!#REF!</xm:f>
          </x14:formula1>
          <xm:sqref>I5:J8 I17:J19 I10:J10 I13:I14</xm:sqref>
        </x14:dataValidation>
        <x14:dataValidation type="list" allowBlank="1" showInputMessage="1" showErrorMessage="1" promptTitle="ALTERNATIVE FUEL" xr:uid="{4F30C859-22E2-4F72-9E4E-BA1629B3C10C}">
          <x14:formula1>
            <xm:f>'T:\4_TTRD\Personal\PLĖTROS IR LOGISTIKOS SKYRIUS\AISTĖS\Alternatyvus degalai\ATASKAITAI\[ENMIN AFI implementation.xlsx]Menus'!#REF!</xm:f>
          </x14:formula1>
          <xm:sqref>G5:G8 G17:G19 G14</xm:sqref>
        </x14:dataValidation>
        <x14:dataValidation type="list" allowBlank="1" showErrorMessage="1" promptTitle="INDICATOR" prompt="select" xr:uid="{D3850C97-5377-48C7-9BCF-A21B8EEB800D}">
          <x14:formula1>
            <xm:f>'T:\4_TTRD\Personal\PLĖTROS IR LOGISTIKOS SKYRIUS\AISTĖS\Alternatyvus degalai\ATASKAITAI\[ENMIN AFI implementation.xlsx]Menus'!#REF!</xm:f>
          </x14:formula1>
          <xm:sqref>H5:H8 H10:H14 H24</xm:sqref>
        </x14:dataValidation>
        <x14:dataValidation type="list" allowBlank="1" showInputMessage="1" showErrorMessage="1" xr:uid="{2997B350-CF21-4367-B771-5D110181DF1B}">
          <x14:formula1>
            <xm:f>'T:\4_TTRD\Personal\PLĖTROS IR LOGISTIKOS SKYRIUS\AISTĖS\Alternatyvus degalai\ATASKAITAI\[ENMIN AFI implementation.xlsx]Menus'!#REF!</xm:f>
          </x14:formula1>
          <xm:sqref>F5:F8 F17:F19 F10:G10 F13:F14</xm:sqref>
        </x14:dataValidation>
        <x14:dataValidation type="list" allowBlank="1" showInputMessage="1" showErrorMessage="1" promptTitle="INDICATOR" xr:uid="{0070C237-F406-48F5-AB9B-6212B4BABCAA}">
          <x14:formula1>
            <xm:f>'T:\4_TTRD\Personal\PLĖTROS IR LOGISTIKOS SKYRIUS\AISTĖS\Alternatyvus degalai\ATASKAITAI\[ENMIN AFI implementation.xlsx]Menus'!#REF!</xm:f>
          </x14:formula1>
          <xm:sqref>H17:H19</xm:sqref>
        </x14:dataValidation>
        <x14:dataValidation type="list" allowBlank="1" showInputMessage="1" showErrorMessage="1" promptTitle="TRANSPORT MODE" xr:uid="{AD29CFE1-A632-4A9B-9790-68169BE766A3}">
          <x14:formula1>
            <xm:f>'T:\4_TTRD\Personal\PLĖTROS IR LOGISTIKOS SKYRIUS\AISTĖS\Alternatyvus degalai\ATASKAITAI\[VVKD+Template+for+implementation+report.xlsx]Menus'!#REF!</xm:f>
          </x14:formula1>
          <xm:sqref>I9:J9</xm:sqref>
        </x14:dataValidation>
        <x14:dataValidation type="list" allowBlank="1" showInputMessage="1" showErrorMessage="1" promptTitle="ALTERNATIVE FUEL" xr:uid="{D723EAC1-3FC0-4ED4-9EC3-301DF2F4F0A6}">
          <x14:formula1>
            <xm:f>'T:\4_TTRD\Personal\PLĖTROS IR LOGISTIKOS SKYRIUS\AISTĖS\Alternatyvus degalai\ATASKAITAI\[VVKD+Template+for+implementation+report.xlsx]Menus'!#REF!</xm:f>
          </x14:formula1>
          <xm:sqref>G9</xm:sqref>
        </x14:dataValidation>
        <x14:dataValidation type="list" allowBlank="1" showErrorMessage="1" promptTitle="INDICATOR" prompt="select" xr:uid="{AA97E2DA-AE10-4C35-8145-1DE6FA13BDDC}">
          <x14:formula1>
            <xm:f>'T:\4_TTRD\Personal\PLĖTROS IR LOGISTIKOS SKYRIUS\AISTĖS\Alternatyvus degalai\ATASKAITAI\[VVKD+Template+for+implementation+report.xlsx]Menus'!#REF!</xm:f>
          </x14:formula1>
          <xm:sqref>H9</xm:sqref>
        </x14:dataValidation>
        <x14:dataValidation type="list" allowBlank="1" showInputMessage="1" showErrorMessage="1" xr:uid="{CC22B984-B553-426E-97F3-628A2DD69100}">
          <x14:formula1>
            <xm:f>'T:\4_TTRD\Personal\PLĖTROS IR LOGISTIKOS SKYRIUS\AISTĖS\Alternatyvus degalai\ATASKAITAI\[VVKD+Template+for+implementation+report.xlsx]Menus'!#REF!</xm:f>
          </x14:formula1>
          <xm:sqref>F9</xm:sqref>
        </x14:dataValidation>
        <x14:dataValidation type="list" allowBlank="1" showInputMessage="1" showErrorMessage="1" promptTitle="TRANSPORT MODE" xr:uid="{AA23D6A2-FA1E-4C14-90BE-4399500E44EA}">
          <x14:formula1>
            <xm:f>'T:\4_TTRD\Personal\PLĖTROS IR LOGISTIKOS SKYRIUS\AISTĖS\Alternatyvus degalai\ATASKAITAI\[Copy of Template+for+implementation+report.xlsx]Menus'!#REF!</xm:f>
          </x14:formula1>
          <xm:sqref>I15:J16</xm:sqref>
        </x14:dataValidation>
        <x14:dataValidation type="list" allowBlank="1" showInputMessage="1" showErrorMessage="1" promptTitle="ALTERNATIVE FUEL" xr:uid="{F36757B9-40EA-4AF0-B0F7-B09075826498}">
          <x14:formula1>
            <xm:f>'T:\4_TTRD\Personal\PLĖTROS IR LOGISTIKOS SKYRIUS\AISTĖS\Alternatyvus degalai\ATASKAITAI\[Copy of Template+for+implementation+report.xlsx]Menus'!#REF!</xm:f>
          </x14:formula1>
          <xm:sqref>G15:G16</xm:sqref>
        </x14:dataValidation>
        <x14:dataValidation type="list" allowBlank="1" showErrorMessage="1" promptTitle="INDICATOR" prompt="select" xr:uid="{625E5126-42FB-4945-A00A-525DB59D5E29}">
          <x14:formula1>
            <xm:f>'T:\4_TTRD\Personal\PLĖTROS IR LOGISTIKOS SKYRIUS\AISTĖS\Alternatyvus degalai\ATASKAITAI\[Copy of Template+for+implementation+report.xlsx]Menus'!#REF!</xm:f>
          </x14:formula1>
          <xm:sqref>H15:H16</xm:sqref>
        </x14:dataValidation>
        <x14:dataValidation type="list" allowBlank="1" showInputMessage="1" showErrorMessage="1" xr:uid="{B8FB4C22-7FF9-40E8-A8BD-3E77A3AD2D6A}">
          <x14:formula1>
            <xm:f>'T:\4_TTRD\Personal\PLĖTROS IR LOGISTIKOS SKYRIUS\AISTĖS\Alternatyvus degalai\ATASKAITAI\[Copy of Template+for+implementation+report.xlsx]Menus'!#REF!</xm:f>
          </x14:formula1>
          <xm:sqref>F15:F16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0"/>
  <sheetViews>
    <sheetView topLeftCell="A10" zoomScale="80" zoomScaleNormal="80" zoomScalePageLayoutView="80" workbookViewId="0">
      <selection activeCell="Z5" sqref="Z5"/>
    </sheetView>
  </sheetViews>
  <sheetFormatPr defaultColWidth="8.6640625" defaultRowHeight="14.4" x14ac:dyDescent="0.3"/>
  <cols>
    <col min="1" max="1" width="1.6640625" style="32" customWidth="1"/>
    <col min="2" max="2" width="16" style="32" customWidth="1"/>
    <col min="3" max="3" width="7.21875" style="32" customWidth="1"/>
    <col min="4" max="4" width="17" style="32" customWidth="1"/>
    <col min="5" max="5" width="21" style="32" customWidth="1"/>
    <col min="6" max="6" width="9.109375" style="32" customWidth="1"/>
    <col min="7" max="7" width="19.44140625" style="32" customWidth="1"/>
    <col min="8" max="8" width="17.5546875" style="26" customWidth="1"/>
    <col min="9" max="9" width="13" style="26" customWidth="1"/>
    <col min="10" max="10" width="11.88671875" style="26" customWidth="1"/>
    <col min="11" max="11" width="13" style="26" customWidth="1"/>
    <col min="12" max="12" width="6.33203125" style="32" customWidth="1"/>
    <col min="13" max="13" width="9.6640625" style="32" customWidth="1"/>
    <col min="14" max="14" width="8.44140625" style="32" customWidth="1"/>
    <col min="15" max="15" width="7.88671875" style="32" customWidth="1"/>
    <col min="16" max="16" width="10.6640625" style="32" customWidth="1"/>
    <col min="17" max="17" width="10.88671875" style="32" customWidth="1"/>
    <col min="18" max="18" width="11" style="32" customWidth="1"/>
    <col min="19" max="19" width="11.6640625" style="32" customWidth="1"/>
    <col min="20" max="20" width="5.33203125" style="32" customWidth="1"/>
    <col min="21" max="21" width="5.6640625" style="32" customWidth="1"/>
    <col min="22" max="22" width="12.6640625" style="32" customWidth="1"/>
    <col min="23" max="23" width="3.6640625" style="32" customWidth="1"/>
    <col min="24" max="16384" width="8.6640625" style="32"/>
  </cols>
  <sheetData>
    <row r="1" spans="1:24" ht="15" thickBot="1" x14ac:dyDescent="0.35">
      <c r="B1" s="32" t="s">
        <v>111</v>
      </c>
    </row>
    <row r="2" spans="1:24" ht="16.350000000000001" customHeight="1" thickBot="1" x14ac:dyDescent="0.35">
      <c r="A2" s="7"/>
      <c r="B2" s="672" t="s">
        <v>5</v>
      </c>
      <c r="C2" s="673"/>
      <c r="D2" s="673"/>
      <c r="E2" s="673"/>
      <c r="F2" s="673"/>
      <c r="G2" s="673"/>
      <c r="H2" s="673"/>
      <c r="I2" s="673"/>
      <c r="J2" s="673"/>
      <c r="K2" s="673"/>
      <c r="L2" s="673"/>
      <c r="M2" s="673"/>
      <c r="N2" s="673"/>
      <c r="O2" s="673"/>
      <c r="P2" s="673"/>
      <c r="Q2" s="673"/>
      <c r="R2" s="673"/>
      <c r="S2" s="673"/>
      <c r="T2" s="673"/>
      <c r="U2" s="673"/>
      <c r="V2" s="674"/>
      <c r="W2" s="26"/>
      <c r="X2" s="26"/>
    </row>
    <row r="3" spans="1:24" ht="15" thickBot="1" x14ac:dyDescent="0.35">
      <c r="A3" s="7"/>
      <c r="B3" s="696"/>
      <c r="C3" s="696"/>
      <c r="D3" s="697"/>
      <c r="E3" s="697"/>
      <c r="F3" s="697"/>
      <c r="G3" s="697"/>
      <c r="H3" s="697"/>
      <c r="I3" s="697"/>
      <c r="J3" s="697"/>
      <c r="K3" s="697"/>
      <c r="L3" s="697"/>
      <c r="M3" s="697"/>
      <c r="N3" s="697"/>
      <c r="O3" s="697"/>
      <c r="P3" s="697"/>
      <c r="Q3" s="697"/>
      <c r="R3" s="697"/>
      <c r="S3" s="696"/>
      <c r="T3" s="696"/>
      <c r="U3" s="696"/>
      <c r="V3" s="696"/>
    </row>
    <row r="4" spans="1:24" ht="27.6" customHeight="1" thickBot="1" x14ac:dyDescent="0.35">
      <c r="A4" s="393"/>
      <c r="B4" s="698" t="s">
        <v>83</v>
      </c>
      <c r="C4" s="698" t="s">
        <v>114</v>
      </c>
      <c r="D4" s="702" t="s">
        <v>25</v>
      </c>
      <c r="E4" s="698" t="s">
        <v>91</v>
      </c>
      <c r="F4" s="704" t="s">
        <v>170</v>
      </c>
      <c r="G4" s="694" t="s">
        <v>0</v>
      </c>
      <c r="H4" s="694" t="s">
        <v>3</v>
      </c>
      <c r="I4" s="694" t="s">
        <v>107</v>
      </c>
      <c r="J4" s="675" t="s">
        <v>6</v>
      </c>
      <c r="K4" s="694" t="s">
        <v>375</v>
      </c>
      <c r="L4" s="677" t="s">
        <v>174</v>
      </c>
      <c r="M4" s="678"/>
      <c r="N4" s="678"/>
      <c r="O4" s="679"/>
      <c r="P4" s="680" t="s">
        <v>175</v>
      </c>
      <c r="Q4" s="681"/>
      <c r="R4" s="681"/>
      <c r="S4" s="682" t="s">
        <v>187</v>
      </c>
      <c r="T4" s="690" t="s">
        <v>1</v>
      </c>
      <c r="U4" s="692" t="s">
        <v>155</v>
      </c>
      <c r="V4" s="700" t="s">
        <v>110</v>
      </c>
      <c r="W4" s="14"/>
    </row>
    <row r="5" spans="1:24" ht="33" customHeight="1" thickBot="1" x14ac:dyDescent="0.35">
      <c r="A5" s="393"/>
      <c r="B5" s="699"/>
      <c r="C5" s="699"/>
      <c r="D5" s="703"/>
      <c r="E5" s="699"/>
      <c r="F5" s="705"/>
      <c r="G5" s="695"/>
      <c r="H5" s="695"/>
      <c r="I5" s="695"/>
      <c r="J5" s="676"/>
      <c r="K5" s="695"/>
      <c r="L5" s="386">
        <v>2016</v>
      </c>
      <c r="M5" s="387">
        <v>2017</v>
      </c>
      <c r="N5" s="387">
        <v>2018</v>
      </c>
      <c r="O5" s="388">
        <v>2019</v>
      </c>
      <c r="P5" s="389">
        <v>2020</v>
      </c>
      <c r="Q5" s="506" t="s">
        <v>95</v>
      </c>
      <c r="R5" s="475" t="s">
        <v>96</v>
      </c>
      <c r="S5" s="683"/>
      <c r="T5" s="691"/>
      <c r="U5" s="693"/>
      <c r="V5" s="701"/>
      <c r="W5" s="1"/>
    </row>
    <row r="6" spans="1:24" ht="91.5" customHeight="1" x14ac:dyDescent="0.3">
      <c r="A6" s="391"/>
      <c r="B6" s="843" t="s">
        <v>84</v>
      </c>
      <c r="C6" s="125" t="s">
        <v>27</v>
      </c>
      <c r="D6" s="579" t="s">
        <v>439</v>
      </c>
      <c r="E6" s="579" t="s">
        <v>440</v>
      </c>
      <c r="F6" s="579" t="s">
        <v>181</v>
      </c>
      <c r="G6" s="579" t="s">
        <v>345</v>
      </c>
      <c r="H6" s="579" t="s">
        <v>348</v>
      </c>
      <c r="I6" s="579" t="s">
        <v>246</v>
      </c>
      <c r="J6" s="579" t="s">
        <v>12</v>
      </c>
      <c r="K6" s="579" t="s">
        <v>378</v>
      </c>
      <c r="L6" s="637"/>
      <c r="M6" s="637"/>
      <c r="N6" s="637"/>
      <c r="O6" s="637"/>
      <c r="P6" s="637"/>
      <c r="Q6" s="637">
        <v>25000</v>
      </c>
      <c r="R6" s="637">
        <v>25000</v>
      </c>
      <c r="S6" s="637">
        <f>+Q6+R6</f>
        <v>50000</v>
      </c>
      <c r="T6" s="647">
        <v>2021</v>
      </c>
      <c r="U6" s="647">
        <v>2030</v>
      </c>
      <c r="V6" s="849" t="s">
        <v>441</v>
      </c>
    </row>
    <row r="7" spans="1:24" ht="124.2" x14ac:dyDescent="0.3">
      <c r="A7" s="391"/>
      <c r="B7" s="855"/>
      <c r="C7" s="123" t="s">
        <v>28</v>
      </c>
      <c r="D7" s="639" t="s">
        <v>439</v>
      </c>
      <c r="E7" s="639" t="s">
        <v>442</v>
      </c>
      <c r="F7" s="639" t="s">
        <v>181</v>
      </c>
      <c r="G7" s="639" t="s">
        <v>345</v>
      </c>
      <c r="H7" s="639" t="s">
        <v>348</v>
      </c>
      <c r="I7" s="639" t="s">
        <v>370</v>
      </c>
      <c r="J7" s="639" t="s">
        <v>12</v>
      </c>
      <c r="K7" s="639" t="s">
        <v>378</v>
      </c>
      <c r="L7" s="642"/>
      <c r="M7" s="642"/>
      <c r="N7" s="642"/>
      <c r="O7" s="642"/>
      <c r="P7" s="642"/>
      <c r="Q7" s="642">
        <v>2000</v>
      </c>
      <c r="R7" s="642"/>
      <c r="S7" s="642">
        <f>+Q7+R7</f>
        <v>2000</v>
      </c>
      <c r="T7" s="643">
        <v>2021</v>
      </c>
      <c r="U7" s="643">
        <v>2025</v>
      </c>
      <c r="V7" s="577" t="s">
        <v>443</v>
      </c>
    </row>
    <row r="8" spans="1:24" ht="115.2" x14ac:dyDescent="0.3">
      <c r="A8" s="391"/>
      <c r="B8" s="855"/>
      <c r="C8" s="123" t="s">
        <v>471</v>
      </c>
      <c r="D8" s="76" t="s">
        <v>472</v>
      </c>
      <c r="E8" s="76" t="s">
        <v>473</v>
      </c>
      <c r="F8" s="76" t="s">
        <v>172</v>
      </c>
      <c r="G8" s="76" t="s">
        <v>182</v>
      </c>
      <c r="H8" s="639" t="s">
        <v>349</v>
      </c>
      <c r="I8" s="76" t="s">
        <v>7</v>
      </c>
      <c r="J8" s="76" t="s">
        <v>11</v>
      </c>
      <c r="K8" s="76" t="s">
        <v>377</v>
      </c>
      <c r="L8" s="78"/>
      <c r="M8" s="78"/>
      <c r="N8" s="78"/>
      <c r="O8" s="78"/>
      <c r="P8" s="78"/>
      <c r="Q8" s="78"/>
      <c r="R8" s="78"/>
      <c r="S8" s="78"/>
      <c r="T8" s="81">
        <v>2013</v>
      </c>
      <c r="U8" s="81"/>
      <c r="V8" s="850" t="s">
        <v>474</v>
      </c>
    </row>
    <row r="9" spans="1:24" ht="151.80000000000001" x14ac:dyDescent="0.3">
      <c r="A9" s="391"/>
      <c r="B9" s="855"/>
      <c r="C9" s="123" t="s">
        <v>475</v>
      </c>
      <c r="D9" s="76" t="s">
        <v>478</v>
      </c>
      <c r="E9" s="639" t="s">
        <v>477</v>
      </c>
      <c r="F9" s="639" t="s">
        <v>172</v>
      </c>
      <c r="G9" s="639" t="s">
        <v>345</v>
      </c>
      <c r="H9" s="639" t="s">
        <v>349</v>
      </c>
      <c r="I9" s="639" t="s">
        <v>7</v>
      </c>
      <c r="J9" s="639" t="s">
        <v>11</v>
      </c>
      <c r="K9" s="639" t="s">
        <v>377</v>
      </c>
      <c r="L9" s="851">
        <v>0</v>
      </c>
      <c r="M9" s="851">
        <v>0</v>
      </c>
      <c r="N9" s="851">
        <v>1427</v>
      </c>
      <c r="O9" s="851">
        <v>614</v>
      </c>
      <c r="P9" s="852">
        <v>70</v>
      </c>
      <c r="Q9" s="853"/>
      <c r="R9" s="853"/>
      <c r="S9" s="642"/>
      <c r="T9" s="643">
        <v>2014</v>
      </c>
      <c r="U9" s="643"/>
      <c r="V9" s="473"/>
    </row>
    <row r="10" spans="1:24" ht="82.8" x14ac:dyDescent="0.3">
      <c r="A10" s="391"/>
      <c r="B10" s="855"/>
      <c r="C10" s="123" t="s">
        <v>479</v>
      </c>
      <c r="D10" s="76" t="s">
        <v>476</v>
      </c>
      <c r="E10" s="639" t="s">
        <v>477</v>
      </c>
      <c r="F10" s="76" t="s">
        <v>172</v>
      </c>
      <c r="G10" s="639" t="s">
        <v>345</v>
      </c>
      <c r="H10" s="639" t="s">
        <v>349</v>
      </c>
      <c r="I10" s="639" t="s">
        <v>7</v>
      </c>
      <c r="J10" s="639" t="s">
        <v>11</v>
      </c>
      <c r="K10" s="639" t="s">
        <v>377</v>
      </c>
      <c r="L10" s="642"/>
      <c r="M10" s="642"/>
      <c r="N10" s="642"/>
      <c r="O10" s="642"/>
      <c r="P10" s="642"/>
      <c r="Q10" s="642"/>
      <c r="R10" s="642"/>
      <c r="S10" s="642"/>
      <c r="T10" s="643">
        <v>2017</v>
      </c>
      <c r="U10" s="643"/>
      <c r="V10" s="473"/>
    </row>
    <row r="11" spans="1:24" ht="41.4" x14ac:dyDescent="0.3">
      <c r="A11" s="391"/>
      <c r="B11" s="855"/>
      <c r="C11" s="123" t="s">
        <v>483</v>
      </c>
      <c r="D11" s="76" t="s">
        <v>484</v>
      </c>
      <c r="E11" s="639" t="s">
        <v>477</v>
      </c>
      <c r="F11" s="76" t="s">
        <v>172</v>
      </c>
      <c r="G11" s="76" t="s">
        <v>345</v>
      </c>
      <c r="H11" s="76" t="s">
        <v>348</v>
      </c>
      <c r="I11" s="76" t="s">
        <v>7</v>
      </c>
      <c r="J11" s="76" t="s">
        <v>14</v>
      </c>
      <c r="K11" s="76" t="s">
        <v>378</v>
      </c>
      <c r="L11" s="78">
        <v>0</v>
      </c>
      <c r="M11" s="78">
        <v>0</v>
      </c>
      <c r="N11" s="78">
        <v>0</v>
      </c>
      <c r="O11" s="78">
        <v>0</v>
      </c>
      <c r="P11" s="78">
        <v>250000</v>
      </c>
      <c r="Q11" s="642"/>
      <c r="R11" s="642"/>
      <c r="S11" s="642"/>
      <c r="T11" s="643">
        <v>2020</v>
      </c>
      <c r="U11" s="643"/>
      <c r="V11" s="473"/>
    </row>
    <row r="12" spans="1:24" ht="179.4" x14ac:dyDescent="0.3">
      <c r="A12" s="571"/>
      <c r="B12" s="855"/>
      <c r="C12" s="123" t="s">
        <v>489</v>
      </c>
      <c r="D12" s="76" t="s">
        <v>509</v>
      </c>
      <c r="E12" s="639" t="s">
        <v>490</v>
      </c>
      <c r="F12" s="76" t="s">
        <v>181</v>
      </c>
      <c r="G12" s="76" t="s">
        <v>345</v>
      </c>
      <c r="H12" s="76" t="s">
        <v>350</v>
      </c>
      <c r="I12" s="639" t="s">
        <v>370</v>
      </c>
      <c r="J12" s="639" t="s">
        <v>11</v>
      </c>
      <c r="K12" s="76" t="s">
        <v>378</v>
      </c>
      <c r="L12" s="78"/>
      <c r="M12" s="78"/>
      <c r="N12" s="78"/>
      <c r="O12" s="78"/>
      <c r="P12" s="78"/>
      <c r="Q12" s="78"/>
      <c r="R12" s="78"/>
      <c r="S12" s="78"/>
      <c r="T12" s="81">
        <v>2020</v>
      </c>
      <c r="U12" s="81"/>
      <c r="V12" s="854"/>
    </row>
    <row r="13" spans="1:24" ht="55.2" x14ac:dyDescent="0.3">
      <c r="A13" s="571"/>
      <c r="B13" s="855"/>
      <c r="C13" s="123" t="s">
        <v>491</v>
      </c>
      <c r="D13" s="76" t="s">
        <v>486</v>
      </c>
      <c r="E13" s="639" t="s">
        <v>492</v>
      </c>
      <c r="F13" s="76" t="s">
        <v>172</v>
      </c>
      <c r="G13" s="639" t="s">
        <v>345</v>
      </c>
      <c r="H13" s="639" t="s">
        <v>348</v>
      </c>
      <c r="I13" s="639" t="s">
        <v>370</v>
      </c>
      <c r="J13" s="639" t="s">
        <v>11</v>
      </c>
      <c r="K13" s="639" t="s">
        <v>376</v>
      </c>
      <c r="L13" s="642"/>
      <c r="M13" s="78">
        <v>1235</v>
      </c>
      <c r="N13" s="78">
        <v>4024</v>
      </c>
      <c r="O13" s="78">
        <v>2701</v>
      </c>
      <c r="P13" s="78">
        <v>2256</v>
      </c>
      <c r="Q13" s="642"/>
      <c r="R13" s="642"/>
      <c r="S13" s="642"/>
      <c r="T13" s="643">
        <v>2017</v>
      </c>
      <c r="U13" s="643"/>
      <c r="V13" s="473"/>
    </row>
    <row r="14" spans="1:24" ht="181.2" customHeight="1" x14ac:dyDescent="0.3">
      <c r="A14" s="571"/>
      <c r="B14" s="855"/>
      <c r="C14" s="123" t="s">
        <v>496</v>
      </c>
      <c r="D14" s="76" t="s">
        <v>507</v>
      </c>
      <c r="E14" s="639" t="s">
        <v>508</v>
      </c>
      <c r="F14" s="76" t="s">
        <v>370</v>
      </c>
      <c r="G14" s="639" t="s">
        <v>347</v>
      </c>
      <c r="H14" s="639" t="s">
        <v>349</v>
      </c>
      <c r="I14" s="76" t="s">
        <v>7</v>
      </c>
      <c r="J14" s="639" t="s">
        <v>11</v>
      </c>
      <c r="K14" s="76" t="s">
        <v>378</v>
      </c>
      <c r="L14" s="642"/>
      <c r="M14" s="78"/>
      <c r="N14" s="78"/>
      <c r="O14" s="78"/>
      <c r="P14" s="78"/>
      <c r="Q14" s="642"/>
      <c r="R14" s="642"/>
      <c r="S14" s="642"/>
      <c r="T14" s="643">
        <v>2019</v>
      </c>
      <c r="U14" s="643"/>
      <c r="V14" s="473"/>
    </row>
    <row r="15" spans="1:24" ht="104.4" customHeight="1" x14ac:dyDescent="0.3">
      <c r="A15" s="571"/>
      <c r="B15" s="844"/>
      <c r="C15" s="123" t="s">
        <v>497</v>
      </c>
      <c r="D15" s="846" t="s">
        <v>500</v>
      </c>
      <c r="E15" s="639"/>
      <c r="F15" s="76"/>
      <c r="G15" s="639"/>
      <c r="H15" s="639"/>
      <c r="I15" s="639"/>
      <c r="J15" s="639"/>
      <c r="K15" s="639"/>
      <c r="L15" s="642"/>
      <c r="M15" s="78"/>
      <c r="N15" s="78"/>
      <c r="O15" s="78"/>
      <c r="P15" s="78"/>
      <c r="Q15" s="642"/>
      <c r="R15" s="642"/>
      <c r="S15" s="880">
        <v>900000</v>
      </c>
      <c r="T15" s="881">
        <v>2022</v>
      </c>
      <c r="U15" s="881">
        <v>2030</v>
      </c>
      <c r="V15" s="473"/>
    </row>
    <row r="16" spans="1:24" ht="138" x14ac:dyDescent="0.3">
      <c r="A16" s="571"/>
      <c r="B16" s="844"/>
      <c r="C16" s="123" t="s">
        <v>498</v>
      </c>
      <c r="D16" s="846" t="s">
        <v>501</v>
      </c>
      <c r="E16" s="639"/>
      <c r="F16" s="76"/>
      <c r="G16" s="639"/>
      <c r="H16" s="639"/>
      <c r="I16" s="639"/>
      <c r="J16" s="639"/>
      <c r="K16" s="639"/>
      <c r="L16" s="642"/>
      <c r="M16" s="78"/>
      <c r="N16" s="78"/>
      <c r="O16" s="78"/>
      <c r="P16" s="78"/>
      <c r="Q16" s="642"/>
      <c r="R16" s="642"/>
      <c r="S16" s="880"/>
      <c r="T16" s="881"/>
      <c r="U16" s="881"/>
      <c r="V16" s="473"/>
    </row>
    <row r="17" spans="1:22" ht="69" x14ac:dyDescent="0.3">
      <c r="A17" s="571"/>
      <c r="B17" s="844"/>
      <c r="C17" s="123" t="s">
        <v>499</v>
      </c>
      <c r="D17" s="846" t="s">
        <v>502</v>
      </c>
      <c r="E17" s="639"/>
      <c r="F17" s="76"/>
      <c r="G17" s="639"/>
      <c r="H17" s="639"/>
      <c r="I17" s="639"/>
      <c r="J17" s="639"/>
      <c r="K17" s="639"/>
      <c r="L17" s="642"/>
      <c r="M17" s="78"/>
      <c r="N17" s="78"/>
      <c r="O17" s="78"/>
      <c r="P17" s="78"/>
      <c r="Q17" s="642"/>
      <c r="R17" s="642"/>
      <c r="S17" s="880"/>
      <c r="T17" s="881"/>
      <c r="U17" s="881"/>
      <c r="V17" s="473"/>
    </row>
    <row r="18" spans="1:22" ht="289.8" x14ac:dyDescent="0.3">
      <c r="A18" s="571"/>
      <c r="B18" s="844"/>
      <c r="C18" s="123" t="s">
        <v>504</v>
      </c>
      <c r="D18" s="846" t="s">
        <v>503</v>
      </c>
      <c r="E18" s="639"/>
      <c r="F18" s="76"/>
      <c r="G18" s="639"/>
      <c r="H18" s="639"/>
      <c r="I18" s="639"/>
      <c r="J18" s="639"/>
      <c r="K18" s="639"/>
      <c r="L18" s="642"/>
      <c r="M18" s="78"/>
      <c r="N18" s="78"/>
      <c r="O18" s="78"/>
      <c r="P18" s="78"/>
      <c r="Q18" s="642"/>
      <c r="R18" s="642"/>
      <c r="S18" s="880"/>
      <c r="T18" s="881"/>
      <c r="U18" s="881"/>
      <c r="V18" s="473"/>
    </row>
    <row r="19" spans="1:22" ht="97.2" thickBot="1" x14ac:dyDescent="0.35">
      <c r="A19" s="571"/>
      <c r="B19" s="845"/>
      <c r="C19" s="124" t="s">
        <v>506</v>
      </c>
      <c r="D19" s="847" t="s">
        <v>505</v>
      </c>
      <c r="E19" s="841"/>
      <c r="F19" s="87"/>
      <c r="G19" s="841"/>
      <c r="H19" s="841"/>
      <c r="I19" s="841"/>
      <c r="J19" s="841"/>
      <c r="K19" s="841"/>
      <c r="L19" s="848"/>
      <c r="M19" s="89"/>
      <c r="N19" s="89"/>
      <c r="O19" s="89"/>
      <c r="P19" s="89"/>
      <c r="Q19" s="848"/>
      <c r="R19" s="848"/>
      <c r="S19" s="882"/>
      <c r="T19" s="883"/>
      <c r="U19" s="883"/>
      <c r="V19" s="474"/>
    </row>
    <row r="20" spans="1:22" ht="149.25" customHeight="1" x14ac:dyDescent="0.3">
      <c r="A20" s="391"/>
      <c r="B20" s="684" t="s">
        <v>26</v>
      </c>
      <c r="C20" s="125" t="s">
        <v>29</v>
      </c>
      <c r="D20" s="579" t="s">
        <v>430</v>
      </c>
      <c r="E20" s="579" t="s">
        <v>431</v>
      </c>
      <c r="F20" s="579" t="s">
        <v>181</v>
      </c>
      <c r="G20" s="358"/>
      <c r="H20" s="358"/>
      <c r="I20" s="579" t="s">
        <v>109</v>
      </c>
      <c r="J20" s="580" t="s">
        <v>11</v>
      </c>
      <c r="K20" s="579" t="s">
        <v>378</v>
      </c>
      <c r="L20" s="581" t="s">
        <v>415</v>
      </c>
      <c r="M20" s="582" t="s">
        <v>415</v>
      </c>
      <c r="N20" s="582" t="s">
        <v>415</v>
      </c>
      <c r="O20" s="583" t="s">
        <v>415</v>
      </c>
      <c r="P20" s="584" t="s">
        <v>415</v>
      </c>
      <c r="Q20" s="582">
        <v>18500</v>
      </c>
      <c r="R20" s="582">
        <v>18500</v>
      </c>
      <c r="S20" s="584">
        <v>37000</v>
      </c>
      <c r="T20" s="190">
        <v>2022</v>
      </c>
      <c r="U20" s="585">
        <v>2030</v>
      </c>
      <c r="V20" s="586"/>
    </row>
    <row r="21" spans="1:22" ht="82.8" x14ac:dyDescent="0.3">
      <c r="B21" s="685"/>
      <c r="C21" s="123" t="s">
        <v>30</v>
      </c>
      <c r="D21" s="76" t="s">
        <v>480</v>
      </c>
      <c r="E21" s="639"/>
      <c r="F21" s="639" t="s">
        <v>181</v>
      </c>
      <c r="G21" s="76" t="s">
        <v>345</v>
      </c>
      <c r="H21" s="76" t="s">
        <v>348</v>
      </c>
      <c r="I21" s="76" t="s">
        <v>370</v>
      </c>
      <c r="J21" s="491" t="s">
        <v>11</v>
      </c>
      <c r="K21" s="639"/>
      <c r="L21" s="840"/>
      <c r="M21" s="78">
        <v>13500</v>
      </c>
      <c r="N21" s="78">
        <v>9819</v>
      </c>
      <c r="O21" s="230">
        <v>7684</v>
      </c>
      <c r="P21" s="77">
        <v>12441</v>
      </c>
      <c r="Q21" s="78"/>
      <c r="R21" s="79"/>
      <c r="S21" s="77"/>
      <c r="T21" s="81"/>
      <c r="U21" s="480"/>
      <c r="V21" s="485"/>
    </row>
    <row r="22" spans="1:22" ht="70.2" customHeight="1" x14ac:dyDescent="0.3">
      <c r="B22" s="685"/>
      <c r="C22" s="123" t="s">
        <v>487</v>
      </c>
      <c r="D22" s="76" t="s">
        <v>485</v>
      </c>
      <c r="E22" s="639"/>
      <c r="F22" s="639" t="s">
        <v>108</v>
      </c>
      <c r="G22" s="639" t="s">
        <v>345</v>
      </c>
      <c r="H22" s="639" t="s">
        <v>348</v>
      </c>
      <c r="I22" s="639" t="s">
        <v>370</v>
      </c>
      <c r="J22" s="640" t="s">
        <v>370</v>
      </c>
      <c r="K22" s="639" t="s">
        <v>376</v>
      </c>
      <c r="L22" s="641"/>
      <c r="M22" s="642"/>
      <c r="N22" s="642"/>
      <c r="O22" s="230">
        <v>2343</v>
      </c>
      <c r="P22" s="77">
        <v>27532</v>
      </c>
      <c r="Q22" s="83"/>
      <c r="R22" s="84"/>
      <c r="S22" s="82"/>
      <c r="T22" s="86"/>
      <c r="U22" s="481"/>
      <c r="V22" s="487"/>
    </row>
    <row r="23" spans="1:22" ht="340.2" customHeight="1" thickBot="1" x14ac:dyDescent="0.35">
      <c r="B23" s="685"/>
      <c r="C23" s="123" t="s">
        <v>488</v>
      </c>
      <c r="D23" s="87" t="s">
        <v>493</v>
      </c>
      <c r="E23" s="87" t="s">
        <v>510</v>
      </c>
      <c r="F23" s="87" t="s">
        <v>108</v>
      </c>
      <c r="G23" s="359"/>
      <c r="H23" s="359"/>
      <c r="I23" s="87" t="s">
        <v>108</v>
      </c>
      <c r="J23" s="492" t="s">
        <v>108</v>
      </c>
      <c r="K23" s="87"/>
      <c r="L23" s="91"/>
      <c r="M23" s="89"/>
      <c r="N23" s="89"/>
      <c r="O23" s="231"/>
      <c r="P23" s="82"/>
      <c r="Q23" s="83"/>
      <c r="R23" s="84"/>
      <c r="S23" s="88"/>
      <c r="T23" s="92"/>
      <c r="U23" s="482"/>
      <c r="V23" s="486"/>
    </row>
    <row r="24" spans="1:22" ht="115.5" customHeight="1" x14ac:dyDescent="0.3">
      <c r="B24" s="684" t="s">
        <v>92</v>
      </c>
      <c r="C24" s="125" t="s">
        <v>31</v>
      </c>
      <c r="D24" s="73" t="s">
        <v>469</v>
      </c>
      <c r="E24" s="73" t="s">
        <v>470</v>
      </c>
      <c r="F24" s="73" t="s">
        <v>172</v>
      </c>
      <c r="G24" s="639" t="s">
        <v>346</v>
      </c>
      <c r="H24" s="76" t="s">
        <v>349</v>
      </c>
      <c r="I24" s="73" t="s">
        <v>7</v>
      </c>
      <c r="J24" s="490" t="s">
        <v>11</v>
      </c>
      <c r="K24" s="73" t="s">
        <v>376</v>
      </c>
      <c r="L24" s="74"/>
      <c r="M24" s="94"/>
      <c r="N24" s="94"/>
      <c r="O24" s="232"/>
      <c r="P24" s="93"/>
      <c r="Q24" s="94"/>
      <c r="R24" s="95"/>
      <c r="S24" s="477"/>
      <c r="T24" s="478">
        <v>2016</v>
      </c>
      <c r="U24" s="479"/>
      <c r="V24" s="488"/>
    </row>
    <row r="25" spans="1:22" ht="15" thickBot="1" x14ac:dyDescent="0.35">
      <c r="B25" s="686"/>
      <c r="C25" s="493"/>
      <c r="D25" s="87"/>
      <c r="E25" s="87"/>
      <c r="F25" s="87" t="s">
        <v>108</v>
      </c>
      <c r="G25" s="359"/>
      <c r="H25" s="359"/>
      <c r="I25" s="87" t="s">
        <v>108</v>
      </c>
      <c r="J25" s="492" t="s">
        <v>108</v>
      </c>
      <c r="K25" s="87"/>
      <c r="L25" s="91"/>
      <c r="M25" s="89"/>
      <c r="N25" s="89"/>
      <c r="O25" s="231"/>
      <c r="P25" s="82"/>
      <c r="Q25" s="78"/>
      <c r="R25" s="79"/>
      <c r="S25" s="80"/>
      <c r="T25" s="81"/>
      <c r="U25" s="480"/>
      <c r="V25" s="485"/>
    </row>
    <row r="26" spans="1:22" ht="52.5" customHeight="1" thickBot="1" x14ac:dyDescent="0.35">
      <c r="B26" s="687"/>
      <c r="C26" s="493"/>
      <c r="D26" s="87"/>
      <c r="E26" s="87"/>
      <c r="F26" s="87" t="s">
        <v>108</v>
      </c>
      <c r="G26" s="359"/>
      <c r="H26" s="359"/>
      <c r="I26" s="87" t="s">
        <v>108</v>
      </c>
      <c r="J26" s="492" t="s">
        <v>108</v>
      </c>
      <c r="K26" s="87"/>
      <c r="L26" s="91"/>
      <c r="M26" s="89"/>
      <c r="N26" s="89"/>
      <c r="O26" s="231"/>
      <c r="P26" s="88"/>
      <c r="Q26" s="89"/>
      <c r="R26" s="90"/>
      <c r="S26" s="91"/>
      <c r="T26" s="92"/>
      <c r="U26" s="482"/>
      <c r="V26" s="486"/>
    </row>
    <row r="29" spans="1:22" x14ac:dyDescent="0.3">
      <c r="B29" s="688" t="s">
        <v>110</v>
      </c>
      <c r="C29" s="688"/>
      <c r="D29" s="688"/>
      <c r="E29" s="688"/>
      <c r="F29" s="688"/>
      <c r="G29" s="688"/>
      <c r="H29" s="688"/>
      <c r="I29" s="688"/>
      <c r="J29" s="688"/>
      <c r="K29" s="688"/>
      <c r="L29" s="688"/>
      <c r="M29" s="688"/>
      <c r="N29" s="688"/>
      <c r="O29" s="688"/>
      <c r="P29" s="688"/>
      <c r="Q29" s="688"/>
      <c r="R29" s="688"/>
      <c r="S29" s="688"/>
      <c r="T29" s="688"/>
      <c r="U29" s="688"/>
      <c r="V29" s="688"/>
    </row>
    <row r="30" spans="1:22" ht="15" customHeight="1" x14ac:dyDescent="0.3">
      <c r="B30" s="689" t="s">
        <v>116</v>
      </c>
      <c r="C30" s="689"/>
      <c r="D30" s="689"/>
      <c r="E30" s="689"/>
      <c r="F30" s="689"/>
      <c r="G30" s="689"/>
      <c r="H30" s="689"/>
      <c r="I30" s="689"/>
      <c r="J30" s="689"/>
      <c r="K30" s="689"/>
      <c r="L30" s="689"/>
      <c r="M30" s="689"/>
      <c r="N30" s="689"/>
      <c r="O30" s="689"/>
      <c r="P30" s="689"/>
      <c r="Q30" s="689"/>
      <c r="R30" s="689"/>
      <c r="S30" s="689"/>
      <c r="T30" s="689"/>
      <c r="U30" s="689"/>
      <c r="V30" s="689"/>
    </row>
    <row r="31" spans="1:22" ht="19.5" customHeight="1" x14ac:dyDescent="0.3">
      <c r="B31" s="32" t="s">
        <v>147</v>
      </c>
    </row>
    <row r="32" spans="1:22" x14ac:dyDescent="0.3">
      <c r="B32" s="32" t="s">
        <v>141</v>
      </c>
    </row>
    <row r="33" spans="2:18" x14ac:dyDescent="0.3">
      <c r="B33" s="32" t="s">
        <v>142</v>
      </c>
    </row>
    <row r="34" spans="2:18" x14ac:dyDescent="0.3">
      <c r="B34" s="32" t="s">
        <v>143</v>
      </c>
    </row>
    <row r="35" spans="2:18" x14ac:dyDescent="0.3">
      <c r="B35" s="32" t="s">
        <v>144</v>
      </c>
    </row>
    <row r="36" spans="2:18" x14ac:dyDescent="0.3">
      <c r="B36" s="32" t="s">
        <v>146</v>
      </c>
    </row>
    <row r="37" spans="2:18" x14ac:dyDescent="0.3">
      <c r="B37" s="32" t="s">
        <v>145</v>
      </c>
    </row>
    <row r="39" spans="2:18" x14ac:dyDescent="0.3">
      <c r="B39" s="668" t="s">
        <v>136</v>
      </c>
      <c r="C39" s="668"/>
      <c r="D39" s="668"/>
      <c r="E39" s="668"/>
      <c r="F39" s="668"/>
      <c r="G39" s="668"/>
      <c r="H39" s="668"/>
      <c r="I39" s="668"/>
      <c r="J39" s="668"/>
      <c r="K39" s="668"/>
      <c r="L39" s="668"/>
      <c r="M39" s="668"/>
      <c r="N39" s="668"/>
      <c r="O39" s="668"/>
      <c r="P39" s="668"/>
      <c r="Q39" s="668"/>
      <c r="R39" s="668"/>
    </row>
    <row r="40" spans="2:18" x14ac:dyDescent="0.3">
      <c r="B40" s="664" t="s">
        <v>262</v>
      </c>
      <c r="C40" s="664"/>
      <c r="D40" s="664"/>
      <c r="E40" s="664"/>
      <c r="F40" s="664"/>
      <c r="G40" s="664"/>
      <c r="H40" s="664"/>
      <c r="I40" s="664"/>
      <c r="J40" s="664"/>
      <c r="K40" s="664"/>
      <c r="L40" s="664"/>
      <c r="M40" s="664"/>
      <c r="N40" s="664"/>
      <c r="O40" s="664"/>
      <c r="P40" s="664"/>
      <c r="Q40" s="664"/>
      <c r="R40" s="664"/>
    </row>
    <row r="41" spans="2:18" x14ac:dyDescent="0.3">
      <c r="B41" s="663" t="s">
        <v>286</v>
      </c>
      <c r="C41" s="663"/>
      <c r="D41" s="663"/>
      <c r="E41" s="663"/>
      <c r="F41" s="663"/>
      <c r="G41" s="663"/>
      <c r="H41" s="663"/>
      <c r="I41" s="663"/>
      <c r="J41" s="663"/>
      <c r="K41" s="663"/>
      <c r="L41" s="663"/>
      <c r="M41" s="663"/>
      <c r="N41" s="663"/>
      <c r="O41" s="663"/>
      <c r="P41" s="663"/>
      <c r="Q41" s="663"/>
      <c r="R41" s="663"/>
    </row>
    <row r="42" spans="2:18" x14ac:dyDescent="0.3">
      <c r="B42" s="663" t="s">
        <v>263</v>
      </c>
      <c r="C42" s="663"/>
      <c r="D42" s="663"/>
      <c r="E42" s="663"/>
      <c r="F42" s="663"/>
      <c r="G42" s="663"/>
      <c r="H42" s="663"/>
      <c r="I42" s="663"/>
      <c r="J42" s="663"/>
      <c r="K42" s="663"/>
      <c r="L42" s="663"/>
      <c r="M42" s="663"/>
      <c r="N42" s="663"/>
      <c r="O42" s="663"/>
      <c r="P42" s="663"/>
      <c r="Q42" s="663"/>
      <c r="R42" s="663"/>
    </row>
    <row r="43" spans="2:18" x14ac:dyDescent="0.3">
      <c r="B43" s="663" t="s">
        <v>371</v>
      </c>
      <c r="C43" s="663"/>
      <c r="D43" s="663"/>
      <c r="E43" s="663"/>
      <c r="F43" s="663"/>
      <c r="G43" s="663"/>
      <c r="H43" s="663"/>
      <c r="I43" s="663"/>
      <c r="J43" s="663"/>
      <c r="K43" s="663"/>
      <c r="L43" s="663"/>
      <c r="M43" s="663"/>
      <c r="N43" s="663"/>
      <c r="O43" s="663"/>
      <c r="P43" s="663"/>
      <c r="Q43" s="663"/>
      <c r="R43" s="663"/>
    </row>
    <row r="44" spans="2:18" x14ac:dyDescent="0.3">
      <c r="B44" s="663" t="s">
        <v>186</v>
      </c>
      <c r="C44" s="663"/>
      <c r="D44" s="663"/>
      <c r="E44" s="663"/>
      <c r="F44" s="663"/>
      <c r="G44" s="663"/>
      <c r="H44" s="663"/>
      <c r="I44" s="663"/>
      <c r="J44" s="663"/>
      <c r="K44" s="663"/>
      <c r="L44" s="663"/>
      <c r="M44" s="663"/>
      <c r="N44" s="663"/>
      <c r="O44" s="663"/>
      <c r="P44" s="663"/>
      <c r="Q44" s="663"/>
      <c r="R44" s="663"/>
    </row>
    <row r="45" spans="2:18" x14ac:dyDescent="0.3">
      <c r="B45" s="663" t="s">
        <v>156</v>
      </c>
      <c r="C45" s="663"/>
      <c r="D45" s="663"/>
      <c r="E45" s="663"/>
      <c r="F45" s="663"/>
      <c r="G45" s="663"/>
      <c r="H45" s="663"/>
      <c r="I45" s="663"/>
      <c r="J45" s="663"/>
      <c r="K45" s="663"/>
      <c r="L45" s="663"/>
      <c r="M45" s="663"/>
      <c r="N45" s="663"/>
      <c r="O45" s="663"/>
      <c r="P45" s="663"/>
      <c r="Q45" s="663"/>
      <c r="R45" s="663"/>
    </row>
    <row r="46" spans="2:18" x14ac:dyDescent="0.3">
      <c r="B46" s="663" t="s">
        <v>372</v>
      </c>
      <c r="C46" s="663"/>
      <c r="D46" s="663"/>
      <c r="E46" s="663"/>
      <c r="F46" s="663"/>
      <c r="G46" s="663"/>
      <c r="H46" s="663"/>
      <c r="I46" s="663"/>
      <c r="J46" s="663"/>
      <c r="K46" s="663"/>
      <c r="L46" s="663"/>
      <c r="M46" s="663"/>
      <c r="N46" s="663"/>
      <c r="O46" s="663"/>
      <c r="P46" s="663"/>
      <c r="Q46" s="663"/>
      <c r="R46" s="663"/>
    </row>
    <row r="47" spans="2:18" x14ac:dyDescent="0.3">
      <c r="B47" s="663" t="s">
        <v>379</v>
      </c>
      <c r="C47" s="663"/>
      <c r="D47" s="663"/>
      <c r="E47" s="663"/>
      <c r="F47" s="663"/>
      <c r="G47" s="663"/>
      <c r="H47" s="663"/>
      <c r="I47" s="663"/>
      <c r="J47" s="663"/>
      <c r="K47" s="663"/>
      <c r="L47" s="663"/>
      <c r="M47" s="663"/>
      <c r="N47" s="663"/>
      <c r="O47" s="663"/>
      <c r="P47" s="663"/>
      <c r="Q47" s="663"/>
      <c r="R47" s="663"/>
    </row>
    <row r="48" spans="2:18" x14ac:dyDescent="0.3">
      <c r="B48" s="663" t="s">
        <v>283</v>
      </c>
      <c r="C48" s="663"/>
      <c r="D48" s="663"/>
      <c r="E48" s="663"/>
      <c r="F48" s="663"/>
      <c r="G48" s="663"/>
      <c r="H48" s="663"/>
      <c r="I48" s="663"/>
      <c r="J48" s="663"/>
      <c r="K48" s="663"/>
      <c r="L48" s="663"/>
      <c r="M48" s="663"/>
      <c r="N48" s="663"/>
      <c r="O48" s="663"/>
      <c r="P48" s="663"/>
      <c r="Q48" s="663"/>
      <c r="R48" s="663"/>
    </row>
    <row r="49" spans="2:18" x14ac:dyDescent="0.3">
      <c r="B49" s="383"/>
      <c r="C49" s="383"/>
      <c r="D49" s="383"/>
      <c r="E49" s="383"/>
      <c r="F49" s="383"/>
      <c r="G49" s="383"/>
      <c r="H49" s="383"/>
      <c r="I49" s="383"/>
      <c r="J49" s="383"/>
      <c r="K49" s="467"/>
      <c r="L49" s="383"/>
    </row>
    <row r="50" spans="2:18" x14ac:dyDescent="0.3">
      <c r="H50" s="32"/>
      <c r="I50" s="32"/>
      <c r="J50" s="32"/>
      <c r="K50" s="32"/>
      <c r="N50" s="381"/>
      <c r="O50" s="381"/>
      <c r="P50" s="381"/>
      <c r="Q50" s="381"/>
      <c r="R50" s="381"/>
    </row>
    <row r="51" spans="2:18" ht="14.1" customHeight="1" x14ac:dyDescent="0.3"/>
    <row r="52" spans="2:18" ht="14.1" customHeight="1" x14ac:dyDescent="0.3"/>
    <row r="53" spans="2:18" ht="14.1" customHeight="1" x14ac:dyDescent="0.3"/>
    <row r="54" spans="2:18" ht="14.1" customHeight="1" x14ac:dyDescent="0.3"/>
    <row r="55" spans="2:18" ht="14.1" customHeight="1" x14ac:dyDescent="0.3"/>
    <row r="57" spans="2:18" ht="14.1" customHeight="1" x14ac:dyDescent="0.3"/>
    <row r="58" spans="2:18" ht="14.1" customHeight="1" x14ac:dyDescent="0.3"/>
    <row r="59" spans="2:18" ht="14.1" customHeight="1" x14ac:dyDescent="0.3"/>
    <row r="60" spans="2:18" ht="14.1" customHeight="1" x14ac:dyDescent="0.3"/>
    <row r="61" spans="2:18" ht="14.1" customHeight="1" x14ac:dyDescent="0.3"/>
    <row r="62" spans="2:18" ht="14.1" customHeight="1" x14ac:dyDescent="0.3"/>
    <row r="63" spans="2:18" ht="14.1" customHeight="1" x14ac:dyDescent="0.3"/>
    <row r="64" spans="2:18" ht="14.1" customHeight="1" x14ac:dyDescent="0.3"/>
    <row r="65" ht="14.1" customHeight="1" x14ac:dyDescent="0.3"/>
    <row r="66" ht="14.1" customHeight="1" x14ac:dyDescent="0.3"/>
    <row r="67" ht="14.1" customHeight="1" x14ac:dyDescent="0.3"/>
    <row r="68" ht="14.4"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4" customHeight="1" x14ac:dyDescent="0.3"/>
    <row r="81" spans="14:14" ht="14.1" customHeight="1" x14ac:dyDescent="0.3"/>
    <row r="82" spans="14:14" ht="14.1" customHeight="1" x14ac:dyDescent="0.3"/>
    <row r="83" spans="14:14" ht="14.1" customHeight="1" x14ac:dyDescent="0.3"/>
    <row r="84" spans="14:14" ht="14.1" customHeight="1" x14ac:dyDescent="0.3"/>
    <row r="85" spans="14:14" ht="14.1" customHeight="1" x14ac:dyDescent="0.3"/>
    <row r="86" spans="14:14" ht="14.4" customHeight="1" x14ac:dyDescent="0.3"/>
    <row r="87" spans="14:14" ht="14.1" customHeight="1" x14ac:dyDescent="0.3"/>
    <row r="88" spans="14:14" ht="14.1" customHeight="1" x14ac:dyDescent="0.3"/>
    <row r="89" spans="14:14" ht="38.1" customHeight="1" x14ac:dyDescent="0.3">
      <c r="N89" s="27"/>
    </row>
    <row r="90" spans="14:14" ht="30.9" customHeight="1" x14ac:dyDescent="0.3">
      <c r="N90" s="27"/>
    </row>
    <row r="91" spans="14:14" ht="33" customHeight="1" x14ac:dyDescent="0.3">
      <c r="N91" s="26"/>
    </row>
    <row r="92" spans="14:14" ht="39.9" customHeight="1" x14ac:dyDescent="0.3"/>
    <row r="93" spans="14:14" ht="21.9" customHeight="1" x14ac:dyDescent="0.3"/>
    <row r="94" spans="14:14" ht="14.1" customHeight="1" x14ac:dyDescent="0.3"/>
    <row r="95" spans="14:14" ht="14.1" customHeight="1" x14ac:dyDescent="0.3"/>
    <row r="96" spans="14:14" ht="14.4"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4" customHeight="1" x14ac:dyDescent="0.3"/>
    <row r="105" ht="14.1" customHeight="1" x14ac:dyDescent="0.3"/>
    <row r="106" ht="14.1" customHeight="1" x14ac:dyDescent="0.3"/>
    <row r="107" ht="14.1" customHeight="1" x14ac:dyDescent="0.3"/>
    <row r="108" ht="14.1" customHeight="1" x14ac:dyDescent="0.3"/>
    <row r="109" ht="14.1" customHeight="1" x14ac:dyDescent="0.3"/>
    <row r="110" ht="14.4" customHeight="1" x14ac:dyDescent="0.3"/>
  </sheetData>
  <mergeCells count="36">
    <mergeCell ref="T15:T19"/>
    <mergeCell ref="U15:U19"/>
    <mergeCell ref="S15:S19"/>
    <mergeCell ref="B6:B19"/>
    <mergeCell ref="H4:H5"/>
    <mergeCell ref="I4:I5"/>
    <mergeCell ref="V4:V5"/>
    <mergeCell ref="C4:C5"/>
    <mergeCell ref="D4:D5"/>
    <mergeCell ref="E4:E5"/>
    <mergeCell ref="F4:F5"/>
    <mergeCell ref="G4:G5"/>
    <mergeCell ref="B2:V2"/>
    <mergeCell ref="B39:R39"/>
    <mergeCell ref="J4:J5"/>
    <mergeCell ref="L4:O4"/>
    <mergeCell ref="P4:R4"/>
    <mergeCell ref="S4:S5"/>
    <mergeCell ref="B20:B23"/>
    <mergeCell ref="B24:B26"/>
    <mergeCell ref="B29:V29"/>
    <mergeCell ref="B30:V30"/>
    <mergeCell ref="T4:T5"/>
    <mergeCell ref="U4:U5"/>
    <mergeCell ref="K4:K5"/>
    <mergeCell ref="B3:V3"/>
    <mergeCell ref="B4:B5"/>
    <mergeCell ref="B48:R48"/>
    <mergeCell ref="B40:R40"/>
    <mergeCell ref="B41:R41"/>
    <mergeCell ref="B42:R42"/>
    <mergeCell ref="B43:R43"/>
    <mergeCell ref="B44:R44"/>
    <mergeCell ref="B45:R45"/>
    <mergeCell ref="B47:R47"/>
    <mergeCell ref="B46:R46"/>
  </mergeCells>
  <phoneticPr fontId="43" type="noConversion"/>
  <conditionalFormatting sqref="L8:R8 C6:C8 C8:E8 Q25:R26 L21:R24 L13:P19 C21:E24 C13:E19">
    <cfRule type="containsBlanks" dxfId="32" priority="11">
      <formula>LEN(TRIM(C6))=0</formula>
    </cfRule>
  </conditionalFormatting>
  <conditionalFormatting sqref="S8:U8 S21:U26">
    <cfRule type="containsBlanks" dxfId="31" priority="10">
      <formula>LEN(TRIM(S8))=0</formula>
    </cfRule>
  </conditionalFormatting>
  <conditionalFormatting sqref="C20:E20 L20:R20">
    <cfRule type="containsBlanks" dxfId="30" priority="9">
      <formula>LEN(TRIM(C20))=0</formula>
    </cfRule>
  </conditionalFormatting>
  <conditionalFormatting sqref="S20:U20">
    <cfRule type="containsBlanks" dxfId="29" priority="8">
      <formula>LEN(TRIM(S20))=0</formula>
    </cfRule>
  </conditionalFormatting>
  <conditionalFormatting sqref="L6:R7 D6:E7">
    <cfRule type="containsBlanks" dxfId="28" priority="7">
      <formula>LEN(TRIM(D6))=0</formula>
    </cfRule>
  </conditionalFormatting>
  <conditionalFormatting sqref="S6:U7">
    <cfRule type="containsBlanks" dxfId="27" priority="6">
      <formula>LEN(TRIM(S6))=0</formula>
    </cfRule>
  </conditionalFormatting>
  <conditionalFormatting sqref="L9:R19 C9:E19">
    <cfRule type="containsBlanks" dxfId="26" priority="5">
      <formula>LEN(TRIM(C9))=0</formula>
    </cfRule>
  </conditionalFormatting>
  <conditionalFormatting sqref="S9:U15">
    <cfRule type="containsBlanks" dxfId="25" priority="4">
      <formula>LEN(TRIM(S9))=0</formula>
    </cfRule>
  </conditionalFormatting>
  <conditionalFormatting sqref="C23">
    <cfRule type="containsBlanks" dxfId="24" priority="2">
      <formula>LEN(TRIM(C23))=0</formula>
    </cfRule>
  </conditionalFormatting>
  <conditionalFormatting sqref="L25:P26 C25:E26">
    <cfRule type="containsBlanks" dxfId="23" priority="1">
      <formula>LEN(TRIM(C25))=0</formula>
    </cfRule>
  </conditionalFormatting>
  <dataValidations count="2">
    <dataValidation type="list" allowBlank="1" showInputMessage="1" showErrorMessage="1" sqref="G24 G6:G19 G21:G22" xr:uid="{00000000-0002-0000-0200-000000000000}">
      <formula1>M1indname</formula1>
    </dataValidation>
    <dataValidation type="list" allowBlank="1" showInputMessage="1" showErrorMessage="1" sqref="H24 H21:H22 H6:H19" xr:uid="{00000000-0002-0000-0200-000001000000}">
      <formula1>cellM11ddm2</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2000000}">
          <x14:formula1>
            <xm:f>Menus!$B$2:$B$6</xm:f>
          </x14:formula1>
          <xm:sqref>F8 F23:F26 F14</xm:sqref>
        </x14:dataValidation>
        <x14:dataValidation type="list" allowBlank="1" showInputMessage="1" showErrorMessage="1" promptTitle="ALTERNATIVE FUEL" xr:uid="{00000000-0002-0000-0200-000003000000}">
          <x14:formula1>
            <xm:f>Menus!$D$2:$D$11</xm:f>
          </x14:formula1>
          <xm:sqref>I8 I23:I26</xm:sqref>
        </x14:dataValidation>
        <x14:dataValidation type="list" allowBlank="1" showInputMessage="1" showErrorMessage="1" promptTitle="MODE" xr:uid="{00000000-0002-0000-0200-000004000000}">
          <x14:formula1>
            <xm:f>Menus!$C$2:$C$7</xm:f>
          </x14:formula1>
          <xm:sqref>J8 J23:J26</xm:sqref>
        </x14:dataValidation>
        <x14:dataValidation type="list" allowBlank="1" showInputMessage="1" showErrorMessage="1" promptTitle="MODE" xr:uid="{00000000-0002-0000-0200-000005000000}">
          <x14:formula1>
            <xm:f>Menus!$L$2:$L$5</xm:f>
          </x14:formula1>
          <xm:sqref>K8 K23:K26</xm:sqref>
        </x14:dataValidation>
        <x14:dataValidation type="list" allowBlank="1" showInputMessage="1" showErrorMessage="1" promptTitle="MODE" xr:uid="{29EFBC32-4454-439E-81AB-ADF3F679A936}">
          <x14:formula1>
            <xm:f>'T:\4_TTRD\Personal\PLĖTROS IR LOGISTIKOS SKYRIUS\AISTĖS\Alternatyvus degalai\ATASKAITAI\[ENMIN AFI implementation.xlsx]Menus'!#REF!</xm:f>
          </x14:formula1>
          <xm:sqref>J20:K20</xm:sqref>
        </x14:dataValidation>
        <x14:dataValidation type="list" allowBlank="1" showInputMessage="1" showErrorMessage="1" promptTitle="ALTERNATIVE FUEL" xr:uid="{811223F4-FB5D-453D-B8DA-C36CA636BF83}">
          <x14:formula1>
            <xm:f>'T:\4_TTRD\Personal\PLĖTROS IR LOGISTIKOS SKYRIUS\AISTĖS\Alternatyvus degalai\ATASKAITAI\[ENMIN AFI implementation.xlsx]Menus'!#REF!</xm:f>
          </x14:formula1>
          <xm:sqref>I20</xm:sqref>
        </x14:dataValidation>
        <x14:dataValidation type="list" allowBlank="1" showInputMessage="1" showErrorMessage="1" xr:uid="{1BD45251-03F2-43F8-B883-C7CD92BB2421}">
          <x14:formula1>
            <xm:f>'T:\4_TTRD\Personal\PLĖTROS IR LOGISTIKOS SKYRIUS\AISTĖS\Alternatyvus degalai\ATASKAITAI\[ENMIN AFI implementation.xlsx]Menus'!#REF!</xm:f>
          </x14:formula1>
          <xm:sqref>F20</xm:sqref>
        </x14:dataValidation>
        <x14:dataValidation type="list" allowBlank="1" showInputMessage="1" showErrorMessage="1" promptTitle="MODE" xr:uid="{79190AA8-7DA7-4D1B-BAE5-B7C577D9D824}">
          <x14:formula1>
            <xm:f>'T:\4_TTRD\Personal\PLĖTROS IR LOGISTIKOS SKYRIUS\AISTĖS\Alternatyvus degalai\ATASKAITAI\[VVKD+Template+for+implementation+report.xlsx]Menus'!#REF!</xm:f>
          </x14:formula1>
          <xm:sqref>J6:K7</xm:sqref>
        </x14:dataValidation>
        <x14:dataValidation type="list" allowBlank="1" showInputMessage="1" showErrorMessage="1" promptTitle="ALTERNATIVE FUEL" xr:uid="{2538F94E-FBB4-45C1-AEF0-4FF1C9B54C65}">
          <x14:formula1>
            <xm:f>'T:\4_TTRD\Personal\PLĖTROS IR LOGISTIKOS SKYRIUS\AISTĖS\Alternatyvus degalai\ATASKAITAI\[VVKD+Template+for+implementation+report.xlsx]Menus'!#REF!</xm:f>
          </x14:formula1>
          <xm:sqref>I6:I7 I12:I13 I15:I19</xm:sqref>
        </x14:dataValidation>
        <x14:dataValidation type="list" allowBlank="1" showInputMessage="1" showErrorMessage="1" xr:uid="{6E4BAD63-D127-4B56-8601-8CE94BC9BDB4}">
          <x14:formula1>
            <xm:f>'T:\4_TTRD\Personal\PLĖTROS IR LOGISTIKOS SKYRIUS\AISTĖS\Alternatyvus degalai\ATASKAITAI\[VVKD+Template+for+implementation+report.xlsx]Menus'!#REF!</xm:f>
          </x14:formula1>
          <xm:sqref>F6:F7</xm:sqref>
        </x14:dataValidation>
        <x14:dataValidation type="list" allowBlank="1" showInputMessage="1" showErrorMessage="1" promptTitle="MODE" xr:uid="{75822485-6B2B-485E-A42F-55C3DD95EAF9}">
          <x14:formula1>
            <xm:f>'C:\Users\aipur\AppData\Local\Temp\notes1BAB76\[LT+implementation+report 20191202 SPS.xlsx]Menus'!#REF!</xm:f>
          </x14:formula1>
          <xm:sqref>K21:K22 K9:K19</xm:sqref>
        </x14:dataValidation>
        <x14:dataValidation type="list" allowBlank="1" showInputMessage="1" showErrorMessage="1" promptTitle="MODE" xr:uid="{AAFADA9A-5130-4DE1-A093-93B6B05EAA08}">
          <x14:formula1>
            <xm:f>'C:\Users\aipur\AppData\Local\Temp\notes1BAB76\[LT+implementation+report 20191202 SPS.xlsx]Menus'!#REF!</xm:f>
          </x14:formula1>
          <xm:sqref>J21:J22 J9:J19</xm:sqref>
        </x14:dataValidation>
        <x14:dataValidation type="list" allowBlank="1" showInputMessage="1" showErrorMessage="1" promptTitle="ALTERNATIVE FUEL" xr:uid="{AE3DF239-A43B-4D69-A643-B80020E0464B}">
          <x14:formula1>
            <xm:f>'C:\Users\aipur\AppData\Local\Temp\notes1BAB76\[LT+implementation+report 20191202 SPS.xlsx]Menus'!#REF!</xm:f>
          </x14:formula1>
          <xm:sqref>I9:I11 I21:I22 I13:I19</xm:sqref>
        </x14:dataValidation>
        <x14:dataValidation type="list" allowBlank="1" showInputMessage="1" showErrorMessage="1" xr:uid="{AB2503B3-91BF-4C37-A8E7-894D4CADC724}">
          <x14:formula1>
            <xm:f>'C:\Users\aipur\AppData\Local\Temp\notes1BAB76\[LT+implementation+report 20191202 SPS.xlsx]Menus'!#REF!</xm:f>
          </x14:formula1>
          <xm:sqref>F21:F22 F9:F13 F15:F19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1"/>
  <sheetViews>
    <sheetView workbookViewId="0">
      <selection activeCell="H8" sqref="H8"/>
    </sheetView>
  </sheetViews>
  <sheetFormatPr defaultColWidth="8.6640625" defaultRowHeight="14.4" x14ac:dyDescent="0.3"/>
  <cols>
    <col min="1" max="1" width="2.33203125" style="32" customWidth="1"/>
    <col min="2" max="2" width="13.88671875" style="32" customWidth="1"/>
    <col min="3" max="3" width="3.6640625" style="32" customWidth="1"/>
    <col min="4" max="4" width="17" style="32" customWidth="1"/>
    <col min="5" max="5" width="21" style="32" customWidth="1"/>
    <col min="6" max="6" width="9.109375" style="32" customWidth="1"/>
    <col min="7" max="7" width="13.33203125" style="32" customWidth="1"/>
    <col min="8" max="8" width="11.33203125" style="32" customWidth="1"/>
    <col min="9" max="9" width="13.109375" style="32" customWidth="1"/>
    <col min="10" max="14" width="8.33203125" style="32" customWidth="1"/>
    <col min="15" max="15" width="9.33203125" style="32" customWidth="1"/>
    <col min="16" max="16" width="9.6640625" style="32" customWidth="1"/>
    <col min="17" max="17" width="11.44140625" style="32" customWidth="1"/>
    <col min="18" max="19" width="5.6640625" style="32" customWidth="1"/>
    <col min="20" max="20" width="12.88671875" style="32" customWidth="1"/>
    <col min="21" max="16384" width="8.6640625" style="32"/>
  </cols>
  <sheetData>
    <row r="1" spans="1:20" ht="15" thickBot="1" x14ac:dyDescent="0.35">
      <c r="B1" s="32" t="s">
        <v>115</v>
      </c>
      <c r="O1" s="7"/>
      <c r="P1" s="7"/>
    </row>
    <row r="2" spans="1:20" ht="16.2" thickBot="1" x14ac:dyDescent="0.35">
      <c r="B2" s="669" t="s">
        <v>177</v>
      </c>
      <c r="C2" s="670"/>
      <c r="D2" s="670"/>
      <c r="E2" s="670"/>
      <c r="F2" s="670"/>
      <c r="G2" s="670"/>
      <c r="H2" s="670"/>
      <c r="I2" s="670"/>
      <c r="J2" s="670"/>
      <c r="K2" s="670"/>
      <c r="L2" s="670"/>
      <c r="M2" s="670"/>
      <c r="N2" s="670"/>
      <c r="O2" s="670"/>
      <c r="P2" s="670"/>
      <c r="Q2" s="670"/>
      <c r="R2" s="670"/>
      <c r="S2" s="670"/>
      <c r="T2" s="671"/>
    </row>
    <row r="3" spans="1:20" ht="15" thickBot="1" x14ac:dyDescent="0.35">
      <c r="B3" s="385"/>
      <c r="C3" s="385"/>
      <c r="D3" s="385"/>
      <c r="E3" s="385"/>
      <c r="F3" s="385"/>
      <c r="G3" s="385"/>
      <c r="H3" s="385"/>
      <c r="I3" s="469"/>
      <c r="J3" s="385"/>
      <c r="K3" s="385"/>
      <c r="L3" s="385"/>
      <c r="M3" s="385"/>
      <c r="N3" s="385"/>
      <c r="O3" s="385"/>
      <c r="P3" s="385"/>
    </row>
    <row r="4" spans="1:20" ht="31.5" customHeight="1" thickBot="1" x14ac:dyDescent="0.35">
      <c r="A4" s="7"/>
      <c r="B4" s="698" t="s">
        <v>83</v>
      </c>
      <c r="C4" s="698" t="s">
        <v>114</v>
      </c>
      <c r="D4" s="702" t="s">
        <v>25</v>
      </c>
      <c r="E4" s="698" t="s">
        <v>91</v>
      </c>
      <c r="F4" s="721" t="s">
        <v>170</v>
      </c>
      <c r="G4" s="717" t="s">
        <v>107</v>
      </c>
      <c r="H4" s="724" t="s">
        <v>6</v>
      </c>
      <c r="I4" s="694" t="s">
        <v>375</v>
      </c>
      <c r="J4" s="677" t="s">
        <v>174</v>
      </c>
      <c r="K4" s="678"/>
      <c r="L4" s="678"/>
      <c r="M4" s="679"/>
      <c r="N4" s="680" t="s">
        <v>175</v>
      </c>
      <c r="O4" s="681"/>
      <c r="P4" s="726"/>
      <c r="Q4" s="727" t="s">
        <v>187</v>
      </c>
      <c r="R4" s="707" t="s">
        <v>1</v>
      </c>
      <c r="S4" s="709" t="s">
        <v>155</v>
      </c>
      <c r="T4" s="717" t="s">
        <v>110</v>
      </c>
    </row>
    <row r="5" spans="1:20" ht="25.5" customHeight="1" thickBot="1" x14ac:dyDescent="0.35">
      <c r="A5" s="7"/>
      <c r="B5" s="719"/>
      <c r="C5" s="699"/>
      <c r="D5" s="720"/>
      <c r="E5" s="719"/>
      <c r="F5" s="722"/>
      <c r="G5" s="723"/>
      <c r="H5" s="725"/>
      <c r="I5" s="695"/>
      <c r="J5" s="396">
        <v>2016</v>
      </c>
      <c r="K5" s="394">
        <v>2017</v>
      </c>
      <c r="L5" s="394">
        <v>2018</v>
      </c>
      <c r="M5" s="395">
        <v>2019</v>
      </c>
      <c r="N5" s="24">
        <v>2020</v>
      </c>
      <c r="O5" s="130" t="s">
        <v>95</v>
      </c>
      <c r="P5" s="25" t="s">
        <v>96</v>
      </c>
      <c r="Q5" s="728"/>
      <c r="R5" s="708"/>
      <c r="S5" s="710"/>
      <c r="T5" s="718"/>
    </row>
    <row r="6" spans="1:20" ht="138.6" thickBot="1" x14ac:dyDescent="0.35">
      <c r="A6" s="7"/>
      <c r="B6" s="711" t="s">
        <v>93</v>
      </c>
      <c r="C6" s="125">
        <v>1</v>
      </c>
      <c r="D6" s="572" t="s">
        <v>432</v>
      </c>
      <c r="E6" s="572" t="s">
        <v>433</v>
      </c>
      <c r="F6" s="587" t="s">
        <v>172</v>
      </c>
      <c r="G6" s="572" t="s">
        <v>109</v>
      </c>
      <c r="H6" s="588" t="s">
        <v>11</v>
      </c>
      <c r="I6" s="572" t="s">
        <v>378</v>
      </c>
      <c r="J6" s="581" t="s">
        <v>415</v>
      </c>
      <c r="K6" s="582" t="s">
        <v>415</v>
      </c>
      <c r="L6" s="582" t="s">
        <v>415</v>
      </c>
      <c r="M6" s="583" t="s">
        <v>415</v>
      </c>
      <c r="N6" s="589" t="s">
        <v>415</v>
      </c>
      <c r="O6" s="590">
        <v>15000</v>
      </c>
      <c r="P6" s="591" t="s">
        <v>434</v>
      </c>
      <c r="Q6" s="581">
        <v>15000</v>
      </c>
      <c r="R6" s="190">
        <v>2021</v>
      </c>
      <c r="S6" s="585" t="s">
        <v>415</v>
      </c>
      <c r="T6" s="586"/>
    </row>
    <row r="7" spans="1:20" ht="165.6" x14ac:dyDescent="0.3">
      <c r="A7" s="7"/>
      <c r="B7" s="712"/>
      <c r="C7" s="123">
        <v>2</v>
      </c>
      <c r="D7" s="572" t="s">
        <v>444</v>
      </c>
      <c r="E7" s="572" t="s">
        <v>445</v>
      </c>
      <c r="F7" s="587" t="s">
        <v>172</v>
      </c>
      <c r="G7" s="572" t="s">
        <v>246</v>
      </c>
      <c r="H7" s="588" t="s">
        <v>370</v>
      </c>
      <c r="I7" s="572" t="s">
        <v>378</v>
      </c>
      <c r="J7" s="644"/>
      <c r="K7" s="645"/>
      <c r="L7" s="645"/>
      <c r="M7" s="646"/>
      <c r="N7" s="589"/>
      <c r="O7" s="590">
        <v>5000</v>
      </c>
      <c r="P7" s="591" t="s">
        <v>183</v>
      </c>
      <c r="Q7" s="636">
        <f>+O7</f>
        <v>5000</v>
      </c>
      <c r="R7" s="647"/>
      <c r="S7" s="648"/>
      <c r="T7" s="638" t="s">
        <v>446</v>
      </c>
    </row>
    <row r="8" spans="1:20" ht="151.80000000000001" x14ac:dyDescent="0.3">
      <c r="A8" s="7"/>
      <c r="B8" s="712"/>
      <c r="C8" s="123">
        <v>3</v>
      </c>
      <c r="D8" s="69" t="s">
        <v>481</v>
      </c>
      <c r="E8" s="69" t="s">
        <v>482</v>
      </c>
      <c r="F8" s="157" t="s">
        <v>172</v>
      </c>
      <c r="G8" s="69" t="s">
        <v>7</v>
      </c>
      <c r="H8" s="107" t="s">
        <v>11</v>
      </c>
      <c r="I8" s="69" t="s">
        <v>377</v>
      </c>
      <c r="J8" s="101"/>
      <c r="K8" s="99"/>
      <c r="L8" s="99"/>
      <c r="M8" s="100"/>
      <c r="N8" s="101"/>
      <c r="O8" s="99"/>
      <c r="P8" s="100"/>
      <c r="Q8" s="85"/>
      <c r="R8" s="86"/>
      <c r="S8" s="481"/>
      <c r="T8" s="485"/>
    </row>
    <row r="9" spans="1:20" ht="15" thickBot="1" x14ac:dyDescent="0.35">
      <c r="A9" s="7"/>
      <c r="B9" s="713"/>
      <c r="C9" s="124"/>
      <c r="D9" s="71"/>
      <c r="E9" s="71"/>
      <c r="F9" s="449" t="s">
        <v>172</v>
      </c>
      <c r="G9" s="71" t="s">
        <v>108</v>
      </c>
      <c r="H9" s="102" t="s">
        <v>108</v>
      </c>
      <c r="I9" s="71" t="s">
        <v>108</v>
      </c>
      <c r="J9" s="105"/>
      <c r="K9" s="103"/>
      <c r="L9" s="103"/>
      <c r="M9" s="104"/>
      <c r="N9" s="233"/>
      <c r="O9" s="234"/>
      <c r="P9" s="235"/>
      <c r="Q9" s="85"/>
      <c r="R9" s="86"/>
      <c r="S9" s="481"/>
      <c r="T9" s="486"/>
    </row>
    <row r="10" spans="1:20" ht="14.1" customHeight="1" thickBot="1" x14ac:dyDescent="0.35">
      <c r="A10" s="7"/>
      <c r="B10" s="714" t="s">
        <v>97</v>
      </c>
      <c r="C10" s="125">
        <v>1</v>
      </c>
      <c r="D10" s="96"/>
      <c r="E10" s="96"/>
      <c r="F10" s="158" t="s">
        <v>108</v>
      </c>
      <c r="G10" s="96" t="s">
        <v>108</v>
      </c>
      <c r="H10" s="494" t="s">
        <v>108</v>
      </c>
      <c r="I10" s="96" t="s">
        <v>108</v>
      </c>
      <c r="J10" s="106"/>
      <c r="K10" s="97"/>
      <c r="L10" s="97"/>
      <c r="M10" s="98"/>
      <c r="N10" s="106"/>
      <c r="O10" s="97"/>
      <c r="P10" s="98"/>
      <c r="Q10" s="93"/>
      <c r="R10" s="75"/>
      <c r="S10" s="483"/>
      <c r="T10" s="488"/>
    </row>
    <row r="11" spans="1:20" x14ac:dyDescent="0.3">
      <c r="B11" s="715"/>
      <c r="C11" s="123">
        <v>2</v>
      </c>
      <c r="D11" s="69"/>
      <c r="E11" s="69"/>
      <c r="F11" s="157" t="s">
        <v>108</v>
      </c>
      <c r="G11" s="69" t="s">
        <v>108</v>
      </c>
      <c r="H11" s="107" t="s">
        <v>108</v>
      </c>
      <c r="I11" s="69" t="s">
        <v>108</v>
      </c>
      <c r="J11" s="101"/>
      <c r="K11" s="99"/>
      <c r="L11" s="99"/>
      <c r="M11" s="100"/>
      <c r="N11" s="101"/>
      <c r="O11" s="99"/>
      <c r="P11" s="100"/>
      <c r="Q11" s="77"/>
      <c r="R11" s="81"/>
      <c r="S11" s="480"/>
      <c r="T11" s="485"/>
    </row>
    <row r="12" spans="1:20" x14ac:dyDescent="0.3">
      <c r="B12" s="715"/>
      <c r="C12" s="159"/>
      <c r="D12" s="69"/>
      <c r="E12" s="69"/>
      <c r="F12" s="157" t="s">
        <v>108</v>
      </c>
      <c r="G12" s="69" t="s">
        <v>108</v>
      </c>
      <c r="H12" s="107" t="s">
        <v>108</v>
      </c>
      <c r="I12" s="69" t="s">
        <v>108</v>
      </c>
      <c r="J12" s="101"/>
      <c r="K12" s="99"/>
      <c r="L12" s="99"/>
      <c r="M12" s="100"/>
      <c r="N12" s="101"/>
      <c r="O12" s="99"/>
      <c r="P12" s="100"/>
      <c r="Q12" s="82"/>
      <c r="R12" s="86" t="s">
        <v>185</v>
      </c>
      <c r="S12" s="481"/>
      <c r="T12" s="485"/>
    </row>
    <row r="13" spans="1:20" ht="19.5" customHeight="1" thickBot="1" x14ac:dyDescent="0.35">
      <c r="B13" s="716"/>
      <c r="C13" s="160"/>
      <c r="D13" s="71"/>
      <c r="E13" s="71"/>
      <c r="F13" s="449" t="s">
        <v>108</v>
      </c>
      <c r="G13" s="71" t="s">
        <v>108</v>
      </c>
      <c r="H13" s="102" t="s">
        <v>108</v>
      </c>
      <c r="I13" s="71" t="s">
        <v>108</v>
      </c>
      <c r="J13" s="105"/>
      <c r="K13" s="103"/>
      <c r="L13" s="103"/>
      <c r="M13" s="104"/>
      <c r="N13" s="105"/>
      <c r="O13" s="103"/>
      <c r="P13" s="104"/>
      <c r="Q13" s="88"/>
      <c r="R13" s="92"/>
      <c r="S13" s="482"/>
      <c r="T13" s="486"/>
    </row>
    <row r="14" spans="1:20" x14ac:dyDescent="0.3">
      <c r="Q14" s="121"/>
      <c r="R14" s="122"/>
      <c r="S14" s="122"/>
    </row>
    <row r="15" spans="1:20" x14ac:dyDescent="0.3">
      <c r="P15" s="3"/>
      <c r="Q15" s="121"/>
      <c r="R15" s="122"/>
      <c r="S15" s="122"/>
    </row>
    <row r="16" spans="1:20" x14ac:dyDescent="0.3">
      <c r="B16" s="688" t="s">
        <v>110</v>
      </c>
      <c r="C16" s="688"/>
      <c r="D16" s="688"/>
      <c r="E16" s="688"/>
      <c r="F16" s="688"/>
      <c r="G16" s="688"/>
      <c r="H16" s="688"/>
      <c r="I16" s="688"/>
      <c r="J16" s="688"/>
      <c r="K16" s="688"/>
      <c r="L16" s="688"/>
      <c r="M16" s="688"/>
      <c r="N16" s="688"/>
      <c r="O16" s="688"/>
      <c r="P16" s="688"/>
      <c r="Q16" s="121"/>
      <c r="R16" s="122"/>
      <c r="S16" s="122"/>
    </row>
    <row r="17" spans="2:19" ht="15.6" customHeight="1" x14ac:dyDescent="0.3">
      <c r="B17" s="663" t="s">
        <v>123</v>
      </c>
      <c r="C17" s="663"/>
      <c r="D17" s="663"/>
      <c r="E17" s="663"/>
      <c r="F17" s="663"/>
      <c r="G17" s="663"/>
      <c r="H17" s="663"/>
      <c r="I17" s="663"/>
      <c r="J17" s="663"/>
      <c r="K17" s="663"/>
      <c r="L17" s="663"/>
      <c r="M17" s="663"/>
      <c r="N17" s="663"/>
      <c r="O17" s="663"/>
      <c r="P17" s="663"/>
      <c r="Q17" s="121"/>
      <c r="R17" s="122"/>
      <c r="S17" s="122"/>
    </row>
    <row r="18" spans="2:19" ht="50.25" customHeight="1" x14ac:dyDescent="0.3">
      <c r="B18" s="706" t="s">
        <v>322</v>
      </c>
      <c r="C18" s="706"/>
      <c r="D18" s="706"/>
      <c r="E18" s="706"/>
      <c r="F18" s="706"/>
      <c r="G18" s="706"/>
      <c r="H18" s="706"/>
      <c r="I18" s="706"/>
      <c r="J18" s="706"/>
      <c r="K18" s="706"/>
      <c r="L18" s="706"/>
      <c r="M18" s="706"/>
      <c r="N18" s="706"/>
      <c r="O18" s="706"/>
      <c r="P18" s="706"/>
    </row>
    <row r="20" spans="2:19" ht="17.25" customHeight="1" x14ac:dyDescent="0.3">
      <c r="B20" s="668" t="s">
        <v>136</v>
      </c>
      <c r="C20" s="668"/>
      <c r="D20" s="668"/>
      <c r="E20" s="668"/>
      <c r="F20" s="668"/>
      <c r="G20" s="668"/>
      <c r="H20" s="668"/>
      <c r="I20" s="668"/>
      <c r="J20" s="668"/>
      <c r="K20" s="668"/>
      <c r="L20" s="668"/>
      <c r="M20" s="668"/>
      <c r="N20" s="668"/>
      <c r="O20" s="668"/>
      <c r="P20" s="668"/>
    </row>
    <row r="21" spans="2:19" x14ac:dyDescent="0.3">
      <c r="B21" s="664" t="s">
        <v>262</v>
      </c>
      <c r="C21" s="664"/>
      <c r="D21" s="664"/>
      <c r="E21" s="664"/>
      <c r="F21" s="664"/>
      <c r="G21" s="664"/>
      <c r="H21" s="664"/>
      <c r="I21" s="664"/>
      <c r="J21" s="664"/>
      <c r="K21" s="664"/>
      <c r="L21" s="664"/>
      <c r="M21" s="664"/>
      <c r="N21" s="664"/>
      <c r="O21" s="664"/>
      <c r="P21" s="664"/>
      <c r="Q21" s="664"/>
      <c r="R21" s="664"/>
      <c r="S21" s="664"/>
    </row>
    <row r="22" spans="2:19" x14ac:dyDescent="0.3">
      <c r="B22" s="663" t="s">
        <v>140</v>
      </c>
      <c r="C22" s="663"/>
      <c r="D22" s="663"/>
      <c r="E22" s="663"/>
      <c r="F22" s="663"/>
      <c r="G22" s="663"/>
      <c r="H22" s="663"/>
      <c r="I22" s="663"/>
      <c r="J22" s="663"/>
      <c r="K22" s="663"/>
      <c r="L22" s="663"/>
      <c r="M22" s="663"/>
      <c r="N22" s="663"/>
      <c r="O22" s="663"/>
      <c r="P22" s="663"/>
      <c r="Q22" s="663"/>
      <c r="R22" s="663"/>
      <c r="S22" s="663"/>
    </row>
    <row r="23" spans="2:19" x14ac:dyDescent="0.3">
      <c r="B23" s="663" t="s">
        <v>263</v>
      </c>
      <c r="C23" s="663"/>
      <c r="D23" s="663"/>
      <c r="E23" s="663"/>
      <c r="F23" s="663"/>
      <c r="G23" s="663"/>
      <c r="H23" s="663"/>
      <c r="I23" s="663"/>
      <c r="J23" s="663"/>
      <c r="K23" s="663"/>
      <c r="L23" s="663"/>
      <c r="M23" s="663"/>
      <c r="N23" s="663"/>
      <c r="O23" s="663"/>
      <c r="P23" s="663"/>
      <c r="Q23" s="663"/>
      <c r="R23" s="663"/>
      <c r="S23" s="663"/>
    </row>
    <row r="24" spans="2:19" x14ac:dyDescent="0.3">
      <c r="B24" s="663" t="s">
        <v>373</v>
      </c>
      <c r="C24" s="663"/>
      <c r="D24" s="663"/>
      <c r="E24" s="663"/>
      <c r="F24" s="663"/>
      <c r="G24" s="663"/>
      <c r="H24" s="663"/>
      <c r="I24" s="663"/>
      <c r="J24" s="663"/>
      <c r="K24" s="663"/>
      <c r="L24" s="663"/>
      <c r="M24" s="663"/>
      <c r="N24" s="663"/>
      <c r="O24" s="663"/>
      <c r="P24" s="663"/>
      <c r="Q24" s="663"/>
      <c r="R24" s="663"/>
      <c r="S24" s="663"/>
    </row>
    <row r="25" spans="2:19" x14ac:dyDescent="0.3">
      <c r="B25" s="663" t="s">
        <v>186</v>
      </c>
      <c r="C25" s="663"/>
      <c r="D25" s="663"/>
      <c r="E25" s="663"/>
      <c r="F25" s="663"/>
      <c r="G25" s="663"/>
      <c r="H25" s="663"/>
      <c r="I25" s="663"/>
      <c r="J25" s="663"/>
      <c r="K25" s="663"/>
      <c r="L25" s="663"/>
      <c r="M25" s="663"/>
      <c r="N25" s="663"/>
      <c r="O25" s="663"/>
      <c r="P25" s="663"/>
      <c r="Q25" s="663"/>
      <c r="R25" s="663"/>
      <c r="S25" s="663"/>
    </row>
    <row r="26" spans="2:19" x14ac:dyDescent="0.3">
      <c r="B26" s="663" t="s">
        <v>157</v>
      </c>
      <c r="C26" s="663"/>
      <c r="D26" s="663"/>
      <c r="E26" s="663"/>
      <c r="F26" s="663"/>
      <c r="G26" s="663"/>
      <c r="H26" s="663"/>
      <c r="I26" s="663"/>
      <c r="J26" s="663"/>
      <c r="K26" s="663"/>
      <c r="L26" s="663"/>
      <c r="M26" s="663"/>
      <c r="N26" s="663"/>
      <c r="O26" s="663"/>
      <c r="P26" s="663"/>
      <c r="Q26" s="663"/>
      <c r="R26" s="663"/>
      <c r="S26" s="663"/>
    </row>
    <row r="27" spans="2:19" x14ac:dyDescent="0.3">
      <c r="B27" s="663" t="s">
        <v>372</v>
      </c>
      <c r="C27" s="663"/>
      <c r="D27" s="663"/>
      <c r="E27" s="663"/>
      <c r="F27" s="663"/>
      <c r="G27" s="663"/>
      <c r="H27" s="663"/>
      <c r="I27" s="663"/>
      <c r="J27" s="663"/>
      <c r="K27" s="663"/>
      <c r="L27" s="663"/>
      <c r="M27" s="663"/>
      <c r="N27" s="663"/>
      <c r="O27" s="663"/>
      <c r="P27" s="663"/>
      <c r="Q27" s="663"/>
      <c r="R27" s="663"/>
      <c r="S27" s="663"/>
    </row>
    <row r="28" spans="2:19" x14ac:dyDescent="0.3">
      <c r="B28" s="663" t="s">
        <v>379</v>
      </c>
      <c r="C28" s="663"/>
      <c r="D28" s="663"/>
      <c r="E28" s="663"/>
      <c r="F28" s="663"/>
      <c r="G28" s="663"/>
      <c r="H28" s="663"/>
      <c r="I28" s="663"/>
      <c r="J28" s="663"/>
      <c r="K28" s="663"/>
      <c r="L28" s="663"/>
      <c r="M28" s="663"/>
      <c r="N28" s="663"/>
      <c r="O28" s="663"/>
      <c r="P28" s="663"/>
      <c r="Q28" s="663"/>
      <c r="R28" s="663"/>
      <c r="S28" s="663"/>
    </row>
    <row r="29" spans="2:19" x14ac:dyDescent="0.3">
      <c r="B29" s="663" t="s">
        <v>283</v>
      </c>
      <c r="C29" s="663"/>
      <c r="D29" s="663"/>
      <c r="E29" s="663"/>
      <c r="F29" s="663"/>
      <c r="G29" s="663"/>
      <c r="H29" s="663"/>
      <c r="I29" s="663"/>
      <c r="J29" s="663"/>
      <c r="K29" s="663"/>
      <c r="L29" s="663"/>
      <c r="M29" s="663"/>
      <c r="N29" s="663"/>
      <c r="O29" s="663"/>
      <c r="P29" s="663"/>
      <c r="Q29" s="663"/>
      <c r="R29" s="663"/>
      <c r="S29" s="663"/>
    </row>
    <row r="30" spans="2:19" x14ac:dyDescent="0.3">
      <c r="B30" s="383"/>
      <c r="C30" s="383"/>
      <c r="D30" s="383"/>
      <c r="E30" s="383"/>
      <c r="F30" s="383"/>
      <c r="G30" s="383"/>
      <c r="H30" s="383"/>
      <c r="I30" s="467"/>
      <c r="J30" s="383"/>
      <c r="K30" s="383"/>
      <c r="L30" s="383"/>
      <c r="M30" s="383"/>
      <c r="N30" s="383"/>
      <c r="O30" s="383"/>
      <c r="P30" s="383"/>
    </row>
    <row r="32" spans="2:19" ht="15" customHeight="1" x14ac:dyDescent="0.3"/>
    <row r="33" ht="15" customHeight="1" x14ac:dyDescent="0.3"/>
    <row r="34" ht="15" customHeight="1" x14ac:dyDescent="0.3"/>
    <row r="35" ht="15" customHeight="1" x14ac:dyDescent="0.3"/>
    <row r="36" ht="14.4" customHeight="1" x14ac:dyDescent="0.3"/>
    <row r="37" ht="15" customHeight="1" x14ac:dyDescent="0.3"/>
    <row r="38" ht="15" customHeight="1" x14ac:dyDescent="0.3"/>
    <row r="39" ht="14.4"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7" ht="15" customHeight="1" x14ac:dyDescent="0.3"/>
    <row r="48" ht="15" customHeight="1" x14ac:dyDescent="0.3"/>
    <row r="49" ht="15" customHeight="1" x14ac:dyDescent="0.3"/>
    <row r="50" ht="15" customHeight="1" x14ac:dyDescent="0.3"/>
    <row r="51" ht="15" customHeight="1" x14ac:dyDescent="0.3"/>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8:M13 C7:C8">
    <cfRule type="containsBlanks" dxfId="22" priority="4">
      <formula>LEN(TRIM(C7))=0</formula>
    </cfRule>
  </conditionalFormatting>
  <conditionalFormatting sqref="C6:M6">
    <cfRule type="containsBlanks" dxfId="21" priority="2">
      <formula>LEN(TRIM(C6))=0</formula>
    </cfRule>
  </conditionalFormatting>
  <conditionalFormatting sqref="D7:M7">
    <cfRule type="containsBlanks" dxfId="20" priority="1">
      <formula>LEN(TRIM(D7))=0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Menus!$B$2:$B$6</xm:f>
          </x14:formula1>
          <xm:sqref>F10:F13</xm:sqref>
        </x14:dataValidation>
        <x14:dataValidation type="list" allowBlank="1" showInputMessage="1" showErrorMessage="1" promptTitle="MODE" xr:uid="{00000000-0002-0000-0300-000001000000}">
          <x14:formula1>
            <xm:f>Menus!$C$2:$C$7</xm:f>
          </x14:formula1>
          <xm:sqref>H8:H13</xm:sqref>
        </x14:dataValidation>
        <x14:dataValidation type="list" allowBlank="1" showInputMessage="1" showErrorMessage="1" promptTitle="ALTERNATIVE FUEL" xr:uid="{00000000-0002-0000-0300-000002000000}">
          <x14:formula1>
            <xm:f>Menus!$D$2:$D$11</xm:f>
          </x14:formula1>
          <xm:sqref>G8:G13</xm:sqref>
        </x14:dataValidation>
        <x14:dataValidation type="list" allowBlank="1" showInputMessage="1" showErrorMessage="1" promptTitle="MODE" xr:uid="{00000000-0002-0000-0300-000003000000}">
          <x14:formula1>
            <xm:f>Menus!$L$2:$L$5</xm:f>
          </x14:formula1>
          <xm:sqref>I8:I13</xm:sqref>
        </x14:dataValidation>
        <x14:dataValidation type="list" allowBlank="1" showInputMessage="1" showErrorMessage="1" promptTitle="MODE" xr:uid="{67FC3A07-4151-40A0-AA84-4EEF9C420301}">
          <x14:formula1>
            <xm:f>'T:\4_TTRD\Personal\PLĖTROS IR LOGISTIKOS SKYRIUS\AISTĖS\Alternatyvus degalai\ATASKAITAI\[ENMIN AFI implementation.xlsx]Menus'!#REF!</xm:f>
          </x14:formula1>
          <xm:sqref>H6:I6</xm:sqref>
        </x14:dataValidation>
        <x14:dataValidation type="list" allowBlank="1" showInputMessage="1" showErrorMessage="1" promptTitle="ALTERNATIVE FUEL" xr:uid="{1494FD19-77A2-42F6-8765-CF9CB28E7E05}">
          <x14:formula1>
            <xm:f>'T:\4_TTRD\Personal\PLĖTROS IR LOGISTIKOS SKYRIUS\AISTĖS\Alternatyvus degalai\ATASKAITAI\[ENMIN AFI implementation.xlsx]Menus'!#REF!</xm:f>
          </x14:formula1>
          <xm:sqref>G6</xm:sqref>
        </x14:dataValidation>
        <x14:dataValidation type="list" allowBlank="1" showInputMessage="1" showErrorMessage="1" promptTitle="MODE" xr:uid="{A95190DA-3956-418C-8EAA-14C684753814}">
          <x14:formula1>
            <xm:f>'T:\4_TTRD\Personal\PLĖTROS IR LOGISTIKOS SKYRIUS\AISTĖS\Alternatyvus degalai\ATASKAITAI\[VVKD+Template+for+implementation+report.xlsx]Menus'!#REF!</xm:f>
          </x14:formula1>
          <xm:sqref>H7:I7</xm:sqref>
        </x14:dataValidation>
        <x14:dataValidation type="list" allowBlank="1" showInputMessage="1" showErrorMessage="1" promptTitle="ALTERNATIVE FUEL" xr:uid="{A9A48F7A-FFF4-4818-AE95-DE1C7C5ADD92}">
          <x14:formula1>
            <xm:f>'T:\4_TTRD\Personal\PLĖTROS IR LOGISTIKOS SKYRIUS\AISTĖS\Alternatyvus degalai\ATASKAITAI\[VVKD+Template+for+implementation+report.xlsx]Menus'!#REF!</xm:f>
          </x14:formula1>
          <xm:sqref>G7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5"/>
  <sheetViews>
    <sheetView workbookViewId="0">
      <selection activeCell="F8" sqref="F8"/>
    </sheetView>
  </sheetViews>
  <sheetFormatPr defaultColWidth="8.6640625" defaultRowHeight="14.4" x14ac:dyDescent="0.3"/>
  <cols>
    <col min="1" max="1" width="2.109375" customWidth="1"/>
    <col min="2" max="2" width="4.33203125" customWidth="1"/>
    <col min="3" max="3" width="17" customWidth="1"/>
    <col min="4" max="4" width="21" customWidth="1"/>
    <col min="5" max="5" width="11.6640625" style="32" customWidth="1"/>
    <col min="6" max="6" width="13.109375" customWidth="1"/>
    <col min="7" max="7" width="12.109375" customWidth="1"/>
    <col min="8" max="12" width="8.6640625" customWidth="1"/>
    <col min="13" max="14" width="9.6640625" customWidth="1"/>
    <col min="15" max="15" width="11.6640625" customWidth="1"/>
    <col min="16" max="16" width="7.109375" customWidth="1"/>
    <col min="17" max="17" width="6.44140625" customWidth="1"/>
    <col min="18" max="18" width="12.88671875" customWidth="1"/>
  </cols>
  <sheetData>
    <row r="1" spans="2:18" ht="15" thickBot="1" x14ac:dyDescent="0.35">
      <c r="B1" t="s">
        <v>113</v>
      </c>
    </row>
    <row r="2" spans="2:18" ht="16.2" thickBot="1" x14ac:dyDescent="0.35">
      <c r="B2" s="669" t="s">
        <v>15</v>
      </c>
      <c r="C2" s="670"/>
      <c r="D2" s="670"/>
      <c r="E2" s="670"/>
      <c r="F2" s="670"/>
      <c r="G2" s="670"/>
      <c r="H2" s="670"/>
      <c r="I2" s="670"/>
      <c r="J2" s="670"/>
      <c r="K2" s="670"/>
      <c r="L2" s="670"/>
      <c r="M2" s="670"/>
      <c r="N2" s="670"/>
      <c r="O2" s="670"/>
      <c r="P2" s="670"/>
      <c r="Q2" s="670"/>
      <c r="R2" s="671"/>
    </row>
    <row r="3" spans="2:18" ht="15" thickBot="1" x14ac:dyDescent="0.35">
      <c r="B3" s="729"/>
      <c r="C3" s="729"/>
      <c r="D3" s="729"/>
      <c r="E3" s="729"/>
      <c r="F3" s="729"/>
      <c r="G3" s="729"/>
      <c r="H3" s="729"/>
      <c r="I3" s="729"/>
      <c r="J3" s="729"/>
      <c r="K3" s="729"/>
      <c r="L3" s="729"/>
      <c r="M3" s="729"/>
      <c r="N3" s="729"/>
      <c r="O3" s="729"/>
      <c r="P3" s="729"/>
      <c r="Q3" s="729"/>
    </row>
    <row r="4" spans="2:18" ht="32.25" customHeight="1" thickBot="1" x14ac:dyDescent="0.35">
      <c r="B4" s="704" t="s">
        <v>114</v>
      </c>
      <c r="C4" s="698" t="s">
        <v>25</v>
      </c>
      <c r="D4" s="698" t="s">
        <v>91</v>
      </c>
      <c r="E4" s="698" t="s">
        <v>170</v>
      </c>
      <c r="F4" s="717" t="s">
        <v>107</v>
      </c>
      <c r="G4" s="724" t="s">
        <v>6</v>
      </c>
      <c r="H4" s="677" t="s">
        <v>174</v>
      </c>
      <c r="I4" s="678"/>
      <c r="J4" s="678"/>
      <c r="K4" s="679"/>
      <c r="L4" s="680" t="s">
        <v>175</v>
      </c>
      <c r="M4" s="681"/>
      <c r="N4" s="681"/>
      <c r="O4" s="733" t="s">
        <v>188</v>
      </c>
      <c r="P4" s="707" t="s">
        <v>1</v>
      </c>
      <c r="Q4" s="709" t="s">
        <v>155</v>
      </c>
      <c r="R4" s="717" t="s">
        <v>110</v>
      </c>
    </row>
    <row r="5" spans="2:18" ht="33" customHeight="1" thickBot="1" x14ac:dyDescent="0.35">
      <c r="B5" s="720"/>
      <c r="C5" s="731"/>
      <c r="D5" s="730"/>
      <c r="E5" s="732"/>
      <c r="F5" s="723"/>
      <c r="G5" s="725"/>
      <c r="H5" s="386">
        <v>2016</v>
      </c>
      <c r="I5" s="387">
        <v>2017</v>
      </c>
      <c r="J5" s="387">
        <v>2018</v>
      </c>
      <c r="K5" s="388">
        <v>2019</v>
      </c>
      <c r="L5" s="236">
        <v>2020</v>
      </c>
      <c r="M5" s="563" t="s">
        <v>95</v>
      </c>
      <c r="N5" s="564" t="s">
        <v>96</v>
      </c>
      <c r="O5" s="734"/>
      <c r="P5" s="735"/>
      <c r="Q5" s="736"/>
      <c r="R5" s="718"/>
    </row>
    <row r="6" spans="2:18" ht="166.2" thickBot="1" x14ac:dyDescent="0.35">
      <c r="B6" s="125">
        <v>1</v>
      </c>
      <c r="C6" s="572" t="s">
        <v>435</v>
      </c>
      <c r="D6" s="572" t="s">
        <v>436</v>
      </c>
      <c r="E6" s="572" t="s">
        <v>181</v>
      </c>
      <c r="F6" s="572" t="s">
        <v>370</v>
      </c>
      <c r="G6" s="574" t="s">
        <v>11</v>
      </c>
      <c r="H6" s="592"/>
      <c r="I6" s="572"/>
      <c r="J6" s="572"/>
      <c r="K6" s="574"/>
      <c r="L6" s="593"/>
      <c r="M6" s="594"/>
      <c r="N6" s="595"/>
      <c r="O6" s="596" t="s">
        <v>183</v>
      </c>
      <c r="P6" s="595"/>
      <c r="Q6" s="595"/>
      <c r="R6" s="484"/>
    </row>
    <row r="7" spans="2:18" ht="55.2" x14ac:dyDescent="0.3">
      <c r="B7" s="123">
        <v>2</v>
      </c>
      <c r="C7" s="572" t="s">
        <v>447</v>
      </c>
      <c r="D7" s="572" t="s">
        <v>448</v>
      </c>
      <c r="E7" s="572" t="s">
        <v>181</v>
      </c>
      <c r="F7" s="572" t="s">
        <v>246</v>
      </c>
      <c r="G7" s="574" t="s">
        <v>12</v>
      </c>
      <c r="H7" s="592"/>
      <c r="I7" s="572"/>
      <c r="J7" s="572"/>
      <c r="K7" s="574"/>
      <c r="L7" s="593"/>
      <c r="M7" s="596">
        <v>2211</v>
      </c>
      <c r="N7" s="595"/>
      <c r="O7" s="596">
        <v>2211</v>
      </c>
      <c r="P7" s="595">
        <v>2020</v>
      </c>
      <c r="Q7" s="595">
        <v>2023</v>
      </c>
      <c r="R7" s="484"/>
    </row>
    <row r="8" spans="2:18" ht="171.6" customHeight="1" x14ac:dyDescent="0.3">
      <c r="B8" s="123">
        <v>3</v>
      </c>
      <c r="C8" s="69" t="s">
        <v>495</v>
      </c>
      <c r="D8" s="69" t="s">
        <v>494</v>
      </c>
      <c r="E8" s="69" t="s">
        <v>172</v>
      </c>
      <c r="F8" s="69" t="s">
        <v>7</v>
      </c>
      <c r="G8" s="70" t="s">
        <v>11</v>
      </c>
      <c r="H8" s="109"/>
      <c r="I8" s="69"/>
      <c r="J8" s="69"/>
      <c r="K8" s="70"/>
      <c r="L8" s="109"/>
      <c r="M8" s="69"/>
      <c r="N8" s="107"/>
      <c r="O8" s="131"/>
      <c r="P8" s="108"/>
      <c r="Q8" s="108"/>
      <c r="R8" s="485"/>
    </row>
    <row r="9" spans="2:18" x14ac:dyDescent="0.3">
      <c r="B9" s="123"/>
      <c r="C9" s="69"/>
      <c r="D9" s="69"/>
      <c r="E9" s="69" t="s">
        <v>108</v>
      </c>
      <c r="F9" s="69" t="s">
        <v>108</v>
      </c>
      <c r="G9" s="70" t="s">
        <v>108</v>
      </c>
      <c r="H9" s="109"/>
      <c r="I9" s="69"/>
      <c r="J9" s="69"/>
      <c r="K9" s="70"/>
      <c r="L9" s="109"/>
      <c r="M9" s="69"/>
      <c r="N9" s="107"/>
      <c r="O9" s="131"/>
      <c r="P9" s="108"/>
      <c r="Q9" s="108"/>
      <c r="R9" s="485"/>
    </row>
    <row r="10" spans="2:18" x14ac:dyDescent="0.3">
      <c r="B10" s="123"/>
      <c r="C10" s="69"/>
      <c r="D10" s="69"/>
      <c r="E10" s="69" t="s">
        <v>108</v>
      </c>
      <c r="F10" s="69" t="s">
        <v>108</v>
      </c>
      <c r="G10" s="70" t="s">
        <v>108</v>
      </c>
      <c r="H10" s="109"/>
      <c r="I10" s="69"/>
      <c r="J10" s="69"/>
      <c r="K10" s="70"/>
      <c r="L10" s="109"/>
      <c r="M10" s="69"/>
      <c r="N10" s="107"/>
      <c r="O10" s="131"/>
      <c r="P10" s="108"/>
      <c r="Q10" s="108"/>
      <c r="R10" s="485"/>
    </row>
    <row r="11" spans="2:18" x14ac:dyDescent="0.3">
      <c r="B11" s="123"/>
      <c r="C11" s="69"/>
      <c r="D11" s="69"/>
      <c r="E11" s="69" t="s">
        <v>108</v>
      </c>
      <c r="F11" s="69" t="s">
        <v>108</v>
      </c>
      <c r="G11" s="70" t="s">
        <v>108</v>
      </c>
      <c r="H11" s="109"/>
      <c r="I11" s="69"/>
      <c r="J11" s="69"/>
      <c r="K11" s="70"/>
      <c r="L11" s="109"/>
      <c r="M11" s="69"/>
      <c r="N11" s="107"/>
      <c r="O11" s="131"/>
      <c r="P11" s="108"/>
      <c r="Q11" s="108"/>
      <c r="R11" s="485"/>
    </row>
    <row r="12" spans="2:18" x14ac:dyDescent="0.3">
      <c r="B12" s="123"/>
      <c r="C12" s="69"/>
      <c r="D12" s="69"/>
      <c r="E12" s="69" t="s">
        <v>108</v>
      </c>
      <c r="F12" s="69" t="s">
        <v>108</v>
      </c>
      <c r="G12" s="70" t="s">
        <v>108</v>
      </c>
      <c r="H12" s="109"/>
      <c r="I12" s="69"/>
      <c r="J12" s="69"/>
      <c r="K12" s="70"/>
      <c r="L12" s="109"/>
      <c r="M12" s="69"/>
      <c r="N12" s="107"/>
      <c r="O12" s="131"/>
      <c r="P12" s="108"/>
      <c r="Q12" s="108"/>
      <c r="R12" s="485"/>
    </row>
    <row r="13" spans="2:18" ht="15" thickBot="1" x14ac:dyDescent="0.35">
      <c r="B13" s="124"/>
      <c r="C13" s="71"/>
      <c r="D13" s="71"/>
      <c r="E13" s="71" t="s">
        <v>108</v>
      </c>
      <c r="F13" s="71" t="s">
        <v>108</v>
      </c>
      <c r="G13" s="72" t="s">
        <v>108</v>
      </c>
      <c r="H13" s="110"/>
      <c r="I13" s="71"/>
      <c r="J13" s="71"/>
      <c r="K13" s="72"/>
      <c r="L13" s="110"/>
      <c r="M13" s="71"/>
      <c r="N13" s="102"/>
      <c r="O13" s="132"/>
      <c r="P13" s="133"/>
      <c r="Q13" s="133"/>
      <c r="R13" s="486"/>
    </row>
    <row r="16" spans="2:18" x14ac:dyDescent="0.3">
      <c r="B16" s="688" t="s">
        <v>110</v>
      </c>
      <c r="C16" s="688"/>
      <c r="D16" s="688"/>
      <c r="E16" s="688"/>
      <c r="F16" s="688"/>
      <c r="G16" s="688"/>
      <c r="H16" s="688"/>
      <c r="I16" s="688"/>
      <c r="J16" s="688"/>
      <c r="K16" s="688"/>
      <c r="L16" s="688"/>
      <c r="M16" s="688"/>
      <c r="N16" s="688"/>
      <c r="O16" s="688"/>
      <c r="P16" s="688"/>
      <c r="Q16" s="688"/>
    </row>
    <row r="17" spans="2:17" x14ac:dyDescent="0.3">
      <c r="B17" s="663" t="s">
        <v>124</v>
      </c>
      <c r="C17" s="663"/>
      <c r="D17" s="663"/>
      <c r="E17" s="663"/>
      <c r="F17" s="663"/>
      <c r="G17" s="663"/>
      <c r="H17" s="663"/>
      <c r="I17" s="663"/>
      <c r="J17" s="663"/>
      <c r="K17" s="663"/>
      <c r="L17" s="663"/>
      <c r="M17" s="663"/>
      <c r="N17" s="663"/>
      <c r="O17" s="663"/>
      <c r="P17" s="663"/>
      <c r="Q17" s="663"/>
    </row>
    <row r="18" spans="2:17" x14ac:dyDescent="0.3">
      <c r="B18" s="663" t="s">
        <v>137</v>
      </c>
      <c r="C18" s="663"/>
      <c r="D18" s="663"/>
      <c r="E18" s="663"/>
      <c r="F18" s="663"/>
      <c r="G18" s="663"/>
      <c r="H18" s="663"/>
      <c r="I18" s="663"/>
      <c r="J18" s="663"/>
      <c r="K18" s="663"/>
      <c r="L18" s="663"/>
      <c r="M18" s="663"/>
      <c r="N18" s="663"/>
      <c r="O18" s="663"/>
      <c r="P18" s="663"/>
      <c r="Q18" s="663"/>
    </row>
    <row r="20" spans="2:17" s="32" customFormat="1" ht="17.25" customHeight="1" x14ac:dyDescent="0.3">
      <c r="B20" s="65" t="s">
        <v>136</v>
      </c>
      <c r="C20" s="65"/>
    </row>
    <row r="21" spans="2:17" s="32" customFormat="1" x14ac:dyDescent="0.3">
      <c r="B21" s="664" t="s">
        <v>262</v>
      </c>
      <c r="C21" s="664"/>
      <c r="D21" s="664"/>
      <c r="E21" s="664"/>
      <c r="F21" s="664"/>
      <c r="G21" s="664"/>
      <c r="H21" s="664"/>
      <c r="I21" s="664"/>
      <c r="J21" s="664"/>
      <c r="K21" s="664"/>
      <c r="L21" s="664"/>
      <c r="M21" s="664"/>
      <c r="N21" s="664"/>
      <c r="O21" s="664"/>
      <c r="P21" s="664"/>
      <c r="Q21" s="664"/>
    </row>
    <row r="22" spans="2:17" x14ac:dyDescent="0.3">
      <c r="B22" s="663" t="s">
        <v>140</v>
      </c>
      <c r="C22" s="663"/>
      <c r="D22" s="663"/>
      <c r="E22" s="663"/>
      <c r="F22" s="663"/>
      <c r="G22" s="663"/>
      <c r="H22" s="663"/>
      <c r="I22" s="663"/>
      <c r="J22" s="663"/>
      <c r="K22" s="663"/>
      <c r="L22" s="663"/>
      <c r="M22" s="663"/>
      <c r="N22" s="663"/>
      <c r="O22" s="663"/>
      <c r="P22" s="663"/>
      <c r="Q22" s="663"/>
    </row>
    <row r="23" spans="2:17" x14ac:dyDescent="0.3">
      <c r="B23" s="663" t="s">
        <v>263</v>
      </c>
      <c r="C23" s="663"/>
      <c r="D23" s="663"/>
      <c r="E23" s="663"/>
      <c r="F23" s="663"/>
      <c r="G23" s="663"/>
      <c r="H23" s="663"/>
      <c r="I23" s="663"/>
      <c r="J23" s="663"/>
      <c r="K23" s="663"/>
      <c r="L23" s="663"/>
      <c r="M23" s="663"/>
      <c r="N23" s="663"/>
      <c r="O23" s="663"/>
      <c r="P23" s="663"/>
      <c r="Q23" s="663"/>
    </row>
    <row r="24" spans="2:17" x14ac:dyDescent="0.3">
      <c r="B24" s="663" t="s">
        <v>264</v>
      </c>
      <c r="C24" s="663"/>
      <c r="D24" s="663"/>
      <c r="E24" s="663"/>
      <c r="F24" s="663"/>
      <c r="G24" s="663"/>
      <c r="H24" s="663"/>
      <c r="I24" s="663"/>
      <c r="J24" s="663"/>
      <c r="K24" s="663"/>
      <c r="L24" s="663"/>
      <c r="M24" s="663"/>
      <c r="N24" s="663"/>
      <c r="O24" s="663"/>
      <c r="P24" s="663"/>
      <c r="Q24" s="663"/>
    </row>
    <row r="25" spans="2:17" x14ac:dyDescent="0.3">
      <c r="B25" s="663" t="s">
        <v>186</v>
      </c>
      <c r="C25" s="663"/>
      <c r="D25" s="663"/>
      <c r="E25" s="663"/>
      <c r="F25" s="663"/>
      <c r="G25" s="663"/>
      <c r="H25" s="663"/>
      <c r="I25" s="663"/>
      <c r="J25" s="663"/>
      <c r="K25" s="663"/>
      <c r="L25" s="663"/>
      <c r="M25" s="663"/>
      <c r="N25" s="663"/>
      <c r="O25" s="663"/>
      <c r="P25" s="663"/>
      <c r="Q25" s="663"/>
    </row>
    <row r="26" spans="2:17" s="32" customFormat="1" x14ac:dyDescent="0.3">
      <c r="B26" s="464" t="s">
        <v>372</v>
      </c>
      <c r="C26" s="464"/>
      <c r="D26" s="464"/>
      <c r="E26" s="464"/>
      <c r="F26" s="464"/>
      <c r="G26" s="464"/>
      <c r="H26" s="464"/>
      <c r="I26" s="464"/>
      <c r="J26" s="464"/>
      <c r="K26" s="464"/>
      <c r="L26" s="464"/>
      <c r="M26" s="464"/>
      <c r="N26" s="464"/>
      <c r="O26" s="464"/>
      <c r="P26" s="464"/>
      <c r="Q26" s="464"/>
    </row>
    <row r="27" spans="2:17" x14ac:dyDescent="0.3">
      <c r="B27" s="663" t="s">
        <v>379</v>
      </c>
      <c r="C27" s="663"/>
      <c r="D27" s="663"/>
      <c r="E27" s="663"/>
      <c r="F27" s="663"/>
      <c r="G27" s="663"/>
      <c r="H27" s="663"/>
      <c r="I27" s="663"/>
      <c r="J27" s="663"/>
      <c r="K27" s="663"/>
      <c r="L27" s="663"/>
      <c r="M27" s="663"/>
      <c r="N27" s="663"/>
      <c r="O27" s="663"/>
      <c r="P27" s="663"/>
      <c r="Q27" s="663"/>
    </row>
    <row r="28" spans="2:17" x14ac:dyDescent="0.3">
      <c r="B28" s="663" t="s">
        <v>283</v>
      </c>
      <c r="C28" s="663"/>
      <c r="D28" s="663"/>
      <c r="E28" s="663"/>
      <c r="F28" s="663"/>
      <c r="G28" s="663"/>
      <c r="H28" s="663"/>
      <c r="I28" s="663"/>
      <c r="J28" s="663"/>
      <c r="K28" s="663"/>
      <c r="L28" s="663"/>
      <c r="M28" s="663"/>
      <c r="N28" s="663"/>
      <c r="O28" s="663"/>
      <c r="P28" s="663"/>
      <c r="Q28" s="663"/>
    </row>
    <row r="30" spans="2:17" ht="14.4" customHeight="1" x14ac:dyDescent="0.3"/>
    <row r="31" spans="2:17" ht="14.4" customHeight="1" x14ac:dyDescent="0.3"/>
    <row r="32" spans="2:17" ht="14.4" customHeight="1" x14ac:dyDescent="0.3"/>
    <row r="33" ht="14.4" customHeight="1" x14ac:dyDescent="0.3"/>
    <row r="34" ht="14.4" customHeight="1" x14ac:dyDescent="0.3"/>
    <row r="35" ht="14.4" customHeight="1" x14ac:dyDescent="0.3"/>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8:K13 B6:B8">
    <cfRule type="containsBlanks" dxfId="19" priority="6">
      <formula>LEN(TRIM(B6))=0</formula>
    </cfRule>
    <cfRule type="containsBlanks" dxfId="18" priority="9">
      <formula>LEN(TRIM(B6))=0</formula>
    </cfRule>
  </conditionalFormatting>
  <conditionalFormatting sqref="C6:K6">
    <cfRule type="containsBlanks" dxfId="17" priority="3">
      <formula>LEN(TRIM(C6))=0</formula>
    </cfRule>
    <cfRule type="containsBlanks" dxfId="16" priority="4">
      <formula>LEN(TRIM(C6))=0</formula>
    </cfRule>
  </conditionalFormatting>
  <conditionalFormatting sqref="C7:K7">
    <cfRule type="containsBlanks" dxfId="15" priority="1">
      <formula>LEN(TRIM(C7))=0</formula>
    </cfRule>
    <cfRule type="containsBlanks" dxfId="14" priority="2">
      <formula>LEN(TRIM(C7))=0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0000000}">
          <x14:formula1>
            <xm:f>Menus!$B$2:$B$6</xm:f>
          </x14:formula1>
          <xm:sqref>E8:E13</xm:sqref>
        </x14:dataValidation>
        <x14:dataValidation type="list" allowBlank="1" showInputMessage="1" showErrorMessage="1" promptTitle="ALTERNATIVE FUEL" xr:uid="{00000000-0002-0000-0400-000001000000}">
          <x14:formula1>
            <xm:f>Menus!$D$2:$D$11</xm:f>
          </x14:formula1>
          <xm:sqref>F8:F13</xm:sqref>
        </x14:dataValidation>
        <x14:dataValidation type="list" allowBlank="1" showInputMessage="1" showErrorMessage="1" promptTitle="MODE" xr:uid="{00000000-0002-0000-0400-000002000000}">
          <x14:formula1>
            <xm:f>Menus!$C$2:$C$7</xm:f>
          </x14:formula1>
          <xm:sqref>G8:G13</xm:sqref>
        </x14:dataValidation>
        <x14:dataValidation type="list" allowBlank="1" showInputMessage="1" showErrorMessage="1" promptTitle="MODE" xr:uid="{CE2B2540-EFB1-4977-89A3-1A52F3406F46}">
          <x14:formula1>
            <xm:f>'T:\4_TTRD\Personal\PLĖTROS IR LOGISTIKOS SKYRIUS\AISTĖS\Alternatyvus degalai\ATASKAITAI\[ENMIN AFI implementation.xlsx]Menus'!#REF!</xm:f>
          </x14:formula1>
          <xm:sqref>G6</xm:sqref>
        </x14:dataValidation>
        <x14:dataValidation type="list" allowBlank="1" showInputMessage="1" showErrorMessage="1" promptTitle="ALTERNATIVE FUEL" xr:uid="{A2537794-54D4-4AC6-9D74-DC42B3C53E08}">
          <x14:formula1>
            <xm:f>'T:\4_TTRD\Personal\PLĖTROS IR LOGISTIKOS SKYRIUS\AISTĖS\Alternatyvus degalai\ATASKAITAI\[ENMIN AFI implementation.xlsx]Menus'!#REF!</xm:f>
          </x14:formula1>
          <xm:sqref>F6</xm:sqref>
        </x14:dataValidation>
        <x14:dataValidation type="list" allowBlank="1" showInputMessage="1" showErrorMessage="1" xr:uid="{BF7271A0-0F9A-486F-BE8A-BE8CE71431A2}">
          <x14:formula1>
            <xm:f>'T:\4_TTRD\Personal\PLĖTROS IR LOGISTIKOS SKYRIUS\AISTĖS\Alternatyvus degalai\ATASKAITAI\[ENMIN AFI implementation.xlsx]Menus'!#REF!</xm:f>
          </x14:formula1>
          <xm:sqref>E6</xm:sqref>
        </x14:dataValidation>
        <x14:dataValidation type="list" allowBlank="1" showInputMessage="1" showErrorMessage="1" promptTitle="MODE" xr:uid="{FB7F27C5-1AAA-4E1B-B5D3-D8D00B30D0A9}">
          <x14:formula1>
            <xm:f>'T:\4_TTRD\Personal\PLĖTROS IR LOGISTIKOS SKYRIUS\AISTĖS\Alternatyvus degalai\ATASKAITAI\[VVKD+Template+for+implementation+report.xlsx]Menus'!#REF!</xm:f>
          </x14:formula1>
          <xm:sqref>G7</xm:sqref>
        </x14:dataValidation>
        <x14:dataValidation type="list" allowBlank="1" showInputMessage="1" showErrorMessage="1" promptTitle="ALTERNATIVE FUEL" xr:uid="{1D785F3C-8028-45C1-9B3B-31AED5223F5A}">
          <x14:formula1>
            <xm:f>'T:\4_TTRD\Personal\PLĖTROS IR LOGISTIKOS SKYRIUS\AISTĖS\Alternatyvus degalai\ATASKAITAI\[VVKD+Template+for+implementation+report.xlsx]Menus'!#REF!</xm:f>
          </x14:formula1>
          <xm:sqref>F7</xm:sqref>
        </x14:dataValidation>
        <x14:dataValidation type="list" allowBlank="1" showInputMessage="1" showErrorMessage="1" xr:uid="{3C3D3711-DF27-4810-A0B3-35A9C0CBC86F}">
          <x14:formula1>
            <xm:f>'T:\4_TTRD\Personal\PLĖTROS IR LOGISTIKOS SKYRIUS\AISTĖS\Alternatyvus degalai\ATASKAITAI\[VVKD+Template+for+implementation+report.xlsx]Menus'!#REF!</xm:f>
          </x14:formula1>
          <xm:sqref>E7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3"/>
  <sheetViews>
    <sheetView zoomScale="80" zoomScaleNormal="80" zoomScalePageLayoutView="160" workbookViewId="0">
      <selection activeCell="K29" sqref="K29"/>
    </sheetView>
  </sheetViews>
  <sheetFormatPr defaultColWidth="8.6640625" defaultRowHeight="14.4" x14ac:dyDescent="0.3"/>
  <cols>
    <col min="1" max="1" width="1" style="32" customWidth="1"/>
    <col min="2" max="2" width="12.6640625" customWidth="1"/>
    <col min="3" max="3" width="31.33203125" customWidth="1"/>
    <col min="4" max="8" width="8.6640625" customWidth="1"/>
    <col min="9" max="9" width="9.44140625" customWidth="1"/>
    <col min="10" max="10" width="4" customWidth="1"/>
    <col min="11" max="11" width="106.33203125" customWidth="1"/>
  </cols>
  <sheetData>
    <row r="1" spans="2:11" ht="15" thickBot="1" x14ac:dyDescent="0.35">
      <c r="C1" t="s">
        <v>133</v>
      </c>
    </row>
    <row r="2" spans="2:11" ht="16.2" thickBot="1" x14ac:dyDescent="0.35">
      <c r="B2" s="748" t="s">
        <v>254</v>
      </c>
      <c r="C2" s="749"/>
      <c r="D2" s="749"/>
      <c r="E2" s="749"/>
      <c r="F2" s="749"/>
      <c r="G2" s="749"/>
      <c r="H2" s="749"/>
      <c r="I2" s="750"/>
      <c r="J2" s="20"/>
      <c r="K2" s="22" t="s">
        <v>136</v>
      </c>
    </row>
    <row r="3" spans="2:11" ht="15.75" customHeight="1" thickBot="1" x14ac:dyDescent="0.35">
      <c r="C3" s="740"/>
      <c r="D3" s="741"/>
      <c r="E3" s="741"/>
      <c r="F3" s="741"/>
      <c r="G3" s="741"/>
      <c r="H3" s="741"/>
      <c r="I3" s="741"/>
      <c r="J3" s="27"/>
      <c r="K3" s="706" t="s">
        <v>284</v>
      </c>
    </row>
    <row r="4" spans="2:11" ht="30.75" customHeight="1" thickBot="1" x14ac:dyDescent="0.35">
      <c r="B4" s="762" t="s">
        <v>6</v>
      </c>
      <c r="C4" s="760" t="s">
        <v>82</v>
      </c>
      <c r="D4" s="677" t="s">
        <v>201</v>
      </c>
      <c r="E4" s="743"/>
      <c r="F4" s="744"/>
      <c r="G4" s="704" t="s">
        <v>411</v>
      </c>
      <c r="H4" s="675"/>
      <c r="I4" s="742"/>
      <c r="J4" s="17"/>
      <c r="K4" s="706"/>
    </row>
    <row r="5" spans="2:11" ht="18.75" customHeight="1" thickBot="1" x14ac:dyDescent="0.35">
      <c r="B5" s="763"/>
      <c r="C5" s="761"/>
      <c r="D5" s="170">
        <v>2016</v>
      </c>
      <c r="E5" s="171">
        <v>2017</v>
      </c>
      <c r="F5" s="172">
        <v>2018</v>
      </c>
      <c r="G5" s="168">
        <v>2020</v>
      </c>
      <c r="H5" s="169">
        <v>2025</v>
      </c>
      <c r="I5" s="169">
        <v>2030</v>
      </c>
      <c r="K5" s="706"/>
    </row>
    <row r="6" spans="2:11" ht="20.100000000000001" customHeight="1" thickBot="1" x14ac:dyDescent="0.35">
      <c r="B6" s="134"/>
      <c r="C6" s="745" t="s">
        <v>17</v>
      </c>
      <c r="D6" s="746"/>
      <c r="E6" s="746"/>
      <c r="F6" s="746"/>
      <c r="G6" s="746"/>
      <c r="H6" s="746"/>
      <c r="I6" s="747"/>
      <c r="J6" s="6"/>
      <c r="K6" s="706"/>
    </row>
    <row r="7" spans="2:11" s="32" customFormat="1" ht="21" customHeight="1" thickBot="1" x14ac:dyDescent="0.35">
      <c r="B7" s="768" t="s">
        <v>11</v>
      </c>
      <c r="C7" s="504" t="s">
        <v>205</v>
      </c>
      <c r="D7" s="253">
        <f>D8+D9</f>
        <v>836</v>
      </c>
      <c r="E7" s="254">
        <f t="shared" ref="E7:I7" si="0">E8+E9</f>
        <v>1129</v>
      </c>
      <c r="F7" s="254">
        <f t="shared" si="0"/>
        <v>15495</v>
      </c>
      <c r="G7" s="254">
        <f t="shared" si="0"/>
        <v>3011</v>
      </c>
      <c r="H7" s="254">
        <f t="shared" si="0"/>
        <v>51535</v>
      </c>
      <c r="I7" s="255">
        <f t="shared" si="0"/>
        <v>248563</v>
      </c>
      <c r="J7" s="6"/>
      <c r="K7" s="167" t="s">
        <v>402</v>
      </c>
    </row>
    <row r="8" spans="2:11" s="32" customFormat="1" ht="18" customHeight="1" x14ac:dyDescent="0.3">
      <c r="B8" s="769"/>
      <c r="C8" s="419" t="s">
        <v>386</v>
      </c>
      <c r="D8" s="454">
        <v>76</v>
      </c>
      <c r="E8" s="426">
        <v>95</v>
      </c>
      <c r="F8" s="426">
        <v>132</v>
      </c>
      <c r="G8" s="426"/>
      <c r="H8" s="426"/>
      <c r="I8" s="427"/>
      <c r="J8" s="6"/>
      <c r="K8" s="390"/>
    </row>
    <row r="9" spans="2:11" s="32" customFormat="1" ht="18" customHeight="1" x14ac:dyDescent="0.3">
      <c r="B9" s="769"/>
      <c r="C9" s="508" t="s">
        <v>387</v>
      </c>
      <c r="D9" s="454">
        <f>D10+D13+D16+D19</f>
        <v>760</v>
      </c>
      <c r="E9" s="454">
        <f t="shared" ref="E9:I9" si="1">E10+E13+E16+E19</f>
        <v>1034</v>
      </c>
      <c r="F9" s="454">
        <f t="shared" si="1"/>
        <v>15363</v>
      </c>
      <c r="G9" s="454">
        <f t="shared" si="1"/>
        <v>3011</v>
      </c>
      <c r="H9" s="454">
        <f t="shared" si="1"/>
        <v>51535</v>
      </c>
      <c r="I9" s="538">
        <f t="shared" si="1"/>
        <v>248563</v>
      </c>
      <c r="J9" s="6"/>
      <c r="K9" s="501"/>
    </row>
    <row r="10" spans="2:11" ht="15.6" customHeight="1" x14ac:dyDescent="0.3">
      <c r="B10" s="769"/>
      <c r="C10" s="407" t="s">
        <v>204</v>
      </c>
      <c r="D10" s="455">
        <f>SUM(D11:D12)</f>
        <v>354</v>
      </c>
      <c r="E10" s="251">
        <f t="shared" ref="E10:I10" si="2">SUM(E11:E12)</f>
        <v>622</v>
      </c>
      <c r="F10" s="251">
        <f t="shared" si="2"/>
        <v>14940</v>
      </c>
      <c r="G10" s="251">
        <v>2934</v>
      </c>
      <c r="H10" s="251">
        <v>46066</v>
      </c>
      <c r="I10" s="252">
        <v>230332</v>
      </c>
    </row>
    <row r="11" spans="2:11" x14ac:dyDescent="0.3">
      <c r="B11" s="769"/>
      <c r="C11" s="199" t="s">
        <v>207</v>
      </c>
      <c r="D11" s="616">
        <v>354</v>
      </c>
      <c r="E11" s="39">
        <v>622</v>
      </c>
      <c r="F11" s="39">
        <v>14384</v>
      </c>
      <c r="G11" s="617"/>
      <c r="H11" s="617"/>
      <c r="I11" s="618"/>
    </row>
    <row r="12" spans="2:11" x14ac:dyDescent="0.3">
      <c r="B12" s="769"/>
      <c r="C12" s="199" t="s">
        <v>208</v>
      </c>
      <c r="D12" s="616"/>
      <c r="E12" s="39"/>
      <c r="F12" s="39">
        <v>556</v>
      </c>
      <c r="G12" s="617"/>
      <c r="H12" s="617"/>
      <c r="I12" s="618"/>
      <c r="K12" t="s">
        <v>238</v>
      </c>
    </row>
    <row r="13" spans="2:11" ht="15" customHeight="1" x14ac:dyDescent="0.3">
      <c r="B13" s="769"/>
      <c r="C13" s="197" t="s">
        <v>206</v>
      </c>
      <c r="D13" s="456">
        <f>D14+D15</f>
        <v>9</v>
      </c>
      <c r="E13" s="174">
        <f t="shared" ref="E13:I13" si="3">E14+E15</f>
        <v>10</v>
      </c>
      <c r="F13" s="174">
        <f t="shared" si="3"/>
        <v>16</v>
      </c>
      <c r="G13" s="174">
        <f>G14+G15</f>
        <v>77</v>
      </c>
      <c r="H13" s="174">
        <f t="shared" si="3"/>
        <v>5469</v>
      </c>
      <c r="I13" s="249">
        <f t="shared" si="3"/>
        <v>18231</v>
      </c>
      <c r="K13" s="26" t="s">
        <v>239</v>
      </c>
    </row>
    <row r="14" spans="2:11" ht="15" customHeight="1" x14ac:dyDescent="0.3">
      <c r="B14" s="769"/>
      <c r="C14" s="199" t="s">
        <v>207</v>
      </c>
      <c r="D14" s="619">
        <v>9</v>
      </c>
      <c r="E14" s="620">
        <v>10</v>
      </c>
      <c r="F14" s="620">
        <v>14</v>
      </c>
      <c r="G14" s="617">
        <v>77</v>
      </c>
      <c r="H14" s="617">
        <v>5469</v>
      </c>
      <c r="I14" s="618">
        <v>18231</v>
      </c>
    </row>
    <row r="15" spans="2:11" ht="15" customHeight="1" x14ac:dyDescent="0.3">
      <c r="B15" s="769"/>
      <c r="C15" s="199" t="s">
        <v>208</v>
      </c>
      <c r="D15" s="619"/>
      <c r="E15" s="620"/>
      <c r="F15" s="620">
        <v>2</v>
      </c>
      <c r="G15" s="617"/>
      <c r="H15" s="617"/>
      <c r="I15" s="618"/>
      <c r="K15" s="32" t="s">
        <v>238</v>
      </c>
    </row>
    <row r="16" spans="2:11" ht="15" customHeight="1" x14ac:dyDescent="0.3">
      <c r="B16" s="769"/>
      <c r="C16" s="197" t="s">
        <v>210</v>
      </c>
      <c r="D16" s="456">
        <f>D17+D18</f>
        <v>1</v>
      </c>
      <c r="E16" s="174">
        <f t="shared" ref="E16:I16" si="4">E17+E18</f>
        <v>1</v>
      </c>
      <c r="F16" s="174">
        <f t="shared" si="4"/>
        <v>1</v>
      </c>
      <c r="G16" s="174">
        <f t="shared" si="4"/>
        <v>0</v>
      </c>
      <c r="H16" s="174">
        <f t="shared" si="4"/>
        <v>0</v>
      </c>
      <c r="I16" s="249">
        <f t="shared" si="4"/>
        <v>0</v>
      </c>
      <c r="K16" t="s">
        <v>323</v>
      </c>
    </row>
    <row r="17" spans="2:11" ht="15" customHeight="1" x14ac:dyDescent="0.3">
      <c r="B17" s="769"/>
      <c r="C17" s="199" t="s">
        <v>207</v>
      </c>
      <c r="D17" s="619">
        <v>0</v>
      </c>
      <c r="E17" s="620">
        <v>0</v>
      </c>
      <c r="F17" s="620">
        <v>0</v>
      </c>
      <c r="G17" s="617"/>
      <c r="H17" s="617"/>
      <c r="I17" s="618"/>
    </row>
    <row r="18" spans="2:11" ht="15" customHeight="1" x14ac:dyDescent="0.3">
      <c r="B18" s="769"/>
      <c r="C18" s="199" t="s">
        <v>208</v>
      </c>
      <c r="D18" s="619">
        <v>1</v>
      </c>
      <c r="E18" s="620">
        <v>1</v>
      </c>
      <c r="F18" s="620">
        <v>1</v>
      </c>
      <c r="G18" s="617"/>
      <c r="H18" s="617"/>
      <c r="I18" s="618"/>
      <c r="K18" s="32" t="s">
        <v>238</v>
      </c>
    </row>
    <row r="19" spans="2:11" ht="15.75" customHeight="1" x14ac:dyDescent="0.3">
      <c r="B19" s="769"/>
      <c r="C19" s="211" t="s">
        <v>209</v>
      </c>
      <c r="D19" s="457">
        <v>396</v>
      </c>
      <c r="E19" s="173">
        <v>401</v>
      </c>
      <c r="F19" s="173">
        <v>406</v>
      </c>
      <c r="G19" s="173">
        <f t="shared" ref="G19:I19" si="5">G20+G21</f>
        <v>0</v>
      </c>
      <c r="H19" s="173">
        <f t="shared" si="5"/>
        <v>0</v>
      </c>
      <c r="I19" s="250">
        <f t="shared" si="5"/>
        <v>0</v>
      </c>
    </row>
    <row r="20" spans="2:11" ht="15.75" customHeight="1" x14ac:dyDescent="0.3">
      <c r="B20" s="769"/>
      <c r="C20" s="199" t="s">
        <v>207</v>
      </c>
      <c r="D20" s="616"/>
      <c r="E20" s="39"/>
      <c r="F20" s="39"/>
      <c r="G20" s="39"/>
      <c r="H20" s="39"/>
      <c r="I20" s="40"/>
    </row>
    <row r="21" spans="2:11" ht="15.75" customHeight="1" thickBot="1" x14ac:dyDescent="0.35">
      <c r="B21" s="769"/>
      <c r="C21" s="201" t="s">
        <v>208</v>
      </c>
      <c r="D21" s="621"/>
      <c r="E21" s="622"/>
      <c r="F21" s="622"/>
      <c r="G21" s="622"/>
      <c r="H21" s="622"/>
      <c r="I21" s="623"/>
      <c r="K21" s="32" t="s">
        <v>238</v>
      </c>
    </row>
    <row r="22" spans="2:11" s="32" customFormat="1" ht="15.75" customHeight="1" x14ac:dyDescent="0.3">
      <c r="B22" s="751" t="s">
        <v>12</v>
      </c>
      <c r="C22" s="431" t="s">
        <v>189</v>
      </c>
      <c r="D22" s="420"/>
      <c r="E22" s="421"/>
      <c r="F22" s="421"/>
      <c r="G22" s="421"/>
      <c r="H22" s="421"/>
      <c r="I22" s="422"/>
      <c r="K22" s="31"/>
    </row>
    <row r="23" spans="2:11" s="32" customFormat="1" ht="15.75" customHeight="1" thickBot="1" x14ac:dyDescent="0.35">
      <c r="B23" s="752"/>
      <c r="C23" s="430" t="s">
        <v>190</v>
      </c>
      <c r="D23" s="175"/>
      <c r="E23" s="176"/>
      <c r="F23" s="176"/>
      <c r="G23" s="176"/>
      <c r="H23" s="176"/>
      <c r="I23" s="177"/>
      <c r="K23" s="31"/>
    </row>
    <row r="24" spans="2:11" s="32" customFormat="1" ht="15.75" customHeight="1" thickBot="1" x14ac:dyDescent="0.35">
      <c r="B24" s="437" t="s">
        <v>13</v>
      </c>
      <c r="C24" s="432" t="s">
        <v>191</v>
      </c>
      <c r="D24" s="423"/>
      <c r="E24" s="424"/>
      <c r="F24" s="424"/>
      <c r="G24" s="424"/>
      <c r="H24" s="424"/>
      <c r="I24" s="425"/>
    </row>
    <row r="25" spans="2:11" s="32" customFormat="1" ht="15.75" customHeight="1" thickBot="1" x14ac:dyDescent="0.35">
      <c r="B25" s="536" t="s">
        <v>14</v>
      </c>
      <c r="C25" s="414" t="s">
        <v>380</v>
      </c>
      <c r="D25" s="613">
        <v>0</v>
      </c>
      <c r="E25" s="614">
        <v>0</v>
      </c>
      <c r="F25" s="614">
        <v>13</v>
      </c>
      <c r="G25" s="614">
        <v>13</v>
      </c>
      <c r="H25" s="614">
        <v>22</v>
      </c>
      <c r="I25" s="615">
        <v>22</v>
      </c>
    </row>
    <row r="26" spans="2:11" s="32" customFormat="1" ht="15.75" customHeight="1" thickBot="1" x14ac:dyDescent="0.35">
      <c r="B26" s="195"/>
      <c r="C26" s="764" t="s">
        <v>236</v>
      </c>
      <c r="D26" s="765"/>
      <c r="E26" s="765"/>
      <c r="F26" s="765"/>
      <c r="G26" s="765"/>
      <c r="H26" s="765"/>
      <c r="I26" s="766"/>
      <c r="K26" s="270"/>
    </row>
    <row r="27" spans="2:11" ht="15.75" customHeight="1" thickBot="1" x14ac:dyDescent="0.35">
      <c r="B27" s="756" t="s">
        <v>11</v>
      </c>
      <c r="C27" s="504" t="s">
        <v>223</v>
      </c>
      <c r="D27" s="256">
        <f>SUM(D28:D29)</f>
        <v>352</v>
      </c>
      <c r="E27" s="257">
        <f t="shared" ref="E27:I27" si="6">SUM(E28:E29)</f>
        <v>378</v>
      </c>
      <c r="F27" s="257">
        <f t="shared" si="6"/>
        <v>405</v>
      </c>
      <c r="G27" s="257">
        <f t="shared" si="6"/>
        <v>565</v>
      </c>
      <c r="H27" s="257">
        <f t="shared" si="6"/>
        <v>1500</v>
      </c>
      <c r="I27" s="258">
        <f t="shared" si="6"/>
        <v>12300</v>
      </c>
    </row>
    <row r="28" spans="2:11" s="32" customFormat="1" ht="15.75" customHeight="1" x14ac:dyDescent="0.3">
      <c r="B28" s="757"/>
      <c r="C28" s="399" t="s">
        <v>324</v>
      </c>
      <c r="D28" s="428">
        <v>0</v>
      </c>
      <c r="E28" s="401">
        <v>0</v>
      </c>
      <c r="F28" s="401">
        <v>0</v>
      </c>
      <c r="G28" s="401">
        <v>0</v>
      </c>
      <c r="H28" s="401">
        <v>0</v>
      </c>
      <c r="I28" s="429">
        <v>0</v>
      </c>
    </row>
    <row r="29" spans="2:11" s="32" customFormat="1" ht="15.75" customHeight="1" x14ac:dyDescent="0.3">
      <c r="B29" s="757"/>
      <c r="C29" s="542" t="s">
        <v>392</v>
      </c>
      <c r="D29" s="543">
        <f>SUM(D30:D33)</f>
        <v>352</v>
      </c>
      <c r="E29" s="541">
        <f t="shared" ref="E29:I29" si="7">SUM(E30:E33)</f>
        <v>378</v>
      </c>
      <c r="F29" s="541">
        <f t="shared" si="7"/>
        <v>405</v>
      </c>
      <c r="G29" s="541">
        <f t="shared" si="7"/>
        <v>565</v>
      </c>
      <c r="H29" s="541">
        <f t="shared" si="7"/>
        <v>1500</v>
      </c>
      <c r="I29" s="544">
        <f t="shared" si="7"/>
        <v>12300</v>
      </c>
    </row>
    <row r="30" spans="2:11" x14ac:dyDescent="0.3">
      <c r="B30" s="758"/>
      <c r="C30" s="219" t="s">
        <v>211</v>
      </c>
      <c r="D30" s="651">
        <v>50</v>
      </c>
      <c r="E30" s="652">
        <v>75</v>
      </c>
      <c r="F30" s="652">
        <v>100</v>
      </c>
      <c r="G30" s="626">
        <v>150</v>
      </c>
      <c r="H30" s="626">
        <v>500</v>
      </c>
      <c r="I30" s="653">
        <v>10000</v>
      </c>
    </row>
    <row r="31" spans="2:11" ht="15" customHeight="1" x14ac:dyDescent="0.3">
      <c r="B31" s="758"/>
      <c r="C31" s="207" t="s">
        <v>212</v>
      </c>
      <c r="D31" s="38">
        <v>1</v>
      </c>
      <c r="E31" s="39">
        <v>2</v>
      </c>
      <c r="F31" s="39">
        <v>3</v>
      </c>
      <c r="G31" s="617">
        <v>10</v>
      </c>
      <c r="H31" s="617">
        <v>200</v>
      </c>
      <c r="I31" s="654">
        <v>500</v>
      </c>
    </row>
    <row r="32" spans="2:11" ht="15" customHeight="1" x14ac:dyDescent="0.3">
      <c r="B32" s="758"/>
      <c r="C32" s="207" t="s">
        <v>213</v>
      </c>
      <c r="D32" s="655">
        <v>1</v>
      </c>
      <c r="E32" s="620">
        <v>1</v>
      </c>
      <c r="F32" s="620">
        <v>2</v>
      </c>
      <c r="G32" s="617">
        <v>5</v>
      </c>
      <c r="H32" s="617">
        <v>200</v>
      </c>
      <c r="I32" s="654">
        <v>1000</v>
      </c>
    </row>
    <row r="33" spans="2:11" ht="15.75" customHeight="1" thickBot="1" x14ac:dyDescent="0.35">
      <c r="B33" s="759"/>
      <c r="C33" s="312" t="s">
        <v>214</v>
      </c>
      <c r="D33" s="656">
        <v>300</v>
      </c>
      <c r="E33" s="629">
        <v>300</v>
      </c>
      <c r="F33" s="629">
        <v>300</v>
      </c>
      <c r="G33" s="630">
        <v>400</v>
      </c>
      <c r="H33" s="630">
        <v>600</v>
      </c>
      <c r="I33" s="657">
        <v>800</v>
      </c>
    </row>
    <row r="34" spans="2:11" s="32" customFormat="1" ht="15.75" customHeight="1" x14ac:dyDescent="0.3">
      <c r="B34" s="777" t="s">
        <v>12</v>
      </c>
      <c r="C34" s="196" t="s">
        <v>189</v>
      </c>
      <c r="D34" s="420"/>
      <c r="E34" s="421"/>
      <c r="F34" s="421"/>
      <c r="G34" s="421"/>
      <c r="H34" s="421"/>
      <c r="I34" s="422"/>
    </row>
    <row r="35" spans="2:11" ht="15.75" customHeight="1" thickBot="1" x14ac:dyDescent="0.35">
      <c r="B35" s="778"/>
      <c r="C35" s="212" t="s">
        <v>190</v>
      </c>
      <c r="D35" s="175"/>
      <c r="E35" s="176"/>
      <c r="F35" s="176"/>
      <c r="G35" s="176"/>
      <c r="H35" s="176"/>
      <c r="I35" s="177"/>
    </row>
    <row r="36" spans="2:11" ht="15" customHeight="1" thickBot="1" x14ac:dyDescent="0.35">
      <c r="B36" s="503" t="s">
        <v>13</v>
      </c>
      <c r="C36" s="532" t="s">
        <v>191</v>
      </c>
      <c r="D36" s="533"/>
      <c r="E36" s="534"/>
      <c r="F36" s="534"/>
      <c r="G36" s="534"/>
      <c r="H36" s="534"/>
      <c r="I36" s="535"/>
      <c r="J36" s="6"/>
      <c r="K36" s="6"/>
    </row>
    <row r="37" spans="2:11" ht="15" customHeight="1" thickBot="1" x14ac:dyDescent="0.35">
      <c r="B37" s="536" t="s">
        <v>14</v>
      </c>
      <c r="C37" s="414" t="s">
        <v>380</v>
      </c>
      <c r="D37" s="613">
        <v>0</v>
      </c>
      <c r="E37" s="614">
        <v>0</v>
      </c>
      <c r="F37" s="614">
        <v>13</v>
      </c>
      <c r="G37" s="614">
        <v>13</v>
      </c>
      <c r="H37" s="614">
        <v>22</v>
      </c>
      <c r="I37" s="615">
        <v>22</v>
      </c>
    </row>
    <row r="38" spans="2:11" ht="15" customHeight="1" thickBot="1" x14ac:dyDescent="0.35">
      <c r="B38" s="200"/>
      <c r="C38" s="753" t="s">
        <v>237</v>
      </c>
      <c r="D38" s="754"/>
      <c r="E38" s="754"/>
      <c r="F38" s="754"/>
      <c r="G38" s="754"/>
      <c r="H38" s="754"/>
      <c r="I38" s="755"/>
    </row>
    <row r="39" spans="2:11" ht="15.75" customHeight="1" thickBot="1" x14ac:dyDescent="0.35">
      <c r="B39" s="779" t="s">
        <v>11</v>
      </c>
      <c r="C39" s="406" t="s">
        <v>222</v>
      </c>
      <c r="D39" s="404">
        <f>SUM(D40:D44)</f>
        <v>176</v>
      </c>
      <c r="E39" s="404">
        <f>SUM(E40:E44)</f>
        <v>188</v>
      </c>
      <c r="F39" s="404">
        <f t="shared" ref="F39:I39" si="8">SUM(F40:F44)</f>
        <v>207</v>
      </c>
      <c r="G39" s="404">
        <f t="shared" si="8"/>
        <v>0</v>
      </c>
      <c r="H39" s="404">
        <f t="shared" si="8"/>
        <v>310</v>
      </c>
      <c r="I39" s="539">
        <f t="shared" si="8"/>
        <v>1075</v>
      </c>
    </row>
    <row r="40" spans="2:11" s="32" customFormat="1" ht="15.75" customHeight="1" x14ac:dyDescent="0.3">
      <c r="B40" s="780"/>
      <c r="C40" s="407" t="s">
        <v>324</v>
      </c>
      <c r="D40" s="405"/>
      <c r="E40" s="401"/>
      <c r="F40" s="401"/>
      <c r="G40" s="401"/>
      <c r="H40" s="401">
        <v>0</v>
      </c>
      <c r="I40" s="403">
        <v>0</v>
      </c>
    </row>
    <row r="41" spans="2:11" x14ac:dyDescent="0.3">
      <c r="B41" s="780"/>
      <c r="C41" s="198" t="s">
        <v>215</v>
      </c>
      <c r="D41" s="624">
        <v>17</v>
      </c>
      <c r="E41" s="625">
        <v>26</v>
      </c>
      <c r="F41" s="625">
        <v>35</v>
      </c>
      <c r="G41" s="626"/>
      <c r="H41" s="626">
        <v>0</v>
      </c>
      <c r="I41" s="627">
        <v>0</v>
      </c>
    </row>
    <row r="42" spans="2:11" s="32" customFormat="1" x14ac:dyDescent="0.3">
      <c r="B42" s="780"/>
      <c r="C42" s="197" t="s">
        <v>216</v>
      </c>
      <c r="D42" s="624"/>
      <c r="E42" s="625"/>
      <c r="F42" s="625"/>
      <c r="G42" s="626"/>
      <c r="H42" s="626">
        <v>5</v>
      </c>
      <c r="I42" s="627">
        <v>50</v>
      </c>
    </row>
    <row r="43" spans="2:11" s="32" customFormat="1" ht="15" customHeight="1" x14ac:dyDescent="0.3">
      <c r="B43" s="780"/>
      <c r="C43" s="197" t="s">
        <v>217</v>
      </c>
      <c r="D43" s="619"/>
      <c r="E43" s="620"/>
      <c r="F43" s="620"/>
      <c r="G43" s="617"/>
      <c r="H43" s="617">
        <v>300</v>
      </c>
      <c r="I43" s="618">
        <v>1000</v>
      </c>
    </row>
    <row r="44" spans="2:11" ht="15" customHeight="1" thickBot="1" x14ac:dyDescent="0.35">
      <c r="B44" s="781"/>
      <c r="C44" s="212" t="s">
        <v>219</v>
      </c>
      <c r="D44" s="628">
        <v>159</v>
      </c>
      <c r="E44" s="629">
        <v>162</v>
      </c>
      <c r="F44" s="629">
        <v>172</v>
      </c>
      <c r="G44" s="630"/>
      <c r="H44" s="630">
        <v>5</v>
      </c>
      <c r="I44" s="631">
        <v>25</v>
      </c>
    </row>
    <row r="45" spans="2:11" ht="15" customHeight="1" x14ac:dyDescent="0.3">
      <c r="B45" s="756" t="s">
        <v>12</v>
      </c>
      <c r="C45" s="196" t="s">
        <v>80</v>
      </c>
      <c r="D45" s="405"/>
      <c r="E45" s="400"/>
      <c r="F45" s="400"/>
      <c r="G45" s="400">
        <v>0</v>
      </c>
      <c r="H45" s="649">
        <v>1</v>
      </c>
      <c r="I45" s="650">
        <v>6</v>
      </c>
    </row>
    <row r="46" spans="2:11" ht="15.75" customHeight="1" thickBot="1" x14ac:dyDescent="0.35">
      <c r="B46" s="767"/>
      <c r="C46" s="212" t="s">
        <v>81</v>
      </c>
      <c r="D46" s="408">
        <v>1</v>
      </c>
      <c r="E46" s="409">
        <v>1</v>
      </c>
      <c r="F46" s="409">
        <v>1</v>
      </c>
      <c r="G46" s="410">
        <v>1</v>
      </c>
      <c r="H46" s="410">
        <v>1</v>
      </c>
      <c r="I46" s="411">
        <v>1</v>
      </c>
    </row>
    <row r="47" spans="2:11" ht="15" thickBot="1" x14ac:dyDescent="0.35">
      <c r="B47" s="413" t="s">
        <v>13</v>
      </c>
      <c r="C47" s="414" t="s">
        <v>191</v>
      </c>
      <c r="D47" s="415"/>
      <c r="E47" s="416"/>
      <c r="F47" s="416"/>
      <c r="G47" s="417"/>
      <c r="H47" s="417"/>
      <c r="I47" s="418"/>
    </row>
    <row r="48" spans="2:11" s="32" customFormat="1" ht="17.25" customHeight="1" thickBot="1" x14ac:dyDescent="0.35">
      <c r="B48" s="507" t="s">
        <v>14</v>
      </c>
      <c r="C48" s="419" t="s">
        <v>380</v>
      </c>
      <c r="D48" s="420"/>
      <c r="E48" s="421"/>
      <c r="F48" s="421"/>
      <c r="G48" s="421"/>
      <c r="H48" s="421"/>
      <c r="I48" s="422"/>
    </row>
    <row r="49" spans="2:11" s="32" customFormat="1" ht="15" thickBot="1" x14ac:dyDescent="0.35">
      <c r="B49" s="202"/>
      <c r="C49" s="737" t="s">
        <v>176</v>
      </c>
      <c r="D49" s="738"/>
      <c r="E49" s="738"/>
      <c r="F49" s="738"/>
      <c r="G49" s="738"/>
      <c r="H49" s="738"/>
      <c r="I49" s="739"/>
      <c r="K49" s="15" t="s">
        <v>397</v>
      </c>
    </row>
    <row r="50" spans="2:11" s="32" customFormat="1" ht="15.75" customHeight="1" thickBot="1" x14ac:dyDescent="0.35">
      <c r="B50" s="770" t="s">
        <v>11</v>
      </c>
      <c r="C50" s="392" t="s">
        <v>220</v>
      </c>
      <c r="D50" s="256">
        <f>SUM(D51:D55)</f>
        <v>0</v>
      </c>
      <c r="E50" s="257">
        <f t="shared" ref="E50:I50" si="9">SUM(E51:E55)</f>
        <v>0</v>
      </c>
      <c r="F50" s="257">
        <f t="shared" si="9"/>
        <v>0</v>
      </c>
      <c r="G50" s="257">
        <f t="shared" si="9"/>
        <v>1</v>
      </c>
      <c r="H50" s="257">
        <f t="shared" si="9"/>
        <v>65</v>
      </c>
      <c r="I50" s="258">
        <f t="shared" si="9"/>
        <v>1250</v>
      </c>
    </row>
    <row r="51" spans="2:11" s="32" customFormat="1" ht="15.75" customHeight="1" x14ac:dyDescent="0.3">
      <c r="B51" s="771"/>
      <c r="C51" s="399" t="s">
        <v>324</v>
      </c>
      <c r="D51" s="428">
        <v>0</v>
      </c>
      <c r="E51" s="401">
        <v>0</v>
      </c>
      <c r="F51" s="401">
        <v>0</v>
      </c>
      <c r="G51" s="401">
        <v>0</v>
      </c>
      <c r="H51" s="401">
        <v>0</v>
      </c>
      <c r="I51" s="429">
        <v>0</v>
      </c>
    </row>
    <row r="52" spans="2:11" s="32" customFormat="1" x14ac:dyDescent="0.3">
      <c r="B52" s="771"/>
      <c r="C52" s="203" t="s">
        <v>218</v>
      </c>
      <c r="D52" s="651">
        <v>0</v>
      </c>
      <c r="E52" s="652">
        <v>0</v>
      </c>
      <c r="F52" s="652">
        <v>0</v>
      </c>
      <c r="G52" s="626">
        <v>1</v>
      </c>
      <c r="H52" s="626">
        <v>50</v>
      </c>
      <c r="I52" s="653">
        <v>1000</v>
      </c>
    </row>
    <row r="53" spans="2:11" s="32" customFormat="1" ht="25.5" customHeight="1" x14ac:dyDescent="0.3">
      <c r="B53" s="771"/>
      <c r="C53" s="194" t="s">
        <v>224</v>
      </c>
      <c r="D53" s="38">
        <v>0</v>
      </c>
      <c r="E53" s="39">
        <v>0</v>
      </c>
      <c r="F53" s="39">
        <v>0</v>
      </c>
      <c r="G53" s="617">
        <v>0</v>
      </c>
      <c r="H53" s="617">
        <v>5</v>
      </c>
      <c r="I53" s="654">
        <v>100</v>
      </c>
    </row>
    <row r="54" spans="2:11" s="32" customFormat="1" ht="31.5" customHeight="1" x14ac:dyDescent="0.3">
      <c r="B54" s="771"/>
      <c r="C54" s="194" t="s">
        <v>225</v>
      </c>
      <c r="D54" s="655">
        <v>0</v>
      </c>
      <c r="E54" s="620">
        <v>0</v>
      </c>
      <c r="F54" s="620">
        <v>0</v>
      </c>
      <c r="G54" s="617">
        <v>0</v>
      </c>
      <c r="H54" s="617">
        <v>0</v>
      </c>
      <c r="I54" s="654">
        <v>50</v>
      </c>
    </row>
    <row r="55" spans="2:11" s="32" customFormat="1" ht="15" thickBot="1" x14ac:dyDescent="0.35">
      <c r="B55" s="772"/>
      <c r="C55" s="430" t="s">
        <v>226</v>
      </c>
      <c r="D55" s="658">
        <v>0</v>
      </c>
      <c r="E55" s="630">
        <v>0</v>
      </c>
      <c r="F55" s="630">
        <v>0</v>
      </c>
      <c r="G55" s="630">
        <v>0</v>
      </c>
      <c r="H55" s="630">
        <v>10</v>
      </c>
      <c r="I55" s="657">
        <v>100</v>
      </c>
    </row>
    <row r="56" spans="2:11" s="32" customFormat="1" x14ac:dyDescent="0.3">
      <c r="B56" s="751" t="s">
        <v>12</v>
      </c>
      <c r="C56" s="431" t="s">
        <v>189</v>
      </c>
      <c r="D56" s="420"/>
      <c r="E56" s="421"/>
      <c r="F56" s="421"/>
      <c r="G56" s="421"/>
      <c r="H56" s="421"/>
      <c r="I56" s="422"/>
    </row>
    <row r="57" spans="2:11" s="32" customFormat="1" ht="15" thickBot="1" x14ac:dyDescent="0.35">
      <c r="B57" s="752"/>
      <c r="C57" s="430" t="s">
        <v>190</v>
      </c>
      <c r="D57" s="175"/>
      <c r="E57" s="176"/>
      <c r="F57" s="176"/>
      <c r="G57" s="176"/>
      <c r="H57" s="176"/>
      <c r="I57" s="177"/>
    </row>
    <row r="58" spans="2:11" s="32" customFormat="1" ht="15" thickBot="1" x14ac:dyDescent="0.35">
      <c r="B58" s="437" t="s">
        <v>13</v>
      </c>
      <c r="C58" s="432" t="s">
        <v>191</v>
      </c>
      <c r="D58" s="423"/>
      <c r="E58" s="424"/>
      <c r="F58" s="424"/>
      <c r="G58" s="424"/>
      <c r="H58" s="424"/>
      <c r="I58" s="425"/>
    </row>
    <row r="59" spans="2:11" s="32" customFormat="1" ht="15" thickBot="1" x14ac:dyDescent="0.35">
      <c r="B59" s="502" t="s">
        <v>14</v>
      </c>
      <c r="C59" s="193" t="s">
        <v>380</v>
      </c>
      <c r="D59" s="179"/>
      <c r="E59" s="178"/>
      <c r="F59" s="178"/>
      <c r="G59" s="178"/>
      <c r="H59" s="178"/>
      <c r="I59" s="412"/>
    </row>
    <row r="60" spans="2:11" s="32" customFormat="1" ht="15" thickBot="1" x14ac:dyDescent="0.35">
      <c r="B60" s="540"/>
      <c r="C60" s="737" t="s">
        <v>10</v>
      </c>
      <c r="D60" s="782"/>
      <c r="E60" s="782"/>
      <c r="F60" s="782"/>
      <c r="G60" s="782"/>
      <c r="H60" s="782"/>
      <c r="I60" s="783"/>
    </row>
    <row r="61" spans="2:11" s="32" customFormat="1" ht="15" thickBot="1" x14ac:dyDescent="0.35">
      <c r="B61" s="773" t="s">
        <v>11</v>
      </c>
      <c r="C61" s="246" t="s">
        <v>221</v>
      </c>
      <c r="D61" s="262">
        <f>SUM(D62:D66)</f>
        <v>119242</v>
      </c>
      <c r="E61" s="263">
        <f t="shared" ref="E61:I61" si="10">SUM(E62:E66)</f>
        <v>112747</v>
      </c>
      <c r="F61" s="263">
        <f t="shared" si="10"/>
        <v>109576</v>
      </c>
      <c r="G61" s="263">
        <f t="shared" si="10"/>
        <v>0</v>
      </c>
      <c r="H61" s="263">
        <f t="shared" si="10"/>
        <v>0</v>
      </c>
      <c r="I61" s="264">
        <f t="shared" si="10"/>
        <v>0</v>
      </c>
    </row>
    <row r="62" spans="2:11" s="32" customFormat="1" x14ac:dyDescent="0.3">
      <c r="B62" s="774"/>
      <c r="C62" s="399" t="s">
        <v>324</v>
      </c>
      <c r="D62" s="442">
        <v>1</v>
      </c>
      <c r="E62" s="311">
        <v>1</v>
      </c>
      <c r="F62" s="311">
        <v>1</v>
      </c>
      <c r="G62" s="311"/>
      <c r="H62" s="311"/>
      <c r="I62" s="305"/>
    </row>
    <row r="63" spans="2:11" s="32" customFormat="1" x14ac:dyDescent="0.3">
      <c r="B63" s="775"/>
      <c r="C63" s="219" t="s">
        <v>227</v>
      </c>
      <c r="D63" s="298">
        <v>117771</v>
      </c>
      <c r="E63" s="296">
        <v>111372</v>
      </c>
      <c r="F63" s="296">
        <v>108362</v>
      </c>
      <c r="G63" s="299"/>
      <c r="H63" s="299"/>
      <c r="I63" s="528"/>
      <c r="J63" s="68"/>
      <c r="K63" s="68"/>
    </row>
    <row r="64" spans="2:11" s="32" customFormat="1" x14ac:dyDescent="0.3">
      <c r="B64" s="775"/>
      <c r="C64" s="207" t="s">
        <v>228</v>
      </c>
      <c r="D64" s="632">
        <v>576</v>
      </c>
      <c r="E64" s="633">
        <v>536</v>
      </c>
      <c r="F64" s="633">
        <v>503</v>
      </c>
      <c r="G64" s="48"/>
      <c r="H64" s="48"/>
      <c r="I64" s="49"/>
      <c r="J64"/>
      <c r="K64" s="27"/>
    </row>
    <row r="65" spans="2:11" x14ac:dyDescent="0.3">
      <c r="B65" s="775"/>
      <c r="C65" s="207" t="s">
        <v>229</v>
      </c>
      <c r="D65" s="632">
        <v>788</v>
      </c>
      <c r="E65" s="633">
        <v>721</v>
      </c>
      <c r="F65" s="633">
        <v>623</v>
      </c>
      <c r="G65" s="48"/>
      <c r="H65" s="48"/>
      <c r="I65" s="49"/>
    </row>
    <row r="66" spans="2:11" s="32" customFormat="1" ht="15" thickBot="1" x14ac:dyDescent="0.35">
      <c r="B66" s="776"/>
      <c r="C66" s="312" t="s">
        <v>230</v>
      </c>
      <c r="D66" s="213">
        <v>106</v>
      </c>
      <c r="E66" s="214">
        <v>117</v>
      </c>
      <c r="F66" s="214">
        <v>87</v>
      </c>
      <c r="G66" s="217"/>
      <c r="H66" s="217"/>
      <c r="I66" s="218"/>
      <c r="J66"/>
      <c r="K66"/>
    </row>
    <row r="67" spans="2:11" s="32" customFormat="1" x14ac:dyDescent="0.3">
      <c r="B67" s="751" t="s">
        <v>12</v>
      </c>
      <c r="C67" s="265" t="s">
        <v>189</v>
      </c>
      <c r="D67" s="266"/>
      <c r="E67" s="205"/>
      <c r="F67" s="205"/>
      <c r="G67" s="205"/>
      <c r="H67" s="205"/>
      <c r="I67" s="436"/>
    </row>
    <row r="68" spans="2:11" s="32" customFormat="1" ht="15" thickBot="1" x14ac:dyDescent="0.35">
      <c r="B68" s="752"/>
      <c r="C68" s="312" t="s">
        <v>190</v>
      </c>
      <c r="D68" s="268"/>
      <c r="E68" s="208"/>
      <c r="F68" s="208"/>
      <c r="G68" s="208"/>
      <c r="H68" s="208"/>
      <c r="I68" s="209"/>
    </row>
    <row r="69" spans="2:11" s="32" customFormat="1" ht="15" thickBot="1" x14ac:dyDescent="0.35">
      <c r="B69" s="437" t="s">
        <v>13</v>
      </c>
      <c r="C69" s="438" t="s">
        <v>191</v>
      </c>
      <c r="D69" s="439"/>
      <c r="E69" s="440"/>
      <c r="F69" s="440"/>
      <c r="G69" s="440"/>
      <c r="H69" s="440"/>
      <c r="I69" s="441"/>
    </row>
    <row r="70" spans="2:11" s="32" customFormat="1" ht="15" thickBot="1" x14ac:dyDescent="0.35">
      <c r="B70" s="537" t="s">
        <v>14</v>
      </c>
      <c r="C70" s="402" t="s">
        <v>380</v>
      </c>
      <c r="D70" s="269"/>
      <c r="E70" s="259"/>
      <c r="F70" s="259"/>
      <c r="G70" s="259"/>
      <c r="H70" s="259"/>
      <c r="I70" s="433"/>
    </row>
    <row r="71" spans="2:11" s="32" customFormat="1" ht="15" thickBot="1" x14ac:dyDescent="0.35">
      <c r="B71" s="540"/>
      <c r="C71" s="247" t="s">
        <v>162</v>
      </c>
      <c r="D71" s="786"/>
      <c r="E71" s="787"/>
      <c r="F71" s="787"/>
      <c r="G71" s="787"/>
      <c r="H71" s="787"/>
      <c r="I71" s="788"/>
      <c r="K71" t="s">
        <v>245</v>
      </c>
    </row>
    <row r="72" spans="2:11" s="32" customFormat="1" ht="31.65" customHeight="1" thickBot="1" x14ac:dyDescent="0.35">
      <c r="B72" s="773" t="s">
        <v>11</v>
      </c>
      <c r="C72" s="398" t="s">
        <v>231</v>
      </c>
      <c r="D72" s="262">
        <f>SUM(D73:D77)</f>
        <v>0</v>
      </c>
      <c r="E72" s="263">
        <f t="shared" ref="E72:I72" si="11">SUM(E73:E77)</f>
        <v>0</v>
      </c>
      <c r="F72" s="263">
        <f t="shared" si="11"/>
        <v>0</v>
      </c>
      <c r="G72" s="263">
        <f t="shared" si="11"/>
        <v>0</v>
      </c>
      <c r="H72" s="263">
        <f t="shared" si="11"/>
        <v>0</v>
      </c>
      <c r="I72" s="264">
        <f t="shared" si="11"/>
        <v>0</v>
      </c>
      <c r="K72" s="26" t="s">
        <v>265</v>
      </c>
    </row>
    <row r="73" spans="2:11" s="32" customFormat="1" x14ac:dyDescent="0.3">
      <c r="B73" s="757"/>
      <c r="C73" s="399" t="s">
        <v>324</v>
      </c>
      <c r="D73" s="442"/>
      <c r="E73" s="311"/>
      <c r="F73" s="311"/>
      <c r="G73" s="311"/>
      <c r="H73" s="311"/>
      <c r="I73" s="305"/>
      <c r="K73" s="26"/>
    </row>
    <row r="74" spans="2:11" s="32" customFormat="1" x14ac:dyDescent="0.3">
      <c r="B74" s="784"/>
      <c r="C74" s="219" t="s">
        <v>232</v>
      </c>
      <c r="D74" s="269"/>
      <c r="E74" s="259"/>
      <c r="F74" s="259"/>
      <c r="G74" s="260"/>
      <c r="H74" s="260"/>
      <c r="I74" s="261"/>
    </row>
    <row r="75" spans="2:11" s="32" customFormat="1" x14ac:dyDescent="0.3">
      <c r="B75" s="784"/>
      <c r="C75" s="207" t="s">
        <v>233</v>
      </c>
      <c r="D75" s="267"/>
      <c r="E75" s="206"/>
      <c r="F75" s="206"/>
      <c r="G75" s="44"/>
      <c r="H75" s="44"/>
      <c r="I75" s="45"/>
    </row>
    <row r="76" spans="2:11" s="32" customFormat="1" x14ac:dyDescent="0.3">
      <c r="B76" s="784"/>
      <c r="C76" s="207" t="s">
        <v>234</v>
      </c>
      <c r="D76" s="267"/>
      <c r="E76" s="206"/>
      <c r="F76" s="206"/>
      <c r="G76" s="44"/>
      <c r="H76" s="44"/>
      <c r="I76" s="45"/>
    </row>
    <row r="77" spans="2:11" s="32" customFormat="1" ht="15" thickBot="1" x14ac:dyDescent="0.35">
      <c r="B77" s="785"/>
      <c r="C77" s="312" t="s">
        <v>235</v>
      </c>
      <c r="D77" s="268"/>
      <c r="E77" s="208"/>
      <c r="F77" s="208"/>
      <c r="G77" s="434"/>
      <c r="H77" s="434"/>
      <c r="I77" s="435"/>
    </row>
    <row r="78" spans="2:11" s="32" customFormat="1" x14ac:dyDescent="0.3">
      <c r="B78" s="777" t="s">
        <v>12</v>
      </c>
      <c r="C78" s="265" t="s">
        <v>189</v>
      </c>
      <c r="D78" s="266"/>
      <c r="E78" s="205"/>
      <c r="F78" s="205"/>
      <c r="G78" s="205"/>
      <c r="H78" s="205"/>
      <c r="I78" s="436"/>
    </row>
    <row r="79" spans="2:11" s="32" customFormat="1" ht="15" thickBot="1" x14ac:dyDescent="0.35">
      <c r="B79" s="778"/>
      <c r="C79" s="312" t="s">
        <v>190</v>
      </c>
      <c r="D79" s="268"/>
      <c r="E79" s="208"/>
      <c r="F79" s="208"/>
      <c r="G79" s="208"/>
      <c r="H79" s="208"/>
      <c r="I79" s="209"/>
    </row>
    <row r="80" spans="2:11" s="32" customFormat="1" ht="15" thickBot="1" x14ac:dyDescent="0.35">
      <c r="B80" s="413" t="s">
        <v>13</v>
      </c>
      <c r="C80" s="438" t="s">
        <v>191</v>
      </c>
      <c r="D80" s="439"/>
      <c r="E80" s="440"/>
      <c r="F80" s="440"/>
      <c r="G80" s="440"/>
      <c r="H80" s="440"/>
      <c r="I80" s="441"/>
    </row>
    <row r="81" spans="2:14" s="32" customFormat="1" ht="15" thickBot="1" x14ac:dyDescent="0.35">
      <c r="B81" s="413" t="s">
        <v>14</v>
      </c>
      <c r="C81" s="438" t="s">
        <v>380</v>
      </c>
      <c r="D81" s="439"/>
      <c r="E81" s="440"/>
      <c r="F81" s="440"/>
      <c r="G81" s="440"/>
      <c r="H81" s="440"/>
      <c r="I81" s="441"/>
    </row>
    <row r="82" spans="2:14" s="32" customFormat="1" x14ac:dyDescent="0.3">
      <c r="B82"/>
      <c r="L82" s="68"/>
      <c r="M82" s="68"/>
      <c r="N82" s="68"/>
    </row>
    <row r="83" spans="2:14" s="32" customFormat="1" x14ac:dyDescent="0.3">
      <c r="B83" s="688" t="s">
        <v>110</v>
      </c>
      <c r="C83" s="688"/>
      <c r="D83" s="688"/>
      <c r="E83" s="688"/>
      <c r="F83" s="688"/>
      <c r="G83" s="688"/>
      <c r="H83" s="688"/>
      <c r="I83" s="688"/>
      <c r="J83" s="688"/>
      <c r="K83" s="688"/>
      <c r="L83" s="242"/>
      <c r="M83" s="242"/>
      <c r="N83" s="242"/>
    </row>
    <row r="84" spans="2:14" s="32" customFormat="1" x14ac:dyDescent="0.3">
      <c r="B84" s="663" t="s">
        <v>138</v>
      </c>
      <c r="C84" s="663"/>
      <c r="D84" s="663"/>
      <c r="E84" s="663"/>
      <c r="F84" s="663"/>
      <c r="G84" s="663"/>
      <c r="H84" s="663"/>
      <c r="I84" s="663"/>
      <c r="J84" s="663"/>
      <c r="K84" s="663"/>
      <c r="L84" s="245"/>
      <c r="M84" s="245"/>
      <c r="N84" s="245"/>
    </row>
    <row r="85" spans="2:14" s="32" customFormat="1" x14ac:dyDescent="0.3">
      <c r="B85" s="663" t="s">
        <v>148</v>
      </c>
      <c r="C85" s="663"/>
      <c r="D85" s="663"/>
      <c r="E85" s="663"/>
      <c r="F85" s="663"/>
      <c r="G85" s="663"/>
      <c r="H85" s="663"/>
      <c r="I85" s="663"/>
      <c r="J85" s="663"/>
      <c r="K85" s="663"/>
      <c r="L85" s="245"/>
      <c r="M85" s="245"/>
      <c r="N85" s="245"/>
    </row>
    <row r="86" spans="2:14" x14ac:dyDescent="0.3">
      <c r="B86" s="663" t="s">
        <v>160</v>
      </c>
      <c r="C86" s="663"/>
      <c r="D86" s="663"/>
      <c r="E86" s="663"/>
      <c r="F86" s="663"/>
      <c r="G86" s="663"/>
      <c r="H86" s="663"/>
      <c r="I86" s="663"/>
      <c r="J86" s="663"/>
      <c r="K86" s="663"/>
      <c r="L86" s="27"/>
      <c r="M86" s="27"/>
      <c r="N86" s="27"/>
    </row>
    <row r="87" spans="2:14" s="32" customFormat="1" x14ac:dyDescent="0.3">
      <c r="B87" s="245"/>
      <c r="C87" s="245"/>
      <c r="D87" s="245"/>
      <c r="E87" s="245"/>
      <c r="F87" s="245"/>
      <c r="G87" s="245"/>
      <c r="H87" s="245"/>
      <c r="I87" s="245"/>
      <c r="J87" s="245"/>
      <c r="K87" s="245"/>
      <c r="L87" s="27"/>
      <c r="M87" s="27"/>
      <c r="N87" s="27"/>
    </row>
    <row r="88" spans="2:14" s="32" customFormat="1" x14ac:dyDescent="0.3">
      <c r="B88"/>
      <c r="C88"/>
      <c r="D88"/>
      <c r="E88"/>
      <c r="F88"/>
      <c r="G88"/>
      <c r="H88"/>
      <c r="I88"/>
      <c r="J88"/>
      <c r="K88"/>
      <c r="L88" s="27"/>
      <c r="M88" s="27"/>
      <c r="N88" s="27"/>
    </row>
    <row r="89" spans="2:14" s="32" customFormat="1" x14ac:dyDescent="0.3">
      <c r="B89"/>
      <c r="C89"/>
      <c r="D89"/>
      <c r="E89"/>
      <c r="F89"/>
      <c r="G89"/>
      <c r="H89"/>
      <c r="I89"/>
      <c r="J89"/>
      <c r="K89"/>
      <c r="L89" s="27"/>
      <c r="M89" s="27"/>
      <c r="N89" s="27"/>
    </row>
    <row r="90" spans="2:14" ht="20.100000000000001" customHeight="1" x14ac:dyDescent="0.3"/>
    <row r="91" spans="2:14" ht="27.6" customHeight="1" x14ac:dyDescent="0.3"/>
    <row r="92" spans="2:14" ht="29.1" customHeight="1" x14ac:dyDescent="0.3"/>
    <row r="93" spans="2:14" s="32" customFormat="1" ht="29.1" customHeight="1" x14ac:dyDescent="0.3">
      <c r="B93"/>
      <c r="C93"/>
      <c r="D93"/>
      <c r="E93"/>
      <c r="F93"/>
      <c r="G93"/>
      <c r="H93"/>
      <c r="I93"/>
      <c r="J93"/>
      <c r="K93"/>
    </row>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45:I46 D67:I68 D72:I79 D22:I23 D34:I35">
    <cfRule type="containsBlanks" dxfId="13" priority="17">
      <formula>LEN(TRIM(D22))=0</formula>
    </cfRule>
  </conditionalFormatting>
  <conditionalFormatting sqref="D7:I21">
    <cfRule type="containsBlanks" dxfId="12" priority="6">
      <formula>LEN(TRIM(D7))=0</formula>
    </cfRule>
  </conditionalFormatting>
  <conditionalFormatting sqref="D39:G44">
    <cfRule type="containsBlanks" dxfId="11" priority="5">
      <formula>LEN(TRIM(D39))=0</formula>
    </cfRule>
  </conditionalFormatting>
  <conditionalFormatting sqref="D61:I66">
    <cfRule type="containsBlanks" dxfId="10" priority="4">
      <formula>LEN(TRIM(D61))=0</formula>
    </cfRule>
  </conditionalFormatting>
  <conditionalFormatting sqref="H39:I44">
    <cfRule type="containsBlanks" dxfId="9" priority="1">
      <formula>LEN(TRIM(H39))=0</formula>
    </cfRule>
  </conditionalFormatting>
  <conditionalFormatting sqref="G45:I45">
    <cfRule type="containsBlanks" dxfId="8" priority="3">
      <formula>LEN(TRIM(G45))=0</formula>
    </cfRule>
  </conditionalFormatting>
  <conditionalFormatting sqref="D27:I33">
    <cfRule type="containsBlanks" dxfId="7" priority="2">
      <formula>LEN(TRIM(D27))=0</formula>
    </cfRule>
  </conditionalFormatting>
  <hyperlinks>
    <hyperlink ref="H45" location="'4. RTD&amp;D'!D6" display="'4. RTD&amp;D'!D6" xr:uid="{C44EB3DF-0146-49FC-BE2F-BCE1A8D001A7}"/>
    <hyperlink ref="I45" location="'2. Policy Measures'!E6" display="'2. Policy Measures'!E6" xr:uid="{6DB88C82-1533-4F38-B7BB-25E9A11642D2}"/>
  </hyperlinks>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53"/>
  <sheetViews>
    <sheetView zoomScale="80" zoomScaleNormal="80" workbookViewId="0">
      <selection activeCell="E19" sqref="E19"/>
    </sheetView>
  </sheetViews>
  <sheetFormatPr defaultColWidth="8.6640625" defaultRowHeight="14.4" x14ac:dyDescent="0.3"/>
  <cols>
    <col min="1" max="1" width="1" customWidth="1"/>
    <col min="2" max="2" width="12" customWidth="1"/>
    <col min="3" max="3" width="45.88671875" style="32" customWidth="1"/>
    <col min="4" max="5" width="8.6640625" customWidth="1"/>
    <col min="6" max="6" width="9" customWidth="1"/>
    <col min="7" max="9" width="8.6640625" customWidth="1"/>
    <col min="10" max="10" width="3.33203125" customWidth="1"/>
    <col min="11" max="11" width="90.44140625" style="26" customWidth="1"/>
  </cols>
  <sheetData>
    <row r="1" spans="2:12" ht="15.75" customHeight="1" thickBot="1" x14ac:dyDescent="0.35">
      <c r="B1" t="s">
        <v>134</v>
      </c>
      <c r="J1" s="7"/>
    </row>
    <row r="2" spans="2:12" ht="16.2" thickBot="1" x14ac:dyDescent="0.35">
      <c r="B2" s="669" t="s">
        <v>255</v>
      </c>
      <c r="C2" s="670"/>
      <c r="D2" s="670"/>
      <c r="E2" s="670"/>
      <c r="F2" s="670"/>
      <c r="G2" s="670"/>
      <c r="H2" s="670"/>
      <c r="I2" s="671"/>
      <c r="J2" s="20"/>
      <c r="K2" s="458" t="s">
        <v>136</v>
      </c>
    </row>
    <row r="3" spans="2:12" ht="15" thickBot="1" x14ac:dyDescent="0.35">
      <c r="B3" s="805"/>
      <c r="C3" s="805"/>
      <c r="D3" s="805"/>
      <c r="E3" s="805"/>
      <c r="F3" s="805"/>
      <c r="G3" s="805"/>
      <c r="H3" s="805"/>
      <c r="I3" s="805"/>
      <c r="J3" s="4"/>
      <c r="K3" s="459"/>
    </row>
    <row r="4" spans="2:12" ht="59.4" customHeight="1" thickBot="1" x14ac:dyDescent="0.35">
      <c r="B4" s="806" t="s">
        <v>6</v>
      </c>
      <c r="C4" s="807" t="s">
        <v>129</v>
      </c>
      <c r="D4" s="677" t="s">
        <v>180</v>
      </c>
      <c r="E4" s="804"/>
      <c r="F4" s="804"/>
      <c r="G4" s="801" t="s">
        <v>16</v>
      </c>
      <c r="H4" s="802"/>
      <c r="I4" s="803"/>
      <c r="J4" s="21"/>
      <c r="K4" s="792" t="s">
        <v>403</v>
      </c>
      <c r="L4" s="12"/>
    </row>
    <row r="5" spans="2:12" ht="15.75" customHeight="1" thickBot="1" x14ac:dyDescent="0.35">
      <c r="B5" s="763"/>
      <c r="C5" s="808"/>
      <c r="D5" s="66">
        <v>2016</v>
      </c>
      <c r="E5" s="117">
        <v>2017</v>
      </c>
      <c r="F5" s="67">
        <v>2018</v>
      </c>
      <c r="G5" s="118">
        <v>2020</v>
      </c>
      <c r="H5" s="119">
        <v>2025</v>
      </c>
      <c r="I5" s="119">
        <v>2030</v>
      </c>
      <c r="J5" s="12"/>
      <c r="K5" s="792"/>
    </row>
    <row r="6" spans="2:12" ht="19.350000000000001" customHeight="1" thickBot="1" x14ac:dyDescent="0.35">
      <c r="B6" s="134"/>
      <c r="C6" s="795" t="s">
        <v>17</v>
      </c>
      <c r="D6" s="798"/>
      <c r="E6" s="798"/>
      <c r="F6" s="798"/>
      <c r="G6" s="798"/>
      <c r="H6" s="798"/>
      <c r="I6" s="799"/>
      <c r="J6" s="23"/>
      <c r="K6" s="792"/>
      <c r="L6" s="12"/>
    </row>
    <row r="7" spans="2:12" s="32" customFormat="1" ht="19.350000000000001" customHeight="1" thickBot="1" x14ac:dyDescent="0.35">
      <c r="B7" s="789" t="s">
        <v>11</v>
      </c>
      <c r="C7" s="243" t="s">
        <v>368</v>
      </c>
      <c r="D7" s="253">
        <f>D8+D14</f>
        <v>5</v>
      </c>
      <c r="E7" s="254">
        <f t="shared" ref="E7:I7" si="0">E8+E14</f>
        <v>29</v>
      </c>
      <c r="F7" s="255">
        <f t="shared" si="0"/>
        <v>212</v>
      </c>
      <c r="G7" s="322">
        <f t="shared" si="0"/>
        <v>86</v>
      </c>
      <c r="H7" s="254">
        <f t="shared" si="0"/>
        <v>12</v>
      </c>
      <c r="I7" s="255">
        <f t="shared" si="0"/>
        <v>75004</v>
      </c>
      <c r="J7" s="23"/>
      <c r="K7" s="793" t="s">
        <v>154</v>
      </c>
      <c r="L7" s="12"/>
    </row>
    <row r="8" spans="2:12" s="32" customFormat="1" ht="24" customHeight="1" thickBot="1" x14ac:dyDescent="0.35">
      <c r="B8" s="790"/>
      <c r="C8" s="317" t="s">
        <v>367</v>
      </c>
      <c r="D8" s="318">
        <f t="shared" ref="D8:I8" si="1">D9+D10</f>
        <v>5</v>
      </c>
      <c r="E8" s="319">
        <f t="shared" si="1"/>
        <v>29</v>
      </c>
      <c r="F8" s="320">
        <f>F9+F10</f>
        <v>212</v>
      </c>
      <c r="G8" s="318">
        <f t="shared" si="1"/>
        <v>86</v>
      </c>
      <c r="H8" s="319">
        <f t="shared" si="1"/>
        <v>12</v>
      </c>
      <c r="I8" s="321">
        <f t="shared" si="1"/>
        <v>15004</v>
      </c>
      <c r="J8" s="23"/>
      <c r="K8" s="793"/>
      <c r="L8" s="12"/>
    </row>
    <row r="9" spans="2:12" ht="30" customHeight="1" x14ac:dyDescent="0.3">
      <c r="B9" s="790"/>
      <c r="C9" s="196" t="s">
        <v>404</v>
      </c>
      <c r="D9" s="53"/>
      <c r="E9" s="51">
        <v>4</v>
      </c>
      <c r="F9" s="52">
        <f>(16+4)</f>
        <v>20</v>
      </c>
      <c r="G9" s="210">
        <f>(19+8)</f>
        <v>27</v>
      </c>
      <c r="H9" s="54">
        <v>4</v>
      </c>
      <c r="I9" s="55">
        <v>4</v>
      </c>
      <c r="J9" s="7"/>
      <c r="K9" s="382" t="s">
        <v>158</v>
      </c>
    </row>
    <row r="10" spans="2:12" ht="30.9" customHeight="1" x14ac:dyDescent="0.3">
      <c r="B10" s="790"/>
      <c r="C10" s="197" t="s">
        <v>405</v>
      </c>
      <c r="D10" s="38">
        <f>D13+D12+D11</f>
        <v>5</v>
      </c>
      <c r="E10" s="39">
        <f t="shared" ref="E10:I10" si="2">E13+E12+E11</f>
        <v>25</v>
      </c>
      <c r="F10" s="39">
        <f t="shared" si="2"/>
        <v>192</v>
      </c>
      <c r="G10" s="38">
        <f t="shared" si="2"/>
        <v>59</v>
      </c>
      <c r="H10" s="39">
        <f t="shared" si="2"/>
        <v>8</v>
      </c>
      <c r="I10" s="40">
        <f t="shared" si="2"/>
        <v>15000</v>
      </c>
      <c r="J10" s="18"/>
      <c r="K10" s="382" t="s">
        <v>374</v>
      </c>
    </row>
    <row r="11" spans="2:12" ht="27.9" customHeight="1" x14ac:dyDescent="0.3">
      <c r="B11" s="790"/>
      <c r="C11" s="197" t="s">
        <v>408</v>
      </c>
      <c r="D11" s="41">
        <v>2</v>
      </c>
      <c r="E11" s="42">
        <v>12</v>
      </c>
      <c r="F11" s="43">
        <v>96</v>
      </c>
      <c r="G11" s="47">
        <v>29</v>
      </c>
      <c r="H11" s="48"/>
      <c r="I11" s="49"/>
      <c r="J11" s="18"/>
      <c r="K11" s="26" t="s">
        <v>369</v>
      </c>
    </row>
    <row r="12" spans="2:12" ht="21" customHeight="1" x14ac:dyDescent="0.3">
      <c r="B12" s="790"/>
      <c r="C12" s="197" t="s">
        <v>248</v>
      </c>
      <c r="D12" s="41">
        <v>3</v>
      </c>
      <c r="E12" s="42">
        <v>13</v>
      </c>
      <c r="F12" s="43">
        <v>96</v>
      </c>
      <c r="G12" s="47">
        <v>29</v>
      </c>
      <c r="H12" s="48">
        <v>8</v>
      </c>
      <c r="I12" s="49">
        <v>15000</v>
      </c>
      <c r="J12" s="18"/>
    </row>
    <row r="13" spans="2:12" ht="23.25" customHeight="1" thickBot="1" x14ac:dyDescent="0.35">
      <c r="B13" s="790"/>
      <c r="C13" s="211" t="s">
        <v>406</v>
      </c>
      <c r="D13" s="111">
        <v>0</v>
      </c>
      <c r="E13" s="112">
        <v>0</v>
      </c>
      <c r="F13" s="113">
        <v>0</v>
      </c>
      <c r="G13" s="114">
        <v>1</v>
      </c>
      <c r="H13" s="115"/>
      <c r="I13" s="116"/>
      <c r="J13" s="18"/>
    </row>
    <row r="14" spans="2:12" ht="21.6" customHeight="1" thickBot="1" x14ac:dyDescent="0.35">
      <c r="B14" s="790"/>
      <c r="C14" s="278" t="s">
        <v>250</v>
      </c>
      <c r="D14" s="323">
        <f t="shared" ref="D14:I14" si="3">D15+D16</f>
        <v>0</v>
      </c>
      <c r="E14" s="324">
        <f t="shared" si="3"/>
        <v>0</v>
      </c>
      <c r="F14" s="325">
        <f t="shared" si="3"/>
        <v>0</v>
      </c>
      <c r="G14" s="323">
        <f t="shared" si="3"/>
        <v>0</v>
      </c>
      <c r="H14" s="324">
        <f t="shared" si="3"/>
        <v>0</v>
      </c>
      <c r="I14" s="326">
        <f t="shared" si="3"/>
        <v>60000</v>
      </c>
      <c r="J14" s="7"/>
      <c r="K14" s="460"/>
    </row>
    <row r="15" spans="2:12" ht="27" customHeight="1" x14ac:dyDescent="0.3">
      <c r="B15" s="790"/>
      <c r="C15" s="196" t="s">
        <v>407</v>
      </c>
      <c r="D15" s="53"/>
      <c r="E15" s="51"/>
      <c r="F15" s="52"/>
      <c r="G15" s="529"/>
      <c r="H15" s="530"/>
      <c r="I15" s="531">
        <v>60000</v>
      </c>
      <c r="J15" s="7"/>
    </row>
    <row r="16" spans="2:12" ht="24.6" customHeight="1" x14ac:dyDescent="0.3">
      <c r="B16" s="790"/>
      <c r="C16" s="197" t="s">
        <v>105</v>
      </c>
      <c r="D16" s="41">
        <f>D17+D18+D19</f>
        <v>0</v>
      </c>
      <c r="E16" s="42">
        <f t="shared" ref="E16:I16" si="4">E17+E18+E19</f>
        <v>0</v>
      </c>
      <c r="F16" s="43">
        <f t="shared" si="4"/>
        <v>0</v>
      </c>
      <c r="G16" s="41">
        <f t="shared" si="4"/>
        <v>0</v>
      </c>
      <c r="H16" s="42">
        <f t="shared" si="4"/>
        <v>0</v>
      </c>
      <c r="I16" s="46">
        <f t="shared" si="4"/>
        <v>0</v>
      </c>
      <c r="J16" s="7"/>
    </row>
    <row r="17" spans="2:12" ht="24.75" customHeight="1" x14ac:dyDescent="0.3">
      <c r="B17" s="790"/>
      <c r="C17" s="197" t="s">
        <v>409</v>
      </c>
      <c r="D17" s="41"/>
      <c r="E17" s="42"/>
      <c r="F17" s="43"/>
      <c r="G17" s="47"/>
      <c r="H17" s="48"/>
      <c r="I17" s="45"/>
      <c r="J17" s="7"/>
    </row>
    <row r="18" spans="2:12" ht="22.35" customHeight="1" x14ac:dyDescent="0.3">
      <c r="B18" s="790"/>
      <c r="C18" s="197" t="s">
        <v>249</v>
      </c>
      <c r="D18" s="41"/>
      <c r="E18" s="42"/>
      <c r="F18" s="43"/>
      <c r="G18" s="47"/>
      <c r="H18" s="48"/>
      <c r="I18" s="49"/>
      <c r="J18" s="7"/>
      <c r="K18" s="461"/>
    </row>
    <row r="19" spans="2:12" ht="25.5" customHeight="1" thickBot="1" x14ac:dyDescent="0.35">
      <c r="B19" s="794"/>
      <c r="C19" s="212" t="s">
        <v>410</v>
      </c>
      <c r="D19" s="213"/>
      <c r="E19" s="214"/>
      <c r="F19" s="215"/>
      <c r="G19" s="216"/>
      <c r="H19" s="217"/>
      <c r="I19" s="218"/>
      <c r="J19" s="7"/>
      <c r="K19" s="462"/>
    </row>
    <row r="20" spans="2:12" ht="28.5" customHeight="1" x14ac:dyDescent="0.3">
      <c r="B20" s="800" t="s">
        <v>12</v>
      </c>
      <c r="C20" s="198" t="s">
        <v>151</v>
      </c>
      <c r="D20" s="298"/>
      <c r="E20" s="296"/>
      <c r="F20" s="297"/>
      <c r="G20" s="527"/>
      <c r="H20" s="299"/>
      <c r="I20" s="528"/>
      <c r="J20" s="7"/>
      <c r="K20" s="463"/>
    </row>
    <row r="21" spans="2:12" s="32" customFormat="1" ht="28.5" customHeight="1" x14ac:dyDescent="0.3">
      <c r="B21" s="794"/>
      <c r="C21" s="211" t="s">
        <v>152</v>
      </c>
      <c r="D21" s="111"/>
      <c r="E21" s="112"/>
      <c r="F21" s="113"/>
      <c r="G21" s="114"/>
      <c r="H21" s="115"/>
      <c r="I21" s="116">
        <v>3</v>
      </c>
      <c r="J21" s="7"/>
      <c r="K21" s="463"/>
    </row>
    <row r="22" spans="2:12" ht="15.75" customHeight="1" thickBot="1" x14ac:dyDescent="0.35">
      <c r="B22" s="212" t="s">
        <v>13</v>
      </c>
      <c r="C22" s="212" t="s">
        <v>18</v>
      </c>
      <c r="D22" s="597">
        <f>25+3+9</f>
        <v>37</v>
      </c>
      <c r="E22" s="598">
        <f>25+3+9</f>
        <v>37</v>
      </c>
      <c r="F22" s="599">
        <f>25+3+9</f>
        <v>37</v>
      </c>
      <c r="G22" s="600">
        <f>33+2+9</f>
        <v>44</v>
      </c>
      <c r="H22" s="601">
        <f>33+3+9</f>
        <v>45</v>
      </c>
      <c r="I22" s="602">
        <f>33+3+9</f>
        <v>45</v>
      </c>
      <c r="J22" s="7"/>
      <c r="K22" s="463"/>
    </row>
    <row r="23" spans="2:12" ht="19.350000000000001" customHeight="1" thickBot="1" x14ac:dyDescent="0.35">
      <c r="B23" s="37"/>
      <c r="C23" s="795" t="s">
        <v>127</v>
      </c>
      <c r="D23" s="796"/>
      <c r="E23" s="796"/>
      <c r="F23" s="796"/>
      <c r="G23" s="796"/>
      <c r="H23" s="796"/>
      <c r="I23" s="797"/>
      <c r="J23" s="7"/>
      <c r="K23" s="463"/>
    </row>
    <row r="24" spans="2:12" s="32" customFormat="1" ht="17.100000000000001" customHeight="1" thickBot="1" x14ac:dyDescent="0.35">
      <c r="B24" s="789" t="s">
        <v>11</v>
      </c>
      <c r="C24" s="300" t="s">
        <v>87</v>
      </c>
      <c r="D24" s="253">
        <f t="shared" ref="D24:I24" si="5">D25+D26</f>
        <v>10</v>
      </c>
      <c r="E24" s="254">
        <f t="shared" si="5"/>
        <v>10</v>
      </c>
      <c r="F24" s="275">
        <f t="shared" si="5"/>
        <v>10</v>
      </c>
      <c r="G24" s="253">
        <f t="shared" si="5"/>
        <v>12</v>
      </c>
      <c r="H24" s="254">
        <f t="shared" si="5"/>
        <v>15</v>
      </c>
      <c r="I24" s="255">
        <f t="shared" si="5"/>
        <v>30</v>
      </c>
      <c r="J24" s="7"/>
      <c r="K24" s="463"/>
    </row>
    <row r="25" spans="2:12" ht="16.350000000000001" customHeight="1" x14ac:dyDescent="0.3">
      <c r="B25" s="790"/>
      <c r="C25" s="265" t="s">
        <v>86</v>
      </c>
      <c r="D25" s="120">
        <v>4</v>
      </c>
      <c r="E25" s="51">
        <v>4</v>
      </c>
      <c r="F25" s="52">
        <v>4</v>
      </c>
      <c r="G25" s="53">
        <v>8</v>
      </c>
      <c r="H25" s="54">
        <v>13</v>
      </c>
      <c r="I25" s="55">
        <v>28</v>
      </c>
      <c r="J25" s="7"/>
      <c r="K25" s="459"/>
    </row>
    <row r="26" spans="2:12" ht="15" customHeight="1" thickBot="1" x14ac:dyDescent="0.35">
      <c r="B26" s="790"/>
      <c r="C26" s="220" t="s">
        <v>325</v>
      </c>
      <c r="D26" s="301">
        <v>6</v>
      </c>
      <c r="E26" s="112">
        <v>6</v>
      </c>
      <c r="F26" s="113">
        <v>6</v>
      </c>
      <c r="G26" s="111">
        <v>4</v>
      </c>
      <c r="H26" s="115">
        <v>2</v>
      </c>
      <c r="I26" s="116">
        <v>2</v>
      </c>
      <c r="J26" s="7"/>
      <c r="K26" s="459"/>
    </row>
    <row r="27" spans="2:12" ht="18.600000000000001" customHeight="1" thickBot="1" x14ac:dyDescent="0.35">
      <c r="B27" s="790"/>
      <c r="C27" s="306" t="s">
        <v>89</v>
      </c>
      <c r="D27" s="253">
        <f t="shared" ref="D27:I27" si="6">D28+D29</f>
        <v>0</v>
      </c>
      <c r="E27" s="254">
        <f t="shared" si="6"/>
        <v>0</v>
      </c>
      <c r="F27" s="275">
        <f t="shared" si="6"/>
        <v>2</v>
      </c>
      <c r="G27" s="253">
        <f t="shared" si="6"/>
        <v>0</v>
      </c>
      <c r="H27" s="254">
        <f t="shared" si="6"/>
        <v>3</v>
      </c>
      <c r="I27" s="255">
        <f t="shared" si="6"/>
        <v>5</v>
      </c>
      <c r="J27" s="7"/>
      <c r="K27" s="459"/>
    </row>
    <row r="28" spans="2:12" ht="15.75" customHeight="1" x14ac:dyDescent="0.3">
      <c r="B28" s="790"/>
      <c r="C28" s="219" t="s">
        <v>88</v>
      </c>
      <c r="D28" s="295"/>
      <c r="E28" s="302"/>
      <c r="F28" s="303">
        <v>2</v>
      </c>
      <c r="G28" s="304"/>
      <c r="H28" s="299">
        <v>3</v>
      </c>
      <c r="I28" s="305">
        <v>5</v>
      </c>
      <c r="J28" s="7"/>
      <c r="K28" s="459"/>
    </row>
    <row r="29" spans="2:12" ht="15.75" customHeight="1" thickBot="1" x14ac:dyDescent="0.35">
      <c r="B29" s="791"/>
      <c r="C29" s="312" t="s">
        <v>326</v>
      </c>
      <c r="D29" s="313"/>
      <c r="E29" s="314"/>
      <c r="F29" s="315"/>
      <c r="G29" s="316"/>
      <c r="H29" s="217"/>
      <c r="I29" s="126"/>
      <c r="J29" s="17"/>
      <c r="K29" s="459"/>
      <c r="L29" s="7"/>
    </row>
    <row r="30" spans="2:12" ht="15" customHeight="1" x14ac:dyDescent="0.3">
      <c r="B30" s="790" t="s">
        <v>12</v>
      </c>
      <c r="C30" s="219" t="s">
        <v>85</v>
      </c>
      <c r="D30" s="307"/>
      <c r="E30" s="308"/>
      <c r="F30" s="309">
        <v>1</v>
      </c>
      <c r="G30" s="310"/>
      <c r="H30" s="311"/>
      <c r="I30" s="305"/>
      <c r="J30" s="12"/>
      <c r="K30" s="10"/>
      <c r="L30" s="9"/>
    </row>
    <row r="31" spans="2:12" ht="15.75" customHeight="1" thickBot="1" x14ac:dyDescent="0.35">
      <c r="B31" s="791"/>
      <c r="C31" s="220" t="s">
        <v>19</v>
      </c>
      <c r="D31" s="60"/>
      <c r="E31" s="135"/>
      <c r="F31" s="136">
        <v>0</v>
      </c>
      <c r="G31" s="137"/>
      <c r="H31" s="138">
        <v>1</v>
      </c>
      <c r="I31" s="142">
        <v>1</v>
      </c>
      <c r="J31" s="19"/>
      <c r="K31" s="10"/>
      <c r="L31" s="11"/>
    </row>
    <row r="32" spans="2:12" s="32" customFormat="1" ht="15.75" customHeight="1" thickBot="1" x14ac:dyDescent="0.35">
      <c r="B32" s="37"/>
      <c r="C32" s="810" t="s">
        <v>176</v>
      </c>
      <c r="D32" s="811"/>
      <c r="E32" s="811"/>
      <c r="F32" s="811"/>
      <c r="G32" s="811"/>
      <c r="H32" s="811"/>
      <c r="I32" s="812"/>
      <c r="J32" s="19"/>
      <c r="K32" s="15" t="s">
        <v>184</v>
      </c>
      <c r="L32" s="11"/>
    </row>
    <row r="33" spans="2:13" s="32" customFormat="1" ht="15.75" customHeight="1" thickBot="1" x14ac:dyDescent="0.35">
      <c r="B33" s="789" t="s">
        <v>11</v>
      </c>
      <c r="C33" s="278" t="s">
        <v>135</v>
      </c>
      <c r="D33" s="288">
        <f t="shared" ref="D33:I33" si="7">D34+D37</f>
        <v>0.5</v>
      </c>
      <c r="E33" s="289">
        <f t="shared" si="7"/>
        <v>0.5</v>
      </c>
      <c r="F33" s="290">
        <f t="shared" si="7"/>
        <v>0.5</v>
      </c>
      <c r="G33" s="288">
        <f t="shared" si="7"/>
        <v>0.5</v>
      </c>
      <c r="H33" s="289">
        <f t="shared" si="7"/>
        <v>2</v>
      </c>
      <c r="I33" s="291">
        <f t="shared" si="7"/>
        <v>10</v>
      </c>
      <c r="J33" s="19"/>
      <c r="K33" s="15"/>
      <c r="L33" s="11"/>
    </row>
    <row r="34" spans="2:13" s="32" customFormat="1" ht="15.75" customHeight="1" x14ac:dyDescent="0.3">
      <c r="B34" s="790"/>
      <c r="C34" s="198" t="s">
        <v>100</v>
      </c>
      <c r="D34" s="279">
        <f t="shared" ref="D34:I34" si="8">D35+D36</f>
        <v>0.5</v>
      </c>
      <c r="E34" s="286">
        <f t="shared" si="8"/>
        <v>0.5</v>
      </c>
      <c r="F34" s="287">
        <f t="shared" si="8"/>
        <v>0.5</v>
      </c>
      <c r="G34" s="279">
        <f t="shared" si="8"/>
        <v>0.5</v>
      </c>
      <c r="H34" s="286">
        <f t="shared" si="8"/>
        <v>1</v>
      </c>
      <c r="I34" s="143">
        <f t="shared" si="8"/>
        <v>5</v>
      </c>
      <c r="J34" s="19"/>
      <c r="K34" s="15"/>
      <c r="L34" s="11"/>
    </row>
    <row r="35" spans="2:13" s="32" customFormat="1" ht="15.75" customHeight="1" x14ac:dyDescent="0.3">
      <c r="B35" s="790"/>
      <c r="C35" s="198" t="s">
        <v>99</v>
      </c>
      <c r="D35" s="279"/>
      <c r="E35" s="139"/>
      <c r="F35" s="280"/>
      <c r="G35" s="140"/>
      <c r="H35" s="141">
        <v>1</v>
      </c>
      <c r="I35" s="143">
        <v>5</v>
      </c>
      <c r="J35" s="19"/>
      <c r="K35" s="10"/>
      <c r="L35" s="11"/>
    </row>
    <row r="36" spans="2:13" ht="15.75" customHeight="1" x14ac:dyDescent="0.3">
      <c r="B36" s="790"/>
      <c r="C36" s="569" t="s">
        <v>327</v>
      </c>
      <c r="D36" s="281">
        <v>0.5</v>
      </c>
      <c r="E36" s="33">
        <v>0.5</v>
      </c>
      <c r="F36" s="282">
        <v>0.5</v>
      </c>
      <c r="G36" s="34">
        <v>0.5</v>
      </c>
      <c r="H36" s="63">
        <v>0</v>
      </c>
      <c r="I36" s="64"/>
      <c r="J36" s="17"/>
      <c r="K36" s="459"/>
      <c r="L36" s="7"/>
    </row>
    <row r="37" spans="2:13" ht="15.75" customHeight="1" x14ac:dyDescent="0.3">
      <c r="B37" s="790"/>
      <c r="C37" s="211" t="s">
        <v>102</v>
      </c>
      <c r="D37" s="281">
        <f t="shared" ref="D37:I37" si="9">D38+D39</f>
        <v>0</v>
      </c>
      <c r="E37" s="33">
        <f t="shared" si="9"/>
        <v>0</v>
      </c>
      <c r="F37" s="282">
        <f t="shared" si="9"/>
        <v>0</v>
      </c>
      <c r="G37" s="34">
        <f t="shared" si="9"/>
        <v>0</v>
      </c>
      <c r="H37" s="35">
        <f t="shared" si="9"/>
        <v>1</v>
      </c>
      <c r="I37" s="36">
        <f t="shared" si="9"/>
        <v>5</v>
      </c>
      <c r="J37" s="17"/>
      <c r="K37" s="459"/>
      <c r="L37" s="7"/>
    </row>
    <row r="38" spans="2:13" ht="15" customHeight="1" x14ac:dyDescent="0.3">
      <c r="B38" s="790"/>
      <c r="C38" s="211" t="s">
        <v>101</v>
      </c>
      <c r="D38" s="281"/>
      <c r="E38" s="33"/>
      <c r="F38" s="282"/>
      <c r="G38" s="34"/>
      <c r="H38" s="63">
        <v>1</v>
      </c>
      <c r="I38" s="64">
        <v>5</v>
      </c>
      <c r="J38" s="7"/>
      <c r="K38" s="459"/>
      <c r="L38" s="8"/>
    </row>
    <row r="39" spans="2:13" ht="15" customHeight="1" thickBot="1" x14ac:dyDescent="0.35">
      <c r="B39" s="791"/>
      <c r="C39" s="570" t="s">
        <v>328</v>
      </c>
      <c r="D39" s="283">
        <v>0</v>
      </c>
      <c r="E39" s="284">
        <v>0</v>
      </c>
      <c r="F39" s="285">
        <v>0</v>
      </c>
      <c r="G39" s="292">
        <v>0</v>
      </c>
      <c r="H39" s="293">
        <v>0</v>
      </c>
      <c r="I39" s="294">
        <v>0</v>
      </c>
      <c r="J39" s="7"/>
      <c r="K39" s="459"/>
      <c r="L39" s="8"/>
    </row>
    <row r="40" spans="2:13" ht="15" customHeight="1" thickBot="1" x14ac:dyDescent="0.35">
      <c r="B40" s="271"/>
      <c r="C40" s="795" t="s">
        <v>10</v>
      </c>
      <c r="D40" s="796"/>
      <c r="E40" s="796"/>
      <c r="F40" s="796"/>
      <c r="G40" s="796"/>
      <c r="H40" s="796"/>
      <c r="I40" s="797"/>
    </row>
    <row r="41" spans="2:13" s="32" customFormat="1" ht="15" customHeight="1" thickBot="1" x14ac:dyDescent="0.35">
      <c r="B41" s="770" t="s">
        <v>11</v>
      </c>
      <c r="C41" s="223" t="s">
        <v>104</v>
      </c>
      <c r="D41" s="57">
        <f>D42+D43</f>
        <v>665</v>
      </c>
      <c r="E41" s="58">
        <f t="shared" ref="E41:I41" si="10">E42+E43</f>
        <v>660</v>
      </c>
      <c r="F41" s="59">
        <f t="shared" si="10"/>
        <v>664</v>
      </c>
      <c r="G41" s="60">
        <f t="shared" si="10"/>
        <v>559</v>
      </c>
      <c r="H41" s="58">
        <f t="shared" si="10"/>
        <v>555</v>
      </c>
      <c r="I41" s="61">
        <f t="shared" si="10"/>
        <v>545</v>
      </c>
      <c r="K41" s="26"/>
    </row>
    <row r="42" spans="2:13" x14ac:dyDescent="0.3">
      <c r="B42" s="771"/>
      <c r="C42" s="221" t="s">
        <v>103</v>
      </c>
      <c r="D42" s="50">
        <v>665</v>
      </c>
      <c r="E42" s="51">
        <v>660</v>
      </c>
      <c r="F42" s="52">
        <v>664</v>
      </c>
      <c r="G42" s="53">
        <v>559</v>
      </c>
      <c r="H42" s="54">
        <v>555</v>
      </c>
      <c r="I42" s="55">
        <v>545</v>
      </c>
    </row>
    <row r="43" spans="2:13" ht="15" thickBot="1" x14ac:dyDescent="0.35">
      <c r="B43" s="772"/>
      <c r="C43" s="222" t="s">
        <v>329</v>
      </c>
      <c r="D43" s="56"/>
      <c r="E43" s="42"/>
      <c r="F43" s="43"/>
      <c r="G43" s="41"/>
      <c r="H43" s="48"/>
      <c r="I43" s="49"/>
    </row>
    <row r="44" spans="2:13" ht="15" thickBot="1" x14ac:dyDescent="0.35">
      <c r="B44" s="272"/>
      <c r="C44" s="306" t="s">
        <v>162</v>
      </c>
      <c r="D44" s="813"/>
      <c r="E44" s="814"/>
      <c r="F44" s="814"/>
      <c r="G44" s="814"/>
      <c r="H44" s="814"/>
      <c r="I44" s="815"/>
      <c r="J44" s="32"/>
      <c r="K44" s="26" t="s">
        <v>245</v>
      </c>
      <c r="L44" s="32"/>
      <c r="M44" s="32"/>
    </row>
    <row r="45" spans="2:13" s="32" customFormat="1" ht="29.4" thickBot="1" x14ac:dyDescent="0.35">
      <c r="B45" s="789" t="s">
        <v>132</v>
      </c>
      <c r="C45" s="273" t="s">
        <v>164</v>
      </c>
      <c r="D45" s="274">
        <f t="shared" ref="D45:I45" si="11">D46+D47</f>
        <v>0</v>
      </c>
      <c r="E45" s="254">
        <f t="shared" si="11"/>
        <v>0</v>
      </c>
      <c r="F45" s="275">
        <f t="shared" si="11"/>
        <v>0</v>
      </c>
      <c r="G45" s="253">
        <f t="shared" si="11"/>
        <v>0</v>
      </c>
      <c r="H45" s="254">
        <f t="shared" si="11"/>
        <v>0</v>
      </c>
      <c r="I45" s="255">
        <f t="shared" si="11"/>
        <v>0</v>
      </c>
      <c r="K45" s="26" t="s">
        <v>247</v>
      </c>
    </row>
    <row r="46" spans="2:13" x14ac:dyDescent="0.3">
      <c r="B46" s="790"/>
      <c r="C46" s="204" t="s">
        <v>163</v>
      </c>
      <c r="D46" s="50"/>
      <c r="E46" s="51"/>
      <c r="F46" s="52"/>
      <c r="G46" s="53"/>
      <c r="H46" s="54"/>
      <c r="I46" s="55"/>
      <c r="J46" s="68"/>
      <c r="L46" s="68"/>
      <c r="M46" s="68"/>
    </row>
    <row r="47" spans="2:13" ht="15" thickBot="1" x14ac:dyDescent="0.35">
      <c r="B47" s="791"/>
      <c r="C47" s="276" t="s">
        <v>330</v>
      </c>
      <c r="D47" s="277"/>
      <c r="E47" s="214"/>
      <c r="F47" s="215"/>
      <c r="G47" s="213"/>
      <c r="H47" s="217"/>
      <c r="I47" s="218"/>
      <c r="J47" s="27"/>
      <c r="L47" s="27"/>
      <c r="M47" s="27"/>
    </row>
    <row r="50" spans="2:11" x14ac:dyDescent="0.3">
      <c r="B50" s="688" t="s">
        <v>110</v>
      </c>
      <c r="C50" s="688"/>
      <c r="D50" s="688"/>
      <c r="E50" s="688"/>
      <c r="F50" s="688"/>
      <c r="G50" s="688"/>
      <c r="H50" s="688"/>
      <c r="I50" s="688"/>
      <c r="J50" s="688"/>
      <c r="K50" s="688"/>
    </row>
    <row r="51" spans="2:11" x14ac:dyDescent="0.3">
      <c r="B51" s="663" t="s">
        <v>138</v>
      </c>
      <c r="C51" s="663"/>
      <c r="D51" s="663"/>
      <c r="E51" s="663"/>
      <c r="F51" s="663"/>
      <c r="G51" s="663"/>
      <c r="H51" s="663"/>
      <c r="I51" s="663"/>
      <c r="J51" s="663"/>
      <c r="K51" s="663"/>
    </row>
    <row r="52" spans="2:11" x14ac:dyDescent="0.3">
      <c r="B52" s="809" t="s">
        <v>161</v>
      </c>
      <c r="C52" s="809"/>
      <c r="D52" s="809"/>
      <c r="E52" s="809"/>
      <c r="F52" s="809"/>
      <c r="G52" s="809"/>
      <c r="H52" s="809"/>
      <c r="I52" s="809"/>
      <c r="J52" s="809"/>
      <c r="K52" s="809"/>
    </row>
    <row r="53" spans="2:11" x14ac:dyDescent="0.3">
      <c r="B53" s="663" t="s">
        <v>159</v>
      </c>
      <c r="C53" s="663"/>
      <c r="D53" s="663"/>
      <c r="E53" s="663"/>
      <c r="F53" s="663"/>
      <c r="G53" s="663"/>
      <c r="H53" s="663"/>
      <c r="I53" s="663"/>
      <c r="J53" s="663"/>
      <c r="K53" s="663"/>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20:I20 D28:E28 D42:I42 D46:I46 D30:E31 G30:I31 G28:I28 D21:H21">
    <cfRule type="containsBlanks" dxfId="6" priority="14">
      <formula>LEN(TRIM(D20))=0</formula>
    </cfRule>
  </conditionalFormatting>
  <conditionalFormatting sqref="D8:I13">
    <cfRule type="containsBlanks" dxfId="5" priority="6">
      <formula>LEN(TRIM(D8))=0</formula>
    </cfRule>
  </conditionalFormatting>
  <conditionalFormatting sqref="F28 F30:F31">
    <cfRule type="containsBlanks" dxfId="4" priority="5">
      <formula>LEN(TRIM(F28))=0</formula>
    </cfRule>
  </conditionalFormatting>
  <conditionalFormatting sqref="D22:I22">
    <cfRule type="containsBlanks" dxfId="3" priority="4">
      <formula>LEN(TRIM(D22))=0</formula>
    </cfRule>
  </conditionalFormatting>
  <conditionalFormatting sqref="I21">
    <cfRule type="containsBlanks" dxfId="2" priority="3">
      <formula>LEN(TRIM(I21))=0</formula>
    </cfRule>
  </conditionalFormatting>
  <conditionalFormatting sqref="D25:I25">
    <cfRule type="containsBlanks" dxfId="1" priority="2">
      <formula>LEN(TRIM(D25))=0</formula>
    </cfRule>
  </conditionalFormatting>
  <conditionalFormatting sqref="D33:I39">
    <cfRule type="containsBlanks" dxfId="0" priority="1">
      <formula>LEN(TRIM(#REF!))=0</formula>
    </cfRule>
  </conditionalFormatting>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L46"/>
  <sheetViews>
    <sheetView workbookViewId="0">
      <selection activeCell="C39" sqref="C39"/>
    </sheetView>
  </sheetViews>
  <sheetFormatPr defaultColWidth="8.6640625" defaultRowHeight="14.4" x14ac:dyDescent="0.3"/>
  <cols>
    <col min="1" max="1" width="2.33203125" customWidth="1"/>
    <col min="2" max="2" width="11.33203125" customWidth="1"/>
    <col min="3" max="3" width="19.109375" customWidth="1"/>
    <col min="4" max="4" width="8.6640625" style="32" customWidth="1"/>
    <col min="5" max="7" width="8.6640625" customWidth="1"/>
    <col min="8" max="11" width="8.6640625" style="32" customWidth="1"/>
    <col min="12" max="14" width="8.6640625" customWidth="1"/>
    <col min="15" max="21" width="8.6640625" style="32" customWidth="1"/>
    <col min="22" max="22" width="2.33203125" style="32" customWidth="1"/>
    <col min="23" max="23" width="70.44140625" style="32" customWidth="1"/>
    <col min="24" max="24" width="8.33203125" customWidth="1"/>
    <col min="25" max="25" width="6.6640625" customWidth="1"/>
  </cols>
  <sheetData>
    <row r="1" spans="2:38" ht="15" thickBot="1" x14ac:dyDescent="0.35">
      <c r="B1" t="s">
        <v>128</v>
      </c>
      <c r="C1" s="5"/>
      <c r="D1" s="5"/>
    </row>
    <row r="2" spans="2:38" ht="14.85" customHeight="1" thickBot="1" x14ac:dyDescent="0.35">
      <c r="B2" s="816" t="s">
        <v>256</v>
      </c>
      <c r="C2" s="817"/>
      <c r="D2" s="817"/>
      <c r="E2" s="817"/>
      <c r="F2" s="817"/>
      <c r="G2" s="817"/>
      <c r="H2" s="817"/>
      <c r="I2" s="817"/>
      <c r="J2" s="817"/>
      <c r="K2" s="817"/>
      <c r="L2" s="817"/>
      <c r="M2" s="817"/>
      <c r="N2" s="817"/>
      <c r="O2" s="817"/>
      <c r="P2" s="817"/>
      <c r="Q2" s="817"/>
      <c r="R2" s="817"/>
      <c r="S2" s="817"/>
      <c r="T2" s="817"/>
      <c r="U2" s="818"/>
      <c r="V2" s="166"/>
      <c r="W2" s="62" t="s">
        <v>136</v>
      </c>
      <c r="Z2" s="1"/>
      <c r="AA2" s="1"/>
      <c r="AB2" s="1"/>
    </row>
    <row r="3" spans="2:38" ht="14.85" customHeight="1" thickBot="1" x14ac:dyDescent="0.35">
      <c r="B3" s="829"/>
      <c r="C3" s="830"/>
      <c r="D3" s="830"/>
      <c r="E3" s="830"/>
      <c r="F3" s="830"/>
      <c r="G3" s="830"/>
      <c r="H3" s="830"/>
      <c r="I3" s="830"/>
      <c r="J3" s="830"/>
      <c r="K3" s="830"/>
      <c r="L3" s="830"/>
      <c r="M3" s="830"/>
      <c r="N3" s="830"/>
      <c r="O3" s="149"/>
      <c r="P3" s="505"/>
      <c r="Q3" s="505"/>
      <c r="R3" s="505"/>
      <c r="S3" s="505"/>
      <c r="T3" s="505"/>
      <c r="U3" s="505"/>
      <c r="V3" s="149"/>
      <c r="Z3" s="32"/>
      <c r="AA3" s="1"/>
      <c r="AB3" s="1"/>
    </row>
    <row r="4" spans="2:38" ht="35.25" customHeight="1" thickBot="1" x14ac:dyDescent="0.35">
      <c r="B4" s="680"/>
      <c r="C4" s="831"/>
      <c r="D4" s="801" t="s">
        <v>381</v>
      </c>
      <c r="E4" s="802"/>
      <c r="F4" s="802"/>
      <c r="G4" s="802"/>
      <c r="H4" s="802"/>
      <c r="I4" s="802"/>
      <c r="J4" s="802"/>
      <c r="K4" s="802"/>
      <c r="L4" s="802"/>
      <c r="M4" s="801" t="s">
        <v>382</v>
      </c>
      <c r="N4" s="802"/>
      <c r="O4" s="802"/>
      <c r="P4" s="802"/>
      <c r="Q4" s="802"/>
      <c r="R4" s="802"/>
      <c r="S4" s="802"/>
      <c r="T4" s="802"/>
      <c r="U4" s="803"/>
      <c r="V4" s="330"/>
      <c r="W4" s="26" t="s">
        <v>139</v>
      </c>
    </row>
    <row r="5" spans="2:38" s="32" customFormat="1" ht="35.25" customHeight="1" thickBot="1" x14ac:dyDescent="0.35">
      <c r="B5" s="832"/>
      <c r="C5" s="833"/>
      <c r="D5" s="801">
        <v>2016</v>
      </c>
      <c r="E5" s="802"/>
      <c r="F5" s="803"/>
      <c r="G5" s="704">
        <v>2017</v>
      </c>
      <c r="H5" s="675"/>
      <c r="I5" s="742"/>
      <c r="J5" s="801">
        <v>2018</v>
      </c>
      <c r="K5" s="802"/>
      <c r="L5" s="803"/>
      <c r="M5" s="704">
        <v>2020</v>
      </c>
      <c r="N5" s="675"/>
      <c r="O5" s="742"/>
      <c r="P5" s="801">
        <v>2025</v>
      </c>
      <c r="Q5" s="802"/>
      <c r="R5" s="803"/>
      <c r="S5" s="704">
        <v>2030</v>
      </c>
      <c r="T5" s="675"/>
      <c r="U5" s="742"/>
      <c r="W5" s="26" t="s">
        <v>263</v>
      </c>
      <c r="X5" s="27"/>
      <c r="Y5" s="27"/>
      <c r="Z5" s="27"/>
      <c r="AA5" s="27"/>
      <c r="AB5" s="27"/>
      <c r="AC5" s="27"/>
      <c r="AD5" s="27"/>
      <c r="AE5" s="27"/>
      <c r="AF5" s="27"/>
      <c r="AG5" s="27"/>
      <c r="AH5" s="27"/>
      <c r="AI5" s="27"/>
      <c r="AJ5" s="27"/>
      <c r="AK5" s="27"/>
      <c r="AL5" s="27"/>
    </row>
    <row r="6" spans="2:38" ht="41.1" customHeight="1" thickBot="1" x14ac:dyDescent="0.35">
      <c r="B6" s="397" t="s">
        <v>130</v>
      </c>
      <c r="C6" s="397" t="s">
        <v>107</v>
      </c>
      <c r="D6" s="239" t="s">
        <v>383</v>
      </c>
      <c r="E6" s="188" t="s">
        <v>384</v>
      </c>
      <c r="F6" s="189" t="s">
        <v>385</v>
      </c>
      <c r="G6" s="239" t="s">
        <v>383</v>
      </c>
      <c r="H6" s="188" t="s">
        <v>384</v>
      </c>
      <c r="I6" s="189" t="s">
        <v>385</v>
      </c>
      <c r="J6" s="560" t="s">
        <v>383</v>
      </c>
      <c r="K6" s="188" t="s">
        <v>384</v>
      </c>
      <c r="L6" s="189" t="s">
        <v>385</v>
      </c>
      <c r="M6" s="239" t="s">
        <v>383</v>
      </c>
      <c r="N6" s="188" t="s">
        <v>384</v>
      </c>
      <c r="O6" s="189" t="s">
        <v>385</v>
      </c>
      <c r="P6" s="329" t="s">
        <v>383</v>
      </c>
      <c r="Q6" s="240" t="s">
        <v>384</v>
      </c>
      <c r="R6" s="241" t="s">
        <v>385</v>
      </c>
      <c r="S6" s="329" t="s">
        <v>383</v>
      </c>
      <c r="T6" s="240" t="s">
        <v>384</v>
      </c>
      <c r="U6" s="241" t="s">
        <v>385</v>
      </c>
      <c r="V6"/>
      <c r="W6" s="374" t="s">
        <v>264</v>
      </c>
      <c r="X6" s="27"/>
      <c r="Y6" s="27"/>
      <c r="Z6" s="27"/>
      <c r="AA6" s="27"/>
      <c r="AB6" s="27"/>
      <c r="AC6" s="27"/>
      <c r="AD6" s="27"/>
      <c r="AE6" s="27"/>
      <c r="AF6" s="27"/>
      <c r="AG6" s="27"/>
      <c r="AH6" s="27"/>
      <c r="AI6" s="27"/>
      <c r="AJ6" s="27"/>
      <c r="AK6" s="27"/>
      <c r="AL6" s="27"/>
    </row>
    <row r="7" spans="2:38" ht="16.5" customHeight="1" x14ac:dyDescent="0.3">
      <c r="B7" s="834" t="s">
        <v>11</v>
      </c>
      <c r="C7" s="554" t="s">
        <v>7</v>
      </c>
      <c r="D7" s="548">
        <f>'5b. AFI targets'!D8</f>
        <v>5</v>
      </c>
      <c r="E7" s="547">
        <f>'5a. AFV estimates'!D9</f>
        <v>760</v>
      </c>
      <c r="F7" s="558">
        <f>E7/D7</f>
        <v>152</v>
      </c>
      <c r="G7" s="548">
        <f>'5b. AFI targets'!E8</f>
        <v>29</v>
      </c>
      <c r="H7" s="547">
        <f>'5a. AFV estimates'!E9</f>
        <v>1034</v>
      </c>
      <c r="I7" s="558">
        <f>H7/G7</f>
        <v>35.655172413793103</v>
      </c>
      <c r="J7" s="548">
        <f>'5b. AFI targets'!F8</f>
        <v>212</v>
      </c>
      <c r="K7" s="547">
        <f>'5a. AFV estimates'!F9</f>
        <v>15363</v>
      </c>
      <c r="L7" s="561">
        <f>K7/J7</f>
        <v>72.466981132075475</v>
      </c>
      <c r="M7" s="548">
        <f>'5b. AFI targets'!G8</f>
        <v>86</v>
      </c>
      <c r="N7" s="547">
        <f>'5a. AFV estimates'!G9</f>
        <v>3011</v>
      </c>
      <c r="O7" s="549">
        <f>N7/M7</f>
        <v>35.011627906976742</v>
      </c>
      <c r="P7" s="546">
        <f>'5b. AFI targets'!H8</f>
        <v>12</v>
      </c>
      <c r="Q7" s="547">
        <f>'5a. AFV estimates'!H9</f>
        <v>51535</v>
      </c>
      <c r="R7" s="549">
        <f>Q7/P7</f>
        <v>4294.583333333333</v>
      </c>
      <c r="S7" s="546">
        <f>'5b. AFI targets'!I8</f>
        <v>15004</v>
      </c>
      <c r="T7" s="547">
        <f>'5a. AFV estimates'!I9</f>
        <v>248563</v>
      </c>
      <c r="U7" s="550">
        <f>T7/S7</f>
        <v>16.566448946947482</v>
      </c>
      <c r="V7"/>
      <c r="W7" s="32" t="s">
        <v>283</v>
      </c>
      <c r="X7" s="27"/>
      <c r="Y7" s="27"/>
      <c r="Z7" s="27"/>
      <c r="AA7" s="27"/>
      <c r="AB7" s="27"/>
      <c r="AC7" s="27"/>
      <c r="AD7" s="27"/>
      <c r="AE7" s="27"/>
      <c r="AF7" s="27"/>
      <c r="AG7" s="27"/>
      <c r="AH7" s="27"/>
      <c r="AI7" s="27"/>
      <c r="AJ7" s="27"/>
      <c r="AK7" s="27"/>
      <c r="AL7" s="27"/>
    </row>
    <row r="8" spans="2:38" x14ac:dyDescent="0.3">
      <c r="B8" s="835"/>
      <c r="C8" s="555" t="s">
        <v>109</v>
      </c>
      <c r="D8" s="553">
        <f>'5b. AFI targets'!D25</f>
        <v>4</v>
      </c>
      <c r="E8" s="552">
        <f>'5a. AFV estimates'!D29</f>
        <v>352</v>
      </c>
      <c r="F8" s="559">
        <f>E8/D8</f>
        <v>88</v>
      </c>
      <c r="G8" s="553">
        <f>'5b. AFI targets'!E25</f>
        <v>4</v>
      </c>
      <c r="H8" s="552">
        <f>'5a. AFV estimates'!E29</f>
        <v>378</v>
      </c>
      <c r="I8" s="559">
        <f>H8/G8</f>
        <v>94.5</v>
      </c>
      <c r="J8" s="553">
        <f>'5b. AFI targets'!F25</f>
        <v>4</v>
      </c>
      <c r="K8" s="552">
        <f>'5a. AFV estimates'!F29</f>
        <v>405</v>
      </c>
      <c r="L8" s="333">
        <f>K8/J8</f>
        <v>101.25</v>
      </c>
      <c r="M8" s="553">
        <f>'5b. AFI targets'!G25</f>
        <v>8</v>
      </c>
      <c r="N8" s="552">
        <f>'5a. AFV estimates'!G29</f>
        <v>565</v>
      </c>
      <c r="O8" s="334">
        <f>N8/M8</f>
        <v>70.625</v>
      </c>
      <c r="P8" s="551">
        <f>'5b. AFI targets'!H25</f>
        <v>13</v>
      </c>
      <c r="Q8" s="552">
        <f>'5a. AFV estimates'!H29</f>
        <v>1500</v>
      </c>
      <c r="R8" s="334">
        <f>Q8/P8</f>
        <v>115.38461538461539</v>
      </c>
      <c r="S8" s="551">
        <f>'5b. AFI targets'!I25</f>
        <v>28</v>
      </c>
      <c r="T8" s="552">
        <f>'5a. AFV estimates'!I29</f>
        <v>12300</v>
      </c>
      <c r="U8" s="334">
        <f>T8/S8</f>
        <v>439.28571428571428</v>
      </c>
      <c r="V8"/>
      <c r="W8" s="331"/>
    </row>
    <row r="9" spans="2:38" ht="15" thickBot="1" x14ac:dyDescent="0.35">
      <c r="B9" s="836"/>
      <c r="C9" s="556" t="s">
        <v>108</v>
      </c>
      <c r="D9" s="337"/>
      <c r="E9" s="335"/>
      <c r="F9" s="336"/>
      <c r="G9" s="337"/>
      <c r="H9" s="335"/>
      <c r="I9" s="336"/>
      <c r="J9" s="337"/>
      <c r="K9" s="335"/>
      <c r="L9" s="336"/>
      <c r="M9" s="337"/>
      <c r="N9" s="335"/>
      <c r="O9" s="338"/>
      <c r="P9" s="450"/>
      <c r="Q9" s="335"/>
      <c r="R9" s="338"/>
      <c r="S9" s="450"/>
      <c r="T9" s="335"/>
      <c r="U9" s="338"/>
      <c r="V9"/>
      <c r="W9" s="331"/>
    </row>
    <row r="10" spans="2:38" x14ac:dyDescent="0.3">
      <c r="B10" s="834" t="s">
        <v>12</v>
      </c>
      <c r="C10" s="545" t="s">
        <v>108</v>
      </c>
      <c r="D10" s="557"/>
      <c r="E10" s="351"/>
      <c r="F10" s="354"/>
      <c r="G10" s="353"/>
      <c r="H10" s="351"/>
      <c r="I10" s="354"/>
      <c r="J10" s="351"/>
      <c r="K10" s="351"/>
      <c r="L10" s="352"/>
      <c r="M10" s="353"/>
      <c r="N10" s="351"/>
      <c r="O10" s="354"/>
      <c r="P10" s="339"/>
      <c r="Q10" s="339"/>
      <c r="R10" s="340"/>
      <c r="S10" s="341"/>
      <c r="T10" s="339"/>
      <c r="U10" s="342"/>
      <c r="V10"/>
      <c r="W10" s="26"/>
    </row>
    <row r="11" spans="2:38" ht="15" customHeight="1" x14ac:dyDescent="0.3">
      <c r="B11" s="835"/>
      <c r="C11" s="496" t="s">
        <v>108</v>
      </c>
      <c r="D11" s="452"/>
      <c r="E11" s="343"/>
      <c r="F11" s="346"/>
      <c r="G11" s="345"/>
      <c r="H11" s="343"/>
      <c r="I11" s="346"/>
      <c r="J11" s="343"/>
      <c r="K11" s="343"/>
      <c r="L11" s="344"/>
      <c r="M11" s="345"/>
      <c r="N11" s="343"/>
      <c r="O11" s="346"/>
      <c r="P11" s="343"/>
      <c r="Q11" s="343"/>
      <c r="R11" s="344"/>
      <c r="S11" s="345"/>
      <c r="T11" s="343"/>
      <c r="U11" s="346"/>
      <c r="V11"/>
      <c r="W11" s="26"/>
    </row>
    <row r="12" spans="2:38" ht="15" thickBot="1" x14ac:dyDescent="0.35">
      <c r="B12" s="836"/>
      <c r="C12" s="497" t="s">
        <v>108</v>
      </c>
      <c r="D12" s="453"/>
      <c r="E12" s="347"/>
      <c r="F12" s="350"/>
      <c r="G12" s="349"/>
      <c r="H12" s="347"/>
      <c r="I12" s="350"/>
      <c r="J12" s="347"/>
      <c r="K12" s="347"/>
      <c r="L12" s="348"/>
      <c r="M12" s="349"/>
      <c r="N12" s="347"/>
      <c r="O12" s="350"/>
      <c r="P12" s="347"/>
      <c r="Q12" s="347"/>
      <c r="R12" s="348"/>
      <c r="S12" s="349"/>
      <c r="T12" s="347"/>
      <c r="U12" s="350"/>
      <c r="V12"/>
      <c r="W12" s="26"/>
    </row>
    <row r="13" spans="2:38" x14ac:dyDescent="0.3">
      <c r="B13" s="834" t="s">
        <v>13</v>
      </c>
      <c r="C13" s="495" t="s">
        <v>108</v>
      </c>
      <c r="D13" s="451"/>
      <c r="E13" s="339"/>
      <c r="F13" s="342"/>
      <c r="G13" s="341"/>
      <c r="H13" s="339"/>
      <c r="I13" s="342"/>
      <c r="J13" s="339"/>
      <c r="K13" s="339"/>
      <c r="L13" s="340"/>
      <c r="M13" s="341"/>
      <c r="N13" s="339"/>
      <c r="O13" s="342"/>
      <c r="P13" s="339"/>
      <c r="Q13" s="339"/>
      <c r="R13" s="340"/>
      <c r="S13" s="341"/>
      <c r="T13" s="339"/>
      <c r="U13" s="342"/>
      <c r="V13"/>
      <c r="W13" s="26"/>
    </row>
    <row r="14" spans="2:38" ht="14.1" customHeight="1" x14ac:dyDescent="0.3">
      <c r="B14" s="835"/>
      <c r="C14" s="496" t="s">
        <v>108</v>
      </c>
      <c r="D14" s="452"/>
      <c r="E14" s="343"/>
      <c r="F14" s="346"/>
      <c r="G14" s="345"/>
      <c r="H14" s="343"/>
      <c r="I14" s="346"/>
      <c r="J14" s="343"/>
      <c r="K14" s="343"/>
      <c r="L14" s="344"/>
      <c r="M14" s="345"/>
      <c r="N14" s="343"/>
      <c r="O14" s="346"/>
      <c r="P14" s="343"/>
      <c r="Q14" s="343"/>
      <c r="R14" s="344"/>
      <c r="S14" s="345"/>
      <c r="T14" s="343"/>
      <c r="U14" s="346"/>
      <c r="V14"/>
      <c r="W14" s="26"/>
    </row>
    <row r="15" spans="2:38" ht="15" thickBot="1" x14ac:dyDescent="0.35">
      <c r="B15" s="836"/>
      <c r="C15" s="497" t="s">
        <v>108</v>
      </c>
      <c r="D15" s="453"/>
      <c r="E15" s="347"/>
      <c r="F15" s="350"/>
      <c r="G15" s="349"/>
      <c r="H15" s="347"/>
      <c r="I15" s="350"/>
      <c r="J15" s="347"/>
      <c r="K15" s="347"/>
      <c r="L15" s="348"/>
      <c r="M15" s="349"/>
      <c r="N15" s="347"/>
      <c r="O15" s="350"/>
      <c r="P15" s="347"/>
      <c r="Q15" s="347"/>
      <c r="R15" s="348"/>
      <c r="S15" s="349"/>
      <c r="T15" s="347"/>
      <c r="U15" s="350"/>
      <c r="V15"/>
      <c r="W15" s="26"/>
    </row>
    <row r="16" spans="2:38" s="32" customFormat="1" x14ac:dyDescent="0.3">
      <c r="B16" s="834" t="s">
        <v>14</v>
      </c>
      <c r="C16" s="495" t="s">
        <v>7</v>
      </c>
      <c r="D16" s="603">
        <v>11751.93</v>
      </c>
      <c r="E16" s="604">
        <v>11751.93</v>
      </c>
      <c r="F16" s="605">
        <f>E16/D16</f>
        <v>1</v>
      </c>
      <c r="G16" s="606">
        <v>11736.76</v>
      </c>
      <c r="H16" s="607">
        <v>11736.76</v>
      </c>
      <c r="I16" s="605">
        <f t="shared" ref="I16" si="0">H16/G16</f>
        <v>1</v>
      </c>
      <c r="J16" s="607">
        <v>16578.5</v>
      </c>
      <c r="K16" s="607">
        <v>16578.5</v>
      </c>
      <c r="L16" s="608">
        <f t="shared" ref="L16" si="1">K16/J16</f>
        <v>1</v>
      </c>
      <c r="M16" s="607">
        <v>16578.5</v>
      </c>
      <c r="N16" s="607">
        <v>16578.5</v>
      </c>
      <c r="O16" s="608">
        <f t="shared" ref="O16" si="2">N16/M16</f>
        <v>1</v>
      </c>
      <c r="P16" s="609">
        <v>200000</v>
      </c>
      <c r="Q16" s="609">
        <v>200000</v>
      </c>
      <c r="R16" s="610">
        <f t="shared" ref="R16" si="3">Q16/P16</f>
        <v>1</v>
      </c>
      <c r="S16" s="611">
        <v>200000</v>
      </c>
      <c r="T16" s="609">
        <v>200000</v>
      </c>
      <c r="U16" s="612">
        <f t="shared" ref="U16" si="4">T16/S16</f>
        <v>1</v>
      </c>
      <c r="W16" s="26"/>
    </row>
    <row r="17" spans="2:27" s="32" customFormat="1" x14ac:dyDescent="0.3">
      <c r="B17" s="835"/>
      <c r="C17" s="496" t="s">
        <v>108</v>
      </c>
      <c r="D17" s="452"/>
      <c r="E17" s="343"/>
      <c r="F17" s="346"/>
      <c r="G17" s="345"/>
      <c r="H17" s="343"/>
      <c r="I17" s="346"/>
      <c r="J17" s="343"/>
      <c r="K17" s="343"/>
      <c r="L17" s="344"/>
      <c r="M17" s="345"/>
      <c r="N17" s="343"/>
      <c r="O17" s="346"/>
      <c r="P17" s="343"/>
      <c r="Q17" s="343"/>
      <c r="R17" s="344"/>
      <c r="S17" s="345"/>
      <c r="T17" s="343"/>
      <c r="U17" s="346"/>
      <c r="W17" s="26"/>
    </row>
    <row r="18" spans="2:27" ht="15" thickBot="1" x14ac:dyDescent="0.35">
      <c r="B18" s="836"/>
      <c r="C18" s="497" t="s">
        <v>108</v>
      </c>
      <c r="D18" s="453"/>
      <c r="E18" s="347"/>
      <c r="F18" s="350"/>
      <c r="G18" s="349"/>
      <c r="H18" s="347"/>
      <c r="I18" s="350"/>
      <c r="J18" s="347"/>
      <c r="K18" s="347"/>
      <c r="L18" s="348"/>
      <c r="M18" s="349"/>
      <c r="N18" s="347"/>
      <c r="O18" s="350"/>
      <c r="P18" s="347"/>
      <c r="Q18" s="347"/>
      <c r="R18" s="348"/>
      <c r="S18" s="349"/>
      <c r="T18" s="347"/>
      <c r="U18" s="350"/>
      <c r="V18"/>
      <c r="W18" s="26"/>
    </row>
    <row r="19" spans="2:27" x14ac:dyDescent="0.3">
      <c r="B19" s="13"/>
    </row>
    <row r="20" spans="2:27" s="32" customFormat="1" x14ac:dyDescent="0.3">
      <c r="B20" s="22" t="s">
        <v>110</v>
      </c>
    </row>
    <row r="21" spans="2:27" s="32" customFormat="1" x14ac:dyDescent="0.3">
      <c r="B21" s="663" t="s">
        <v>149</v>
      </c>
      <c r="C21" s="663"/>
      <c r="D21" s="663"/>
      <c r="E21" s="663"/>
      <c r="F21" s="663"/>
      <c r="G21" s="663"/>
      <c r="H21" s="663"/>
      <c r="I21" s="663"/>
      <c r="J21" s="663"/>
      <c r="K21" s="663"/>
      <c r="L21" s="663"/>
      <c r="M21" s="663"/>
      <c r="N21" s="663"/>
      <c r="O21" s="663"/>
      <c r="P21" s="500"/>
      <c r="Q21" s="500"/>
      <c r="R21" s="500"/>
      <c r="S21" s="500"/>
      <c r="T21" s="500"/>
      <c r="U21" s="500"/>
      <c r="V21" s="27"/>
      <c r="W21" s="27"/>
      <c r="X21" s="27"/>
      <c r="Y21" s="27"/>
      <c r="Z21" s="27"/>
      <c r="AA21" s="27"/>
    </row>
    <row r="22" spans="2:27" s="32" customFormat="1" x14ac:dyDescent="0.3">
      <c r="B22" s="663" t="s">
        <v>150</v>
      </c>
      <c r="C22" s="663"/>
      <c r="D22" s="663"/>
      <c r="E22" s="663"/>
      <c r="F22" s="663"/>
      <c r="G22" s="663"/>
      <c r="H22" s="663"/>
      <c r="I22" s="663"/>
      <c r="J22" s="663"/>
      <c r="K22" s="663"/>
      <c r="L22" s="663"/>
      <c r="M22" s="663"/>
      <c r="N22" s="663"/>
      <c r="O22" s="663"/>
      <c r="P22" s="500"/>
      <c r="Q22" s="500"/>
      <c r="R22" s="500"/>
      <c r="S22" s="500"/>
      <c r="T22" s="500"/>
      <c r="U22" s="500"/>
      <c r="X22" s="27"/>
      <c r="Y22" s="27"/>
      <c r="Z22" s="27"/>
      <c r="AA22" s="27"/>
    </row>
    <row r="23" spans="2:27" s="32" customFormat="1" x14ac:dyDescent="0.3">
      <c r="X23" s="3"/>
    </row>
    <row r="24" spans="2:27" ht="15" thickBot="1" x14ac:dyDescent="0.35"/>
    <row r="25" spans="2:27" ht="16.5" customHeight="1" thickBot="1" x14ac:dyDescent="0.35">
      <c r="B25" s="816" t="s">
        <v>252</v>
      </c>
      <c r="C25" s="817"/>
      <c r="D25" s="817"/>
      <c r="E25" s="817"/>
      <c r="F25" s="817"/>
      <c r="G25" s="817"/>
      <c r="H25" s="817"/>
      <c r="I25" s="818"/>
      <c r="J25" s="166"/>
      <c r="K25" s="162"/>
      <c r="L25" s="166"/>
      <c r="M25" s="166"/>
      <c r="N25" s="166"/>
      <c r="O25" s="162"/>
      <c r="P25" s="166"/>
      <c r="Q25" s="162"/>
      <c r="R25" s="166"/>
      <c r="S25" s="166"/>
      <c r="T25" s="166"/>
      <c r="U25" s="162"/>
      <c r="V25" s="162"/>
      <c r="W25" s="162"/>
    </row>
    <row r="26" spans="2:27" ht="15" thickBot="1" x14ac:dyDescent="0.35">
      <c r="B26" s="837"/>
      <c r="C26" s="837"/>
      <c r="D26" s="837"/>
      <c r="E26" s="837"/>
      <c r="F26" s="837"/>
      <c r="G26" s="837"/>
      <c r="H26" s="837"/>
      <c r="I26" s="837"/>
      <c r="J26" s="332"/>
      <c r="K26" s="332"/>
      <c r="L26" s="332"/>
      <c r="M26" s="332"/>
      <c r="N26" s="332"/>
      <c r="O26" s="148"/>
      <c r="P26" s="332"/>
      <c r="Q26" s="332"/>
      <c r="R26" s="332"/>
      <c r="S26" s="332"/>
      <c r="T26" s="332"/>
      <c r="U26" s="181"/>
      <c r="V26" s="148"/>
      <c r="W26" s="148"/>
    </row>
    <row r="27" spans="2:27" ht="45" customHeight="1" thickBot="1" x14ac:dyDescent="0.35">
      <c r="B27" s="801"/>
      <c r="C27" s="803"/>
      <c r="D27" s="801" t="s">
        <v>251</v>
      </c>
      <c r="E27" s="802"/>
      <c r="F27" s="802"/>
      <c r="G27" s="801" t="s">
        <v>253</v>
      </c>
      <c r="H27" s="827"/>
      <c r="I27" s="828"/>
      <c r="J27" s="163"/>
      <c r="K27"/>
      <c r="N27" s="801"/>
      <c r="O27" s="803"/>
      <c r="P27" s="801" t="s">
        <v>251</v>
      </c>
      <c r="Q27" s="802"/>
      <c r="R27" s="802"/>
      <c r="S27" s="801" t="s">
        <v>253</v>
      </c>
      <c r="T27" s="827"/>
      <c r="U27" s="828"/>
      <c r="V27" s="163"/>
      <c r="W27"/>
    </row>
    <row r="28" spans="2:27" ht="46.35" customHeight="1" thickBot="1" x14ac:dyDescent="0.35">
      <c r="B28" s="822" t="s">
        <v>130</v>
      </c>
      <c r="C28" s="822" t="s">
        <v>153</v>
      </c>
      <c r="D28" s="802" t="s">
        <v>389</v>
      </c>
      <c r="E28" s="802"/>
      <c r="F28" s="802"/>
      <c r="G28" s="824" t="s">
        <v>390</v>
      </c>
      <c r="H28" s="825"/>
      <c r="I28" s="826"/>
      <c r="J28" s="181"/>
      <c r="K28"/>
      <c r="N28" s="822" t="s">
        <v>130</v>
      </c>
      <c r="O28" s="822" t="s">
        <v>153</v>
      </c>
      <c r="P28" s="802" t="s">
        <v>511</v>
      </c>
      <c r="Q28" s="802"/>
      <c r="R28" s="802"/>
      <c r="S28" s="824" t="s">
        <v>390</v>
      </c>
      <c r="T28" s="825"/>
      <c r="U28" s="826"/>
      <c r="V28" s="164"/>
      <c r="W28"/>
    </row>
    <row r="29" spans="2:27" ht="16.350000000000001" customHeight="1" thickBot="1" x14ac:dyDescent="0.35">
      <c r="B29" s="823"/>
      <c r="C29" s="823"/>
      <c r="D29" s="329">
        <v>2016</v>
      </c>
      <c r="E29" s="240">
        <v>2017</v>
      </c>
      <c r="F29" s="241">
        <v>2018</v>
      </c>
      <c r="G29" s="186">
        <v>2020</v>
      </c>
      <c r="H29" s="187">
        <v>2025</v>
      </c>
      <c r="I29" s="224">
        <v>2030</v>
      </c>
      <c r="J29" s="237"/>
      <c r="K29"/>
      <c r="N29" s="823"/>
      <c r="O29" s="823"/>
      <c r="P29" s="329">
        <v>2016</v>
      </c>
      <c r="Q29" s="240">
        <v>2017</v>
      </c>
      <c r="R29" s="241">
        <v>2018</v>
      </c>
      <c r="S29" s="186">
        <v>2020</v>
      </c>
      <c r="T29" s="187">
        <v>2025</v>
      </c>
      <c r="U29" s="224">
        <v>2030</v>
      </c>
      <c r="V29" s="161"/>
      <c r="W29"/>
    </row>
    <row r="30" spans="2:27" x14ac:dyDescent="0.3">
      <c r="B30" s="819" t="s">
        <v>11</v>
      </c>
      <c r="C30" s="225" t="s">
        <v>20</v>
      </c>
      <c r="D30" s="509">
        <v>0.12</v>
      </c>
      <c r="E30" s="510">
        <v>0.11</v>
      </c>
      <c r="F30" s="511">
        <v>0.11</v>
      </c>
      <c r="G30" s="509"/>
      <c r="H30" s="512"/>
      <c r="I30" s="513"/>
      <c r="J30" s="238"/>
      <c r="K30"/>
      <c r="N30" s="819" t="s">
        <v>11</v>
      </c>
      <c r="O30" s="225" t="s">
        <v>20</v>
      </c>
      <c r="P30" s="859">
        <v>215</v>
      </c>
      <c r="Q30" s="860">
        <v>214.8</v>
      </c>
      <c r="R30" s="861">
        <v>233.5</v>
      </c>
      <c r="S30" s="859"/>
      <c r="T30" s="862"/>
      <c r="U30" s="863"/>
      <c r="V30" s="165"/>
      <c r="W30"/>
    </row>
    <row r="31" spans="2:27" x14ac:dyDescent="0.3">
      <c r="B31" s="820"/>
      <c r="C31" s="226" t="s">
        <v>21</v>
      </c>
      <c r="D31" s="514">
        <v>0.76</v>
      </c>
      <c r="E31" s="515">
        <v>0.77</v>
      </c>
      <c r="F31" s="516">
        <v>0.78</v>
      </c>
      <c r="G31" s="514"/>
      <c r="H31" s="517"/>
      <c r="I31" s="518"/>
      <c r="J31" s="238"/>
      <c r="K31"/>
      <c r="N31" s="820"/>
      <c r="O31" s="226" t="s">
        <v>21</v>
      </c>
      <c r="P31" s="864">
        <v>1398</v>
      </c>
      <c r="Q31" s="865">
        <v>1495.3</v>
      </c>
      <c r="R31" s="866">
        <v>1602.5</v>
      </c>
      <c r="S31" s="864"/>
      <c r="T31" s="867"/>
      <c r="U31" s="868"/>
      <c r="V31" s="165"/>
      <c r="W31"/>
    </row>
    <row r="32" spans="2:27" x14ac:dyDescent="0.3">
      <c r="B32" s="820"/>
      <c r="C32" s="226" t="s">
        <v>7</v>
      </c>
      <c r="D32" s="519"/>
      <c r="E32" s="517"/>
      <c r="F32" s="518"/>
      <c r="G32" s="519"/>
      <c r="H32" s="517"/>
      <c r="I32" s="518"/>
      <c r="J32" s="238"/>
      <c r="K32"/>
      <c r="N32" s="820"/>
      <c r="O32" s="226" t="s">
        <v>7</v>
      </c>
      <c r="P32" s="869"/>
      <c r="Q32" s="867"/>
      <c r="R32" s="868"/>
      <c r="S32" s="869"/>
      <c r="T32" s="867"/>
      <c r="U32" s="868"/>
      <c r="V32" s="165"/>
      <c r="W32"/>
    </row>
    <row r="33" spans="2:23" x14ac:dyDescent="0.3">
      <c r="B33" s="820"/>
      <c r="C33" s="226" t="s">
        <v>8</v>
      </c>
      <c r="D33" s="519">
        <v>0.05</v>
      </c>
      <c r="E33" s="517">
        <v>0.05</v>
      </c>
      <c r="F33" s="518">
        <v>0.05</v>
      </c>
      <c r="G33" s="519"/>
      <c r="H33" s="517"/>
      <c r="I33" s="518"/>
      <c r="J33" s="238"/>
      <c r="K33"/>
      <c r="N33" s="820"/>
      <c r="O33" s="226" t="s">
        <v>8</v>
      </c>
      <c r="P33" s="869">
        <v>100.3</v>
      </c>
      <c r="Q33" s="867">
        <v>101</v>
      </c>
      <c r="R33" s="868">
        <v>99.8</v>
      </c>
      <c r="S33" s="869"/>
      <c r="T33" s="867"/>
      <c r="U33" s="868"/>
      <c r="V33" s="165"/>
      <c r="W33"/>
    </row>
    <row r="34" spans="2:23" x14ac:dyDescent="0.3">
      <c r="B34" s="820"/>
      <c r="C34" s="226" t="s">
        <v>9</v>
      </c>
      <c r="D34" s="519"/>
      <c r="E34" s="517"/>
      <c r="F34" s="518"/>
      <c r="G34" s="519"/>
      <c r="H34" s="517"/>
      <c r="I34" s="518"/>
      <c r="J34" s="238"/>
      <c r="K34"/>
      <c r="N34" s="820"/>
      <c r="O34" s="226" t="s">
        <v>9</v>
      </c>
      <c r="P34" s="869"/>
      <c r="Q34" s="867"/>
      <c r="R34" s="868"/>
      <c r="S34" s="869"/>
      <c r="T34" s="867"/>
      <c r="U34" s="868"/>
      <c r="V34" s="165"/>
      <c r="W34"/>
    </row>
    <row r="35" spans="2:23" x14ac:dyDescent="0.3">
      <c r="B35" s="820"/>
      <c r="C35" s="226" t="s">
        <v>22</v>
      </c>
      <c r="D35" s="519"/>
      <c r="E35" s="517"/>
      <c r="F35" s="518"/>
      <c r="G35" s="519"/>
      <c r="H35" s="517"/>
      <c r="I35" s="518"/>
      <c r="J35" s="238"/>
      <c r="K35"/>
      <c r="N35" s="820"/>
      <c r="O35" s="226" t="s">
        <v>22</v>
      </c>
      <c r="P35" s="869"/>
      <c r="Q35" s="867"/>
      <c r="R35" s="868"/>
      <c r="S35" s="869"/>
      <c r="T35" s="867"/>
      <c r="U35" s="868"/>
      <c r="V35" s="165"/>
      <c r="W35"/>
    </row>
    <row r="36" spans="2:23" x14ac:dyDescent="0.3">
      <c r="B36" s="820"/>
      <c r="C36" s="226" t="s">
        <v>10</v>
      </c>
      <c r="D36" s="519">
        <v>0.06</v>
      </c>
      <c r="E36" s="517">
        <v>0.06</v>
      </c>
      <c r="F36" s="518">
        <v>0.05</v>
      </c>
      <c r="G36" s="519"/>
      <c r="H36" s="517"/>
      <c r="I36" s="518"/>
      <c r="J36" s="238"/>
      <c r="K36"/>
      <c r="N36" s="820"/>
      <c r="O36" s="226" t="s">
        <v>10</v>
      </c>
      <c r="P36" s="869">
        <v>114.8</v>
      </c>
      <c r="Q36" s="867">
        <v>106.5</v>
      </c>
      <c r="R36" s="868">
        <v>99.9</v>
      </c>
      <c r="S36" s="869"/>
      <c r="T36" s="867"/>
      <c r="U36" s="868"/>
      <c r="V36" s="165"/>
      <c r="W36"/>
    </row>
    <row r="37" spans="2:23" x14ac:dyDescent="0.3">
      <c r="B37" s="820"/>
      <c r="C37" s="227" t="s">
        <v>90</v>
      </c>
      <c r="D37" s="519">
        <v>0.01</v>
      </c>
      <c r="E37" s="517">
        <v>0.01</v>
      </c>
      <c r="F37" s="518">
        <v>0.01</v>
      </c>
      <c r="G37" s="519"/>
      <c r="H37" s="517"/>
      <c r="I37" s="518"/>
      <c r="J37" s="238"/>
      <c r="K37"/>
      <c r="N37" s="820"/>
      <c r="O37" s="227" t="s">
        <v>90</v>
      </c>
      <c r="P37" s="869">
        <v>9.9</v>
      </c>
      <c r="Q37" s="867">
        <v>12.8</v>
      </c>
      <c r="R37" s="868">
        <v>12.4</v>
      </c>
      <c r="S37" s="869"/>
      <c r="T37" s="867"/>
      <c r="U37" s="868"/>
      <c r="V37" s="165"/>
      <c r="W37"/>
    </row>
    <row r="38" spans="2:23" ht="55.2" x14ac:dyDescent="0.3">
      <c r="B38" s="820"/>
      <c r="C38" s="327" t="s">
        <v>98</v>
      </c>
      <c r="D38" s="519"/>
      <c r="E38" s="517"/>
      <c r="F38" s="518"/>
      <c r="G38" s="519"/>
      <c r="H38" s="517"/>
      <c r="I38" s="518"/>
      <c r="J38" s="238"/>
      <c r="K38"/>
      <c r="N38" s="820"/>
      <c r="O38" s="327" t="s">
        <v>98</v>
      </c>
      <c r="P38" s="869"/>
      <c r="Q38" s="867"/>
      <c r="R38" s="868"/>
      <c r="S38" s="869"/>
      <c r="T38" s="867"/>
      <c r="U38" s="868"/>
      <c r="V38" s="165"/>
      <c r="W38"/>
    </row>
    <row r="39" spans="2:23" ht="17.100000000000001" customHeight="1" thickBot="1" x14ac:dyDescent="0.35">
      <c r="B39" s="820"/>
      <c r="C39" s="228" t="s">
        <v>168</v>
      </c>
      <c r="D39" s="520"/>
      <c r="E39" s="521"/>
      <c r="F39" s="522"/>
      <c r="G39" s="520"/>
      <c r="H39" s="521"/>
      <c r="I39" s="522"/>
      <c r="J39" s="238"/>
      <c r="K39"/>
      <c r="N39" s="820"/>
      <c r="O39" s="228" t="s">
        <v>168</v>
      </c>
      <c r="P39" s="870"/>
      <c r="Q39" s="871"/>
      <c r="R39" s="872"/>
      <c r="S39" s="870"/>
      <c r="T39" s="871"/>
      <c r="U39" s="872"/>
      <c r="V39" s="165"/>
      <c r="W39"/>
    </row>
    <row r="40" spans="2:23" s="32" customFormat="1" ht="17.100000000000001" customHeight="1" thickBot="1" x14ac:dyDescent="0.35">
      <c r="B40" s="821"/>
      <c r="C40" s="565" t="s">
        <v>388</v>
      </c>
      <c r="D40" s="566">
        <f>SUM(D30:D39)</f>
        <v>1</v>
      </c>
      <c r="E40" s="567">
        <f t="shared" ref="E40:I40" si="5">SUM(E30:E39)</f>
        <v>1</v>
      </c>
      <c r="F40" s="568">
        <f t="shared" si="5"/>
        <v>1</v>
      </c>
      <c r="G40" s="566">
        <f>SUM(G30:G39)</f>
        <v>0</v>
      </c>
      <c r="H40" s="567">
        <f t="shared" si="5"/>
        <v>0</v>
      </c>
      <c r="I40" s="568">
        <f t="shared" si="5"/>
        <v>0</v>
      </c>
      <c r="J40" s="238" t="s">
        <v>391</v>
      </c>
      <c r="N40" s="821"/>
      <c r="O40" s="565" t="s">
        <v>388</v>
      </c>
      <c r="P40" s="873">
        <f>SUM(P30:P39)</f>
        <v>1838</v>
      </c>
      <c r="Q40" s="874">
        <f t="shared" ref="Q40:U40" si="6">SUM(Q30:Q39)</f>
        <v>1930.3999999999999</v>
      </c>
      <c r="R40" s="875">
        <f t="shared" si="6"/>
        <v>2048.1</v>
      </c>
      <c r="S40" s="873">
        <f>SUM(S30:S39)</f>
        <v>0</v>
      </c>
      <c r="T40" s="874">
        <f t="shared" ref="T40:U40" si="7">SUM(T30:T39)</f>
        <v>0</v>
      </c>
      <c r="U40" s="875">
        <f t="shared" si="7"/>
        <v>0</v>
      </c>
      <c r="V40" s="165"/>
    </row>
    <row r="41" spans="2:23" ht="19.649999999999999" customHeight="1" x14ac:dyDescent="0.3">
      <c r="B41" s="819" t="s">
        <v>23</v>
      </c>
      <c r="C41" s="225" t="s">
        <v>357</v>
      </c>
      <c r="D41" s="523"/>
      <c r="E41" s="512"/>
      <c r="F41" s="513"/>
      <c r="G41" s="523"/>
      <c r="H41" s="512"/>
      <c r="I41" s="513"/>
      <c r="J41" s="238"/>
      <c r="K41"/>
      <c r="N41" s="819" t="s">
        <v>23</v>
      </c>
      <c r="O41" s="225" t="s">
        <v>357</v>
      </c>
      <c r="P41" s="876"/>
      <c r="Q41" s="862"/>
      <c r="R41" s="863"/>
      <c r="S41" s="876"/>
      <c r="T41" s="862"/>
      <c r="U41" s="863"/>
      <c r="V41" s="165"/>
      <c r="W41"/>
    </row>
    <row r="42" spans="2:23" ht="20.399999999999999" customHeight="1" x14ac:dyDescent="0.3">
      <c r="B42" s="820"/>
      <c r="C42" s="328" t="s">
        <v>358</v>
      </c>
      <c r="D42" s="519"/>
      <c r="E42" s="517"/>
      <c r="F42" s="518"/>
      <c r="G42" s="519"/>
      <c r="H42" s="517"/>
      <c r="I42" s="518"/>
      <c r="J42" s="238"/>
      <c r="K42"/>
      <c r="N42" s="820"/>
      <c r="O42" s="328" t="s">
        <v>358</v>
      </c>
      <c r="P42" s="869"/>
      <c r="Q42" s="867"/>
      <c r="R42" s="868"/>
      <c r="S42" s="869"/>
      <c r="T42" s="867"/>
      <c r="U42" s="868"/>
      <c r="V42" s="165"/>
      <c r="W42"/>
    </row>
    <row r="43" spans="2:23" ht="15" thickBot="1" x14ac:dyDescent="0.35">
      <c r="B43" s="821"/>
      <c r="C43" s="228" t="s">
        <v>9</v>
      </c>
      <c r="D43" s="520"/>
      <c r="E43" s="521"/>
      <c r="F43" s="522"/>
      <c r="G43" s="520"/>
      <c r="H43" s="521"/>
      <c r="I43" s="522"/>
      <c r="J43" s="238"/>
      <c r="K43"/>
      <c r="N43" s="821"/>
      <c r="O43" s="228" t="s">
        <v>9</v>
      </c>
      <c r="P43" s="870"/>
      <c r="Q43" s="871"/>
      <c r="R43" s="872"/>
      <c r="S43" s="870"/>
      <c r="T43" s="871"/>
      <c r="U43" s="872"/>
      <c r="V43" s="165"/>
      <c r="W43"/>
    </row>
    <row r="44" spans="2:23" ht="22.35" customHeight="1" x14ac:dyDescent="0.3">
      <c r="B44" s="819" t="s">
        <v>24</v>
      </c>
      <c r="C44" s="229" t="s">
        <v>357</v>
      </c>
      <c r="D44" s="524"/>
      <c r="E44" s="525"/>
      <c r="F44" s="526"/>
      <c r="G44" s="523"/>
      <c r="H44" s="512"/>
      <c r="I44" s="513"/>
      <c r="J44" s="238"/>
      <c r="K44"/>
      <c r="N44" s="819" t="s">
        <v>24</v>
      </c>
      <c r="O44" s="229" t="s">
        <v>357</v>
      </c>
      <c r="P44" s="877"/>
      <c r="Q44" s="878"/>
      <c r="R44" s="879"/>
      <c r="S44" s="876"/>
      <c r="T44" s="862"/>
      <c r="U44" s="863"/>
      <c r="V44" s="165"/>
      <c r="W44"/>
    </row>
    <row r="45" spans="2:23" ht="19.649999999999999" customHeight="1" x14ac:dyDescent="0.3">
      <c r="B45" s="820"/>
      <c r="C45" s="328" t="s">
        <v>359</v>
      </c>
      <c r="D45" s="519"/>
      <c r="E45" s="517"/>
      <c r="F45" s="518"/>
      <c r="G45" s="519"/>
      <c r="H45" s="517"/>
      <c r="I45" s="518"/>
      <c r="J45" s="238"/>
      <c r="K45"/>
      <c r="N45" s="820"/>
      <c r="O45" s="328" t="s">
        <v>359</v>
      </c>
      <c r="P45" s="869"/>
      <c r="Q45" s="867"/>
      <c r="R45" s="868"/>
      <c r="S45" s="869"/>
      <c r="T45" s="867"/>
      <c r="U45" s="868"/>
      <c r="V45" s="165"/>
      <c r="W45"/>
    </row>
    <row r="46" spans="2:23" ht="15" thickBot="1" x14ac:dyDescent="0.35">
      <c r="B46" s="821"/>
      <c r="C46" s="228" t="s">
        <v>9</v>
      </c>
      <c r="D46" s="520"/>
      <c r="E46" s="521"/>
      <c r="F46" s="522"/>
      <c r="G46" s="520"/>
      <c r="H46" s="521"/>
      <c r="I46" s="522"/>
      <c r="J46" s="238"/>
      <c r="K46" s="165"/>
      <c r="L46" s="165"/>
      <c r="M46" s="165"/>
      <c r="N46" s="821"/>
      <c r="O46" s="228" t="s">
        <v>9</v>
      </c>
      <c r="P46" s="870"/>
      <c r="Q46" s="871"/>
      <c r="R46" s="872"/>
      <c r="S46" s="870"/>
      <c r="T46" s="871"/>
      <c r="U46" s="872"/>
      <c r="V46" s="165"/>
      <c r="W46"/>
    </row>
  </sheetData>
  <mergeCells count="39">
    <mergeCell ref="N30:N40"/>
    <mergeCell ref="N41:N43"/>
    <mergeCell ref="N44:N46"/>
    <mergeCell ref="N27:O27"/>
    <mergeCell ref="P27:R27"/>
    <mergeCell ref="S27:U27"/>
    <mergeCell ref="N28:N29"/>
    <mergeCell ref="O28:O29"/>
    <mergeCell ref="P28:R28"/>
    <mergeCell ref="S28:U28"/>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9" orientation="portrait" r:id="rId1"/>
  <ignoredErrors>
    <ignoredError sqref="D40:H40 I40" formulaRange="1"/>
    <ignoredError sqref="F7:F8 I7:I8 L7:L8 O7:O8 R7:R8 U7:U8"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r:uid="{00000000-0002-0000-0700-000000000000}">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0"/>
  <sheetViews>
    <sheetView workbookViewId="0">
      <selection sqref="A1:B1"/>
    </sheetView>
  </sheetViews>
  <sheetFormatPr defaultColWidth="8.88671875" defaultRowHeight="14.4" x14ac:dyDescent="0.3"/>
  <cols>
    <col min="2" max="2" width="62.109375" customWidth="1"/>
  </cols>
  <sheetData>
    <row r="1" spans="1:2" ht="15.6" x14ac:dyDescent="0.3">
      <c r="A1" s="838" t="s">
        <v>32</v>
      </c>
      <c r="B1" s="838"/>
    </row>
    <row r="2" spans="1:2" x14ac:dyDescent="0.3">
      <c r="A2" s="2" t="s">
        <v>33</v>
      </c>
      <c r="B2" s="2" t="s">
        <v>398</v>
      </c>
    </row>
    <row r="3" spans="1:2" x14ac:dyDescent="0.3">
      <c r="A3" s="2" t="s">
        <v>34</v>
      </c>
      <c r="B3" s="2" t="s">
        <v>35</v>
      </c>
    </row>
    <row r="4" spans="1:2" x14ac:dyDescent="0.3">
      <c r="A4" s="2" t="s">
        <v>171</v>
      </c>
      <c r="B4" s="2" t="s">
        <v>313</v>
      </c>
    </row>
    <row r="5" spans="1:2" s="32" customFormat="1" x14ac:dyDescent="0.3">
      <c r="A5" s="2" t="s">
        <v>181</v>
      </c>
      <c r="B5" s="2" t="s">
        <v>314</v>
      </c>
    </row>
    <row r="6" spans="1:2" x14ac:dyDescent="0.3">
      <c r="A6" s="2" t="s">
        <v>172</v>
      </c>
      <c r="B6" s="2" t="s">
        <v>317</v>
      </c>
    </row>
    <row r="7" spans="1:2" s="32" customFormat="1" x14ac:dyDescent="0.3">
      <c r="A7" s="2" t="s">
        <v>315</v>
      </c>
      <c r="B7" s="2" t="s">
        <v>316</v>
      </c>
    </row>
    <row r="8" spans="1:2" s="32" customFormat="1" x14ac:dyDescent="0.3">
      <c r="A8" s="2" t="s">
        <v>279</v>
      </c>
      <c r="B8" s="2" t="s">
        <v>261</v>
      </c>
    </row>
    <row r="9" spans="1:2" x14ac:dyDescent="0.3">
      <c r="A9" s="2" t="s">
        <v>36</v>
      </c>
      <c r="B9" s="2" t="s">
        <v>37</v>
      </c>
    </row>
    <row r="10" spans="1:2" x14ac:dyDescent="0.3">
      <c r="A10" s="2" t="s">
        <v>38</v>
      </c>
      <c r="B10" s="2" t="s">
        <v>39</v>
      </c>
    </row>
    <row r="11" spans="1:2" s="32" customFormat="1" x14ac:dyDescent="0.3">
      <c r="A11" s="2" t="s">
        <v>8</v>
      </c>
      <c r="B11" s="2" t="s">
        <v>318</v>
      </c>
    </row>
    <row r="12" spans="1:2" x14ac:dyDescent="0.3">
      <c r="A12" s="2" t="s">
        <v>337</v>
      </c>
      <c r="B12" s="2" t="s">
        <v>338</v>
      </c>
    </row>
    <row r="13" spans="1:2" x14ac:dyDescent="0.3">
      <c r="A13" s="2" t="s">
        <v>40</v>
      </c>
      <c r="B13" s="2" t="s">
        <v>41</v>
      </c>
    </row>
    <row r="14" spans="1:2" s="32" customFormat="1" x14ac:dyDescent="0.3">
      <c r="A14" s="2" t="s">
        <v>282</v>
      </c>
      <c r="B14" s="2" t="s">
        <v>258</v>
      </c>
    </row>
    <row r="15" spans="1:2" x14ac:dyDescent="0.3">
      <c r="A15" s="2" t="s">
        <v>42</v>
      </c>
      <c r="B15" s="2" t="s">
        <v>399</v>
      </c>
    </row>
    <row r="16" spans="1:2" x14ac:dyDescent="0.3">
      <c r="A16" s="2" t="s">
        <v>131</v>
      </c>
      <c r="B16" s="2" t="s">
        <v>106</v>
      </c>
    </row>
    <row r="17" spans="1:2" s="32" customFormat="1" x14ac:dyDescent="0.3">
      <c r="A17" s="2" t="s">
        <v>400</v>
      </c>
      <c r="B17" s="2" t="s">
        <v>401</v>
      </c>
    </row>
    <row r="18" spans="1:2" s="32" customFormat="1" x14ac:dyDescent="0.3">
      <c r="A18" s="2" t="s">
        <v>289</v>
      </c>
      <c r="B18" s="2" t="s">
        <v>290</v>
      </c>
    </row>
    <row r="19" spans="1:2" x14ac:dyDescent="0.3">
      <c r="A19" s="2" t="s">
        <v>43</v>
      </c>
      <c r="B19" s="2" t="s">
        <v>44</v>
      </c>
    </row>
    <row r="20" spans="1:2" x14ac:dyDescent="0.3">
      <c r="A20" s="2" t="s">
        <v>45</v>
      </c>
      <c r="B20" s="2" t="s">
        <v>46</v>
      </c>
    </row>
    <row r="21" spans="1:2" x14ac:dyDescent="0.3">
      <c r="A21" s="2" t="s">
        <v>47</v>
      </c>
      <c r="B21" s="2" t="s">
        <v>48</v>
      </c>
    </row>
    <row r="22" spans="1:2" x14ac:dyDescent="0.3">
      <c r="A22" s="2" t="s">
        <v>49</v>
      </c>
      <c r="B22" s="2" t="s">
        <v>120</v>
      </c>
    </row>
    <row r="23" spans="1:2" x14ac:dyDescent="0.3">
      <c r="A23" s="2" t="s">
        <v>166</v>
      </c>
      <c r="B23" s="2" t="s">
        <v>167</v>
      </c>
    </row>
    <row r="24" spans="1:2" x14ac:dyDescent="0.3">
      <c r="A24" s="2" t="s">
        <v>125</v>
      </c>
      <c r="B24" s="2" t="s">
        <v>126</v>
      </c>
    </row>
    <row r="25" spans="1:2" x14ac:dyDescent="0.3">
      <c r="A25" s="2" t="s">
        <v>50</v>
      </c>
      <c r="B25" s="2" t="s">
        <v>51</v>
      </c>
    </row>
    <row r="26" spans="1:2" x14ac:dyDescent="0.3">
      <c r="A26" s="2" t="s">
        <v>52</v>
      </c>
      <c r="B26" s="2" t="s">
        <v>22</v>
      </c>
    </row>
    <row r="27" spans="1:2" s="32" customFormat="1" x14ac:dyDescent="0.3">
      <c r="A27" s="2" t="s">
        <v>331</v>
      </c>
      <c r="B27" s="2" t="s">
        <v>234</v>
      </c>
    </row>
    <row r="28" spans="1:2" x14ac:dyDescent="0.3">
      <c r="A28" s="2" t="s">
        <v>53</v>
      </c>
      <c r="B28" s="2" t="s">
        <v>54</v>
      </c>
    </row>
    <row r="29" spans="1:2" x14ac:dyDescent="0.3">
      <c r="A29" s="2" t="s">
        <v>121</v>
      </c>
      <c r="B29" s="2" t="s">
        <v>122</v>
      </c>
    </row>
    <row r="30" spans="1:2" x14ac:dyDescent="0.3">
      <c r="A30" s="2" t="s">
        <v>119</v>
      </c>
      <c r="B30" s="2" t="s">
        <v>118</v>
      </c>
    </row>
    <row r="31" spans="1:2" x14ac:dyDescent="0.3">
      <c r="A31" s="2" t="s">
        <v>55</v>
      </c>
      <c r="B31" s="2" t="s">
        <v>56</v>
      </c>
    </row>
    <row r="32" spans="1:2" x14ac:dyDescent="0.3">
      <c r="A32" s="2" t="s">
        <v>57</v>
      </c>
      <c r="B32" s="2" t="s">
        <v>58</v>
      </c>
    </row>
    <row r="33" spans="1:2" s="32" customFormat="1" x14ac:dyDescent="0.3">
      <c r="A33" s="2" t="s">
        <v>59</v>
      </c>
      <c r="B33" s="2" t="s">
        <v>60</v>
      </c>
    </row>
    <row r="34" spans="1:2" x14ac:dyDescent="0.3">
      <c r="A34" s="443" t="s">
        <v>336</v>
      </c>
      <c r="B34" s="443" t="s">
        <v>233</v>
      </c>
    </row>
    <row r="35" spans="1:2" x14ac:dyDescent="0.3">
      <c r="A35" s="2" t="s">
        <v>9</v>
      </c>
      <c r="B35" s="2" t="s">
        <v>319</v>
      </c>
    </row>
    <row r="36" spans="1:2" x14ac:dyDescent="0.3">
      <c r="A36" s="2" t="s">
        <v>321</v>
      </c>
      <c r="B36" s="2" t="s">
        <v>320</v>
      </c>
    </row>
    <row r="37" spans="1:2" x14ac:dyDescent="0.3">
      <c r="A37" s="2" t="s">
        <v>61</v>
      </c>
      <c r="B37" s="2" t="s">
        <v>62</v>
      </c>
    </row>
    <row r="38" spans="1:2" s="32" customFormat="1" x14ac:dyDescent="0.3">
      <c r="A38" s="2" t="s">
        <v>332</v>
      </c>
      <c r="B38" s="2" t="s">
        <v>334</v>
      </c>
    </row>
    <row r="39" spans="1:2" s="32" customFormat="1" x14ac:dyDescent="0.3">
      <c r="A39" s="2" t="s">
        <v>333</v>
      </c>
      <c r="B39" s="2" t="s">
        <v>335</v>
      </c>
    </row>
    <row r="40" spans="1:2" x14ac:dyDescent="0.3">
      <c r="A40" s="2" t="s">
        <v>63</v>
      </c>
      <c r="B40" s="2" t="s">
        <v>64</v>
      </c>
    </row>
    <row r="41" spans="1:2" s="32" customFormat="1" x14ac:dyDescent="0.3">
      <c r="A41" s="2" t="s">
        <v>280</v>
      </c>
      <c r="B41" s="2" t="s">
        <v>260</v>
      </c>
    </row>
    <row r="42" spans="1:2" s="32" customFormat="1" x14ac:dyDescent="0.3">
      <c r="A42" s="2" t="s">
        <v>281</v>
      </c>
      <c r="B42" s="2" t="s">
        <v>259</v>
      </c>
    </row>
    <row r="43" spans="1:2" x14ac:dyDescent="0.3">
      <c r="A43" s="2" t="s">
        <v>65</v>
      </c>
      <c r="B43" s="2" t="s">
        <v>79</v>
      </c>
    </row>
    <row r="44" spans="1:2" x14ac:dyDescent="0.3">
      <c r="A44" s="2" t="s">
        <v>66</v>
      </c>
      <c r="B44" s="2" t="s">
        <v>67</v>
      </c>
    </row>
    <row r="45" spans="1:2" x14ac:dyDescent="0.3">
      <c r="A45" s="2" t="s">
        <v>68</v>
      </c>
      <c r="B45" s="2" t="s">
        <v>69</v>
      </c>
    </row>
    <row r="46" spans="1:2" x14ac:dyDescent="0.3">
      <c r="A46" s="2" t="s">
        <v>70</v>
      </c>
      <c r="B46" s="2" t="s">
        <v>71</v>
      </c>
    </row>
    <row r="47" spans="1:2" x14ac:dyDescent="0.3">
      <c r="A47" s="2" t="s">
        <v>72</v>
      </c>
      <c r="B47" s="2" t="s">
        <v>73</v>
      </c>
    </row>
    <row r="48" spans="1:2" x14ac:dyDescent="0.3">
      <c r="A48" s="2" t="s">
        <v>74</v>
      </c>
      <c r="B48" s="2" t="s">
        <v>75</v>
      </c>
    </row>
    <row r="49" spans="1:2" x14ac:dyDescent="0.3">
      <c r="A49" s="2" t="s">
        <v>76</v>
      </c>
      <c r="B49" s="2" t="s">
        <v>77</v>
      </c>
    </row>
    <row r="50" spans="1:2" x14ac:dyDescent="0.3">
      <c r="A50" s="2" t="s">
        <v>78</v>
      </c>
      <c r="B50" s="2" t="s">
        <v>165</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Aistė Gasiūnienė (Purauskaitė)</cp:lastModifiedBy>
  <cp:lastPrinted>2018-11-11T20:14:00Z</cp:lastPrinted>
  <dcterms:created xsi:type="dcterms:W3CDTF">2018-09-29T21:26:45Z</dcterms:created>
  <dcterms:modified xsi:type="dcterms:W3CDTF">2019-12-19T07:48:34Z</dcterms:modified>
</cp:coreProperties>
</file>