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autoCompressPictures="0" defaultThemeVersion="153222"/>
  <mc:AlternateContent xmlns:mc="http://schemas.openxmlformats.org/markup-compatibility/2006">
    <mc:Choice Requires="x15">
      <x15ac:absPath xmlns:x15ac="http://schemas.microsoft.com/office/spreadsheetml/2010/11/ac" url="I:\STMPP\Trajnostna mobilnost\18_Alternativna goriva v prometu\"/>
    </mc:Choice>
  </mc:AlternateContent>
  <bookViews>
    <workbookView xWindow="0" yWindow="0" windowWidth="20460" windowHeight="7590" tabRatio="905" activeTab="4"/>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 name="oprostitev davka" sheetId="15" r:id="rId12"/>
    <sheet name="MJU javna naročila" sheetId="16" r:id="rId13"/>
  </sheets>
  <externalReferences>
    <externalReference r:id="rId14"/>
  </externalReference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 name="_xlnm.Print_Area" localSheetId="1">'1. Legal Measures'!$A$1:$O$32</definedName>
    <definedName name="_xlnm.Print_Area" localSheetId="2">'2. Policy Measures'!$B$1:$V$52</definedName>
    <definedName name="_xlnm.Print_Area" localSheetId="3">'3. Deployment and manufactu'!$A$1:$T$30</definedName>
    <definedName name="_xlnm.Print_Area" localSheetId="4">'4. RTD&amp;D'!$A$1:$T$31</definedName>
    <definedName name="_xlnm.Print_Area" localSheetId="5">'5a. AFV estimates'!$B$1:$K$56</definedName>
    <definedName name="_xlnm.Print_Area" localSheetId="6">'5b. AFI targets'!$B$1:$L$44</definedName>
    <definedName name="_xlnm.Print_Area" localSheetId="7">'6. AFI developments'!$A$1:$W$47</definedName>
    <definedName name="_xlnm.Print_Area" localSheetId="0">'READ ME'!$A$1:$G$30</definedName>
  </definedNames>
  <calcPr calcId="162913"/>
</workbook>
</file>

<file path=xl/calcChain.xml><?xml version="1.0" encoding="utf-8"?>
<calcChain xmlns="http://schemas.openxmlformats.org/spreadsheetml/2006/main">
  <c r="E7" i="6" l="1"/>
  <c r="D8" i="6"/>
  <c r="Q7" i="6"/>
  <c r="D10" i="7"/>
  <c r="G8" i="6"/>
  <c r="I32" i="7"/>
  <c r="H32" i="7"/>
  <c r="G32" i="7"/>
  <c r="F32" i="7"/>
  <c r="E32" i="7"/>
  <c r="D32" i="7"/>
  <c r="D25" i="5" l="1"/>
  <c r="K24" i="4"/>
  <c r="N27" i="4"/>
  <c r="M27" i="4"/>
  <c r="L27" i="4"/>
  <c r="K27" i="4"/>
  <c r="N26" i="4"/>
  <c r="M26" i="4"/>
  <c r="L26" i="4"/>
  <c r="K26" i="4"/>
  <c r="N25" i="4"/>
  <c r="N28" i="4" s="1"/>
  <c r="M25" i="4"/>
  <c r="M28" i="4" s="1"/>
  <c r="L25" i="4"/>
  <c r="K25" i="4"/>
  <c r="L24" i="4"/>
  <c r="L28" i="4" s="1"/>
  <c r="J16" i="4"/>
  <c r="I16" i="4"/>
  <c r="H11" i="4"/>
  <c r="H10" i="4"/>
  <c r="H24" i="4" s="1"/>
  <c r="I9" i="4"/>
  <c r="H7" i="4"/>
  <c r="J6" i="4"/>
  <c r="J24" i="4" s="1"/>
  <c r="I6" i="4"/>
  <c r="I24" i="4" s="1"/>
  <c r="H6" i="4"/>
  <c r="K28" i="4" l="1"/>
  <c r="E10" i="7" l="1"/>
  <c r="E8" i="7" s="1"/>
  <c r="F10" i="7"/>
  <c r="G10" i="7"/>
  <c r="H10" i="7"/>
  <c r="I10" i="7"/>
  <c r="D8" i="7"/>
  <c r="M23" i="14" l="1"/>
  <c r="N23" i="14"/>
  <c r="O23" i="14"/>
  <c r="P23" i="14"/>
  <c r="Q23" i="14"/>
  <c r="R23" i="14"/>
  <c r="L23" i="14"/>
  <c r="F10" i="16"/>
  <c r="C10" i="16"/>
  <c r="E10" i="16"/>
  <c r="D10" i="16"/>
  <c r="G10" i="16" l="1"/>
  <c r="E4" i="15"/>
  <c r="E5" i="15"/>
  <c r="E6" i="15"/>
  <c r="E7" i="15"/>
  <c r="E8" i="15"/>
  <c r="E9" i="15"/>
  <c r="E10" i="15"/>
  <c r="E11" i="15"/>
  <c r="E12" i="15"/>
  <c r="E13" i="15"/>
  <c r="E14" i="15"/>
  <c r="E15" i="15"/>
  <c r="E16" i="15"/>
  <c r="E17" i="15"/>
  <c r="E18" i="15"/>
  <c r="E19" i="15"/>
  <c r="E20" i="15"/>
  <c r="E21" i="15"/>
  <c r="E22" i="15"/>
  <c r="E23" i="15"/>
  <c r="E24" i="15"/>
  <c r="E25" i="15"/>
  <c r="E26" i="15"/>
  <c r="E3" i="15"/>
  <c r="D10" i="5"/>
  <c r="G40" i="6"/>
  <c r="E40" i="6"/>
  <c r="F40" i="6"/>
  <c r="H40" i="6"/>
  <c r="I40" i="6"/>
  <c r="S8" i="6"/>
  <c r="I25" i="5"/>
  <c r="T8" i="6" s="1"/>
  <c r="I8" i="7"/>
  <c r="S7" i="6" s="1"/>
  <c r="I10" i="5"/>
  <c r="I13" i="5"/>
  <c r="I16" i="5"/>
  <c r="I19" i="5"/>
  <c r="P8" i="6"/>
  <c r="H25" i="5"/>
  <c r="Q8" i="6" s="1"/>
  <c r="H8" i="7"/>
  <c r="P7" i="6" s="1"/>
  <c r="H10" i="5"/>
  <c r="H13" i="5"/>
  <c r="H16" i="5"/>
  <c r="H19" i="5"/>
  <c r="M8" i="6"/>
  <c r="G25" i="5"/>
  <c r="G23" i="5" s="1"/>
  <c r="G8" i="7"/>
  <c r="M7" i="6" s="1"/>
  <c r="G10" i="5"/>
  <c r="G13" i="5"/>
  <c r="G16" i="5"/>
  <c r="G19" i="5"/>
  <c r="J8" i="6"/>
  <c r="F25" i="5"/>
  <c r="F23" i="5" s="1"/>
  <c r="F8" i="7"/>
  <c r="J7" i="6" s="1"/>
  <c r="F10" i="5"/>
  <c r="F13" i="5"/>
  <c r="F16" i="5"/>
  <c r="F19" i="5"/>
  <c r="E25" i="5"/>
  <c r="H8" i="6" s="1"/>
  <c r="G7" i="6"/>
  <c r="E10" i="5"/>
  <c r="E13" i="5"/>
  <c r="E16" i="5"/>
  <c r="E19" i="5"/>
  <c r="E8" i="6"/>
  <c r="D40" i="6"/>
  <c r="D13" i="5"/>
  <c r="D16" i="5"/>
  <c r="D19" i="5"/>
  <c r="E45" i="5"/>
  <c r="F45" i="5"/>
  <c r="G45" i="5"/>
  <c r="H45" i="5"/>
  <c r="I45" i="5"/>
  <c r="D45" i="5"/>
  <c r="E38" i="5"/>
  <c r="F38" i="5"/>
  <c r="G38" i="5"/>
  <c r="H38" i="5"/>
  <c r="I38" i="5"/>
  <c r="D38" i="5"/>
  <c r="E31" i="5"/>
  <c r="D31" i="5"/>
  <c r="F31" i="5"/>
  <c r="G31" i="5"/>
  <c r="H31" i="5"/>
  <c r="I31" i="5"/>
  <c r="E14" i="7"/>
  <c r="F14" i="7"/>
  <c r="F7" i="7" s="1"/>
  <c r="G14" i="7"/>
  <c r="H14" i="7"/>
  <c r="I14" i="7"/>
  <c r="D14" i="7"/>
  <c r="I29" i="7"/>
  <c r="H29" i="7"/>
  <c r="G29" i="7"/>
  <c r="F29" i="7"/>
  <c r="E29" i="7"/>
  <c r="D29" i="7"/>
  <c r="D36" i="7"/>
  <c r="E36" i="7"/>
  <c r="F36" i="7"/>
  <c r="G36" i="7"/>
  <c r="H36" i="7"/>
  <c r="I36" i="7"/>
  <c r="E24" i="7"/>
  <c r="F24" i="7"/>
  <c r="G24" i="7"/>
  <c r="H24" i="7"/>
  <c r="I24" i="7"/>
  <c r="E21" i="7"/>
  <c r="F21" i="7"/>
  <c r="G21" i="7"/>
  <c r="H21" i="7"/>
  <c r="I21" i="7"/>
  <c r="D24" i="7"/>
  <c r="D21" i="7"/>
  <c r="F28" i="7" l="1"/>
  <c r="F8" i="6"/>
  <c r="I23" i="5"/>
  <c r="H23" i="5"/>
  <c r="I8" i="6"/>
  <c r="R8" i="6"/>
  <c r="F30" i="15"/>
  <c r="F31" i="15" s="1"/>
  <c r="E30" i="15"/>
  <c r="E31" i="15" s="1"/>
  <c r="D7" i="7"/>
  <c r="D28" i="7"/>
  <c r="H28" i="7"/>
  <c r="D9" i="5"/>
  <c r="D7" i="5" s="1"/>
  <c r="E23" i="5"/>
  <c r="I9" i="5"/>
  <c r="T7" i="6" s="1"/>
  <c r="U7" i="6" s="1"/>
  <c r="E28" i="7"/>
  <c r="I28" i="7"/>
  <c r="G28" i="7"/>
  <c r="I7" i="7"/>
  <c r="G7" i="7"/>
  <c r="E9" i="5"/>
  <c r="H7" i="6" s="1"/>
  <c r="I7" i="6" s="1"/>
  <c r="H9" i="5"/>
  <c r="R7" i="6" s="1"/>
  <c r="H7" i="7"/>
  <c r="E7" i="7"/>
  <c r="U8" i="6"/>
  <c r="G30" i="15"/>
  <c r="G31" i="15" s="1"/>
  <c r="D30" i="15"/>
  <c r="D31" i="15" s="1"/>
  <c r="C30" i="15"/>
  <c r="C31" i="15" s="1"/>
  <c r="B30" i="15"/>
  <c r="B31" i="15" s="1"/>
  <c r="D7" i="6"/>
  <c r="K8" i="6"/>
  <c r="L8" i="6" s="1"/>
  <c r="D23" i="5"/>
  <c r="N8" i="6"/>
  <c r="O8" i="6" s="1"/>
  <c r="F9" i="5"/>
  <c r="K7" i="6" s="1"/>
  <c r="L7" i="6" s="1"/>
  <c r="G9" i="5"/>
  <c r="N7" i="6" s="1"/>
  <c r="O7" i="6" s="1"/>
  <c r="I7" i="5" l="1"/>
  <c r="F7" i="5"/>
  <c r="E7" i="5"/>
  <c r="G7" i="5"/>
  <c r="E33" i="15"/>
  <c r="H7" i="5"/>
  <c r="F7" i="6"/>
</calcChain>
</file>

<file path=xl/comments1.xml><?xml version="1.0" encoding="utf-8"?>
<comments xmlns="http://schemas.openxmlformats.org/spreadsheetml/2006/main">
  <authors>
    <author>Marija</author>
  </authors>
  <commentList>
    <comment ref="C15" authorId="0" shapeId="0">
      <text>
        <r>
          <rPr>
            <b/>
            <sz val="9"/>
            <color indexed="81"/>
            <rFont val="Tahoma"/>
            <family val="2"/>
            <charset val="238"/>
          </rPr>
          <t>Marija:</t>
        </r>
        <r>
          <rPr>
            <sz val="9"/>
            <color indexed="81"/>
            <rFont val="Tahoma"/>
            <family val="2"/>
            <charset val="238"/>
          </rPr>
          <t xml:space="preserve">
predvideno, da je vsaj isto.
</t>
        </r>
      </text>
    </comment>
  </commentList>
</comments>
</file>

<file path=xl/sharedStrings.xml><?xml version="1.0" encoding="utf-8"?>
<sst xmlns="http://schemas.openxmlformats.org/spreadsheetml/2006/main" count="1000" uniqueCount="539">
  <si>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</si>
  <si>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</si>
  <si>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</si>
  <si>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</si>
  <si>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</si>
  <si>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</si>
  <si>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</si>
  <si>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</si>
  <si>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</si>
  <si>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</si>
  <si>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</si>
  <si>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</si>
  <si>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</si>
  <si>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</si>
  <si>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</si>
  <si>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</si>
  <si>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</si>
  <si>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</si>
  <si>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Gasoline</t>
  </si>
  <si>
    <t>Diesel</t>
  </si>
  <si>
    <t>Hydrogen</t>
  </si>
  <si>
    <t>Maritime</t>
  </si>
  <si>
    <t>Inland waterway</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</si>
  <si>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</si>
  <si>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</si>
  <si>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</si>
  <si>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</si>
  <si>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</si>
  <si>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</si>
  <si>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</si>
  <si>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</si>
  <si>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</si>
  <si>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</si>
  <si>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</si>
  <si>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</si>
  <si>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</si>
  <si>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</si>
  <si>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</si>
  <si>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</si>
  <si>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</si>
  <si>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</si>
  <si>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</si>
  <si>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</si>
  <si>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</si>
  <si>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</si>
  <si>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</si>
  <si>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</si>
  <si>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</si>
  <si>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</si>
  <si>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</si>
  <si>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</si>
  <si>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</si>
  <si>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</si>
  <si>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</si>
  <si>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</si>
  <si>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</si>
  <si>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</si>
  <si>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</si>
  <si>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</si>
  <si>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</si>
  <si>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</si>
  <si>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</si>
  <si>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</si>
  <si>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</si>
  <si>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</si>
  <si>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</si>
  <si>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</si>
  <si>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</si>
  <si>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</si>
  <si>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</si>
  <si>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</si>
  <si>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</si>
  <si>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</si>
  <si>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</si>
  <si>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</si>
  <si>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</si>
  <si>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</si>
  <si>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</si>
  <si>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</si>
  <si>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ALTERNATIVE FUELS VEHICLES (AFV)</t>
  </si>
  <si>
    <t>CATEGORY</t>
  </si>
  <si>
    <t>M1 - Measures to ensure national targets and objectives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</si>
  <si>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</si>
  <si>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</si>
  <si>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</si>
  <si>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</si>
  <si>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</si>
  <si>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</si>
  <si>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</si>
  <si>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</si>
  <si>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</si>
  <si>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</si>
  <si>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</si>
  <si>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</si>
  <si>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</si>
  <si>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</si>
  <si>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</si>
  <si>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</si>
  <si>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</si>
  <si>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</si>
  <si>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</si>
  <si>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</si>
  <si>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</si>
  <si>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</si>
  <si>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</si>
  <si>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</si>
  <si>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</si>
  <si>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</si>
  <si>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</si>
  <si>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</si>
  <si>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</si>
  <si>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</si>
  <si>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</si>
  <si>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</si>
  <si>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</si>
  <si>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</si>
  <si>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</si>
  <si>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</si>
  <si>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</si>
  <si>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</si>
  <si>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</si>
  <si>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</si>
  <si>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</si>
  <si>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</si>
  <si>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</si>
  <si>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</si>
  <si>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</si>
  <si>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</si>
  <si>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</si>
  <si>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</si>
  <si>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</si>
  <si>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</si>
  <si>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</si>
  <si>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</si>
  <si>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</si>
  <si>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</si>
  <si>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</si>
  <si>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</si>
  <si>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</si>
  <si>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</si>
  <si>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</si>
  <si>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</si>
  <si>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</si>
  <si>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</si>
  <si>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</si>
  <si>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</si>
  <si>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</si>
  <si>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</si>
  <si>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</si>
  <si>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</si>
  <si>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</si>
  <si>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</si>
  <si>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</si>
  <si>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</si>
  <si>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</si>
  <si>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</si>
  <si>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</si>
  <si>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</si>
  <si>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</si>
  <si>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</si>
  <si>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</si>
  <si>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</si>
  <si>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</si>
  <si>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</si>
  <si>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</si>
  <si>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</si>
  <si>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</si>
  <si>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</si>
  <si>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</si>
  <si>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</si>
  <si>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</si>
  <si>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</si>
  <si>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</si>
  <si>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</si>
  <si>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</si>
  <si>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</si>
  <si>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</si>
  <si>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</si>
  <si>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</si>
  <si>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</si>
  <si>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</si>
  <si>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</si>
  <si>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</si>
  <si>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</si>
  <si>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</si>
  <si>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</si>
  <si>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</si>
  <si>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</si>
  <si>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</si>
  <si>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</si>
  <si>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</si>
  <si>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</si>
  <si>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</si>
  <si>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</si>
  <si>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</si>
  <si>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</si>
  <si>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</si>
  <si>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</si>
  <si>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</si>
  <si>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</si>
  <si>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</si>
  <si>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</si>
  <si>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</si>
  <si>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</si>
  <si>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</si>
  <si>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</si>
  <si>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</si>
  <si>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</si>
  <si>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</si>
  <si>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</si>
  <si>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</si>
  <si>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</si>
  <si>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</si>
  <si>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</si>
  <si>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</si>
  <si>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</si>
  <si>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</si>
  <si>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</si>
  <si>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Light Commercial Vehicles</t>
  </si>
  <si>
    <t>Heavy Commercial Vehicles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</si>
  <si>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</si>
  <si>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</si>
  <si>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</si>
  <si>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</si>
  <si>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</si>
  <si>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</si>
  <si>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</si>
  <si>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</si>
  <si>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</si>
  <si>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LNG (incl. Biomethane)</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</si>
  <si>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</si>
  <si>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</si>
  <si>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</si>
  <si>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</si>
  <si>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</si>
  <si>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</si>
  <si>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</si>
  <si>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</si>
  <si>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</si>
  <si>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</si>
  <si>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</si>
  <si>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</si>
  <si>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</si>
  <si>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</si>
  <si>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</si>
  <si>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</si>
  <si>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</si>
  <si>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</si>
  <si>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</si>
  <si>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</si>
  <si>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</si>
  <si>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</si>
  <si>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</si>
  <si>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</si>
  <si>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</si>
  <si>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</si>
  <si>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</si>
  <si>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</si>
  <si>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</si>
  <si>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</si>
  <si>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</si>
  <si>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</si>
  <si>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</si>
  <si>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</si>
  <si>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</si>
  <si>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</si>
  <si>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</si>
  <si>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</si>
  <si>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</si>
  <si>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</si>
  <si>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</si>
  <si>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</si>
  <si>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</si>
  <si>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</si>
  <si>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</si>
  <si>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</si>
  <si>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</si>
  <si>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</si>
  <si>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</si>
  <si>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</si>
  <si>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</si>
  <si>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</si>
  <si>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</si>
  <si>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</si>
  <si>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</si>
  <si>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</si>
  <si>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</si>
  <si>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</si>
  <si>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</si>
  <si>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</si>
  <si>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</si>
  <si>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</si>
  <si>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</si>
  <si>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</si>
  <si>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</si>
  <si>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</si>
  <si>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</si>
  <si>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</si>
  <si>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</si>
  <si>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</si>
  <si>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</si>
  <si>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</si>
  <si>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</si>
  <si>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</si>
  <si>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</si>
  <si>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</si>
  <si>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</si>
  <si>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</si>
  <si>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</si>
  <si>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</si>
  <si>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</si>
  <si>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</si>
  <si>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</si>
  <si>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</si>
  <si>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</si>
  <si>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</si>
  <si>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</si>
  <si>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</si>
  <si>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</si>
  <si>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</si>
  <si>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</si>
  <si>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</si>
  <si>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</si>
  <si>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</si>
  <si>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</si>
  <si>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</si>
  <si>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</si>
  <si>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</si>
  <si>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</si>
  <si>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</si>
  <si>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</si>
  <si>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</si>
  <si>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</si>
  <si>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</si>
  <si>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</si>
  <si>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</si>
  <si>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</si>
  <si>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</si>
  <si>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</si>
  <si>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</si>
  <si>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</si>
  <si>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</si>
  <si>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</si>
  <si>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</si>
  <si>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</si>
  <si>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</si>
  <si>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</si>
  <si>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</si>
  <si>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</si>
  <si>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</si>
  <si>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</si>
  <si>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</si>
  <si>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</si>
  <si>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</si>
  <si>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</si>
  <si>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</si>
  <si>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</si>
  <si>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</si>
  <si>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</si>
  <si>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</si>
  <si>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</si>
  <si>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</si>
  <si>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</si>
  <si>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</si>
  <si>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</si>
  <si>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</si>
  <si>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</si>
  <si>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</si>
  <si>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</si>
  <si>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</si>
  <si>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</si>
  <si>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</si>
  <si>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</si>
  <si>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</si>
  <si>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</si>
  <si>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</si>
  <si>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</si>
  <si>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</si>
  <si>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</si>
  <si>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</si>
  <si>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</si>
  <si>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</si>
  <si>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</si>
  <si>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</si>
  <si>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</si>
  <si>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</si>
  <si>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</si>
  <si>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</si>
  <si>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</si>
  <si>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</si>
  <si>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</si>
  <si>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</si>
  <si>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Komentar/vir podatka</t>
  </si>
  <si>
    <t>M1.3</t>
  </si>
  <si>
    <t>M1.4</t>
  </si>
  <si>
    <t>Direct incentives to municipalities for establishment of public charging stations for electric vehicles.</t>
  </si>
  <si>
    <t>2016-2018 - vir poročilo EKO sklada z dne 6. 2. 2019, poslala Mojca Vendramin. Za 2019 -JAVNI POZIV 66SUB-EVPO19. Za leto 2020 - Program Eko sklada za 2 razpisa - fizične in pravne osebe je predvideno 5 mio. Predvidevam, da  50 % za ene in 50 % za drzge.</t>
  </si>
  <si>
    <t>Public call (non-repayable funds)</t>
  </si>
  <si>
    <t>M1.5</t>
  </si>
  <si>
    <t>Public call (repayable funds)</t>
  </si>
  <si>
    <t>Loans for purchase of electric vehicles (BEV), plug -in hybrid electric vehicles (PHEV) and gas powered vehicles (LPG, CNG).</t>
  </si>
  <si>
    <t>Direct incentives for purchase of alternative fuel vehicles for natural persons.</t>
  </si>
  <si>
    <t>Direct incentives for purchase of alternative fuel vehicles for legal entities.</t>
  </si>
  <si>
    <t>Direct incentives to municipalities for purchase of alternative fuel vehicles for public transport.</t>
  </si>
  <si>
    <t>Loans to natural persons and legal entities for purchase of alternative fuel vehicles.</t>
  </si>
  <si>
    <t>M1.6</t>
  </si>
  <si>
    <t>Direct incentives to municipalities for purchase of municipal vehicles powered by alternative fuels.</t>
  </si>
  <si>
    <t>Incentives for purchasing new municipal vehicles powered by alternative fuels: BEV, PHEV, CNG, LNG.</t>
  </si>
  <si>
    <t>M1.7</t>
  </si>
  <si>
    <t>Direct incentives to legal entities for purchase of cargo vehicles powered by alternative fuels.</t>
  </si>
  <si>
    <t>M1.8</t>
  </si>
  <si>
    <t>2016-2018 - vir poročilo EKO sklada z dne 6. 2. 2019, poslala Mojca Vendramin. Za leto 2020 je v programu Eko skalda na voljo 50 mio kreditov, vendar je težko oceniti koliko teh kreditov bo namenjenih za AG v prometu.</t>
  </si>
  <si>
    <t>Strategija stran 16, manj kot 3,7 kW privatne????</t>
  </si>
  <si>
    <t>M1.9</t>
  </si>
  <si>
    <t>Oprostitev dajatev za električna vozila</t>
  </si>
  <si>
    <t>električno vozilo</t>
  </si>
  <si>
    <t>določena dajatev za vozilo</t>
  </si>
  <si>
    <t>Št.vozil</t>
  </si>
  <si>
    <t>Leto</t>
  </si>
  <si>
    <t>avto</t>
  </si>
  <si>
    <t>http://www.pisrs.si/Pis.web/pregledPredpisa?id=URED6541</t>
  </si>
  <si>
    <t>2013-2016</t>
  </si>
  <si>
    <t>https://www.uradni-list.si/glasilo-uradni-list-rs/vsebina?urlid=201359&amp;stevilka=2360</t>
  </si>
  <si>
    <t>uredba za dajatve</t>
  </si>
  <si>
    <t>dvokolesnik</t>
  </si>
  <si>
    <t>avtobus</t>
  </si>
  <si>
    <t>električna lahka komercialna vozila</t>
  </si>
  <si>
    <t>skupaj v EUR: št. X dajatev</t>
  </si>
  <si>
    <t>2030 - ni predvideno!! Več kot 20.000 vozil</t>
  </si>
  <si>
    <t>.</t>
  </si>
  <si>
    <t>http://www.pisrs.si/Pis.web/pregledPredpisa?id=ZAKO6437</t>
  </si>
  <si>
    <t>cca 50 sedežev, 3.16 na sedež</t>
  </si>
  <si>
    <t>Zakon!!</t>
  </si>
  <si>
    <t>https://www.energetika-portal.si/dokumenti/strateski-razvojni-dokumenti/strategija-za-alternativna-goriva/</t>
  </si>
  <si>
    <t>Na portalu energetika za 2018 - podatki? Kako so tja prišli, kdo jih je dobil?</t>
  </si>
  <si>
    <t>Strategija  - stran 30</t>
  </si>
  <si>
    <t>Kako je s tem, v strategiji ni projekcije glede na tlak.</t>
  </si>
  <si>
    <t>odvisno od kategorije ,cena od 13-33, povprečje cca 20 EUR????</t>
  </si>
  <si>
    <t>odvisno od prostornine motorja, |nad 1.350 do vključno 1.800 = 96 EUR</t>
  </si>
  <si>
    <t>2016-2018 - vir poročilo EKO sklada z dne 6. 2. 2019, poslala Mojca Vendramin. Za leto 2019 -JAVNI POZIV 64SUB-EVOB19 . Za leto 2020 - Program Eko sklada za 2 razpisa - fizične in pravne osebe je predvideno 5 mio. Predvidevam, da  50 % za ene in 50 % za druge.</t>
  </si>
  <si>
    <t>Incentives for purchasing new public transportation vehicles powered by alternative fuels: BEV, PHEV, CNG, LNG, H2 (2018); H2, BEV (2020).</t>
  </si>
  <si>
    <t>LETO</t>
  </si>
  <si>
    <t>Vozila na alternativni pogon</t>
  </si>
  <si>
    <t>Baterijska električna vozila (BEV)</t>
  </si>
  <si>
    <t>število vozil (BEV)</t>
  </si>
  <si>
    <t>skupaj cena vseh (BEV)</t>
  </si>
  <si>
    <t>Plug in električni hibridi (PHEV)</t>
  </si>
  <si>
    <t>število vozil (PHEV)</t>
  </si>
  <si>
    <t>skupaj cena vseh (PHEV)</t>
  </si>
  <si>
    <t>število vozil (SZP)</t>
  </si>
  <si>
    <t>skupaj cena vseh (SZP)</t>
  </si>
  <si>
    <t>Public procurement</t>
  </si>
  <si>
    <t>Joint public procurement by the Government of the Republic of Slovenia in support of alternative fuels.</t>
  </si>
  <si>
    <t>Stisnjen zemeljski plin (SZP)</t>
  </si>
  <si>
    <t>Ni bilo podatka za št. za 2018 za BEV, iz povprečja predvidevam, da je med 3-4.</t>
  </si>
  <si>
    <t>skupaj v 1000 EUR</t>
  </si>
  <si>
    <t>Purchase of alternative fuel vehicles 2016-2019: BEV (58), PHEV (9), CNG (3).</t>
  </si>
  <si>
    <t>Annual road tax exemption</t>
  </si>
  <si>
    <t>v 1000</t>
  </si>
  <si>
    <t>Stane ali ima številke za 2019? V 2019 bo vsaj toliko kot v 2018.</t>
  </si>
  <si>
    <t>Oprostitev dajatev je predvidena do št.20.000 el vozil (akcijski načrt) glede na projekcije v strategiji, zato je samo do 2025.</t>
  </si>
  <si>
    <t>Vir: izračun primanjkljaja glede na povprečne dajatve iz uredbe za število registriranih električnih vozil (tabela 5a) ter projekcije do 2025.</t>
  </si>
  <si>
    <t>EKO sklad - JAVNI POZIV 70SUB-PP19 (2020); JAVNI POZIV 50SUB-AVPO17 (2018).</t>
  </si>
  <si>
    <t>TOTAL</t>
  </si>
  <si>
    <t>JAVNI POZIV 68SUB-KV19  - Nepovratne finančne spodbude občinam za nakup novih komunalnih vozil na območjih občin s sprejetim Odlokom o načrtu za kakovost zraka (Sklad za podnebne spremembe) poziv je bil v urednem listu objavljen 24. 5. 2019 https://www.uradni-list.si/_pdf/2019/Ra/r2019034.pdf</t>
  </si>
  <si>
    <t>M1.10</t>
  </si>
  <si>
    <t>Register for alternative fuel filling stations</t>
  </si>
  <si>
    <t>Establishment of a register of alternative fuel filling stations for electric vehicles, CNG, LNG, LPG.</t>
  </si>
  <si>
    <t>6 letni drsni plan, ukrep U.36.3</t>
  </si>
  <si>
    <t>Direct incentives (non-repayable)</t>
  </si>
  <si>
    <t>6 letni drsni plan, ukrep U.35.3, brez 9,9 mio za leto 2020, predvidevam, da je to bilo mišljeno iz Sklada za podnebne spremembe, ki je že vneseno pod točko M1.4 (10 mio za 2020).</t>
  </si>
  <si>
    <t>Incentives for purchasing new public transportation vehicles powered by alternative fuels: BEV, PHEV, CNG, H2.</t>
  </si>
  <si>
    <t>Vir: prejeta tabela iz MJU (november 2019). V akcijskem načrtu piše, da mora biti do 2023, 30 % avtomobilov v javni lasti na električni pogon - skladno z evropsko politiko - katero??? Ocenila sem približno vrednost javnih naročil za prihodnja leta od 2020-2025.</t>
  </si>
  <si>
    <t>Direct incentives to legal entities for purchase of cargo vehicles powered by CNG, LNG, LPG.</t>
  </si>
  <si>
    <t>Javni razpis na MzI (rezervirana sredstva na integralni postavki za tovornjakarje za leto 2020 in 2021), pripravlja Milena.</t>
  </si>
  <si>
    <t>M2.3</t>
  </si>
  <si>
    <t>Direct incentives for establishment of public H2 filling station.</t>
  </si>
  <si>
    <t>Potrebno dati v program Podnebnega sklada, ali pa vsaj sofinancirati polnilnico na Letališki v Lj.</t>
  </si>
  <si>
    <t>Za polnilnico za vodik v Velenju, izjava Darka trajanova, predvideno financiranje iz Sklada za podnebne spremembe.</t>
  </si>
  <si>
    <t>M2.4</t>
  </si>
  <si>
    <t>DRR, zahod - kazalnik v OP 1 ukrep elektromobilnosti, ne vem kaj je mišljeno, verjetno polnilna infrastruktura.</t>
  </si>
  <si>
    <t>Direct incentives for establishment of charging statitions and purchase of electric vehicles for public transportation.</t>
  </si>
  <si>
    <t>Annual road tax exemption for electric vehicles.</t>
  </si>
  <si>
    <t>Establishment of a register of alternative fuel filling stations.</t>
  </si>
  <si>
    <t>Incentives for purchase of alternative fuel vehicles in public transport.</t>
  </si>
  <si>
    <t>Direct incentives for establishment of public CNG filling stations.</t>
  </si>
  <si>
    <t>-</t>
  </si>
  <si>
    <t>Applies to all alternative fuels and transport modes.</t>
  </si>
  <si>
    <t>Motor Vehicle Charges Act</t>
  </si>
  <si>
    <t>https://www.racunovodstvo.net/zakonodaja/predpis/samo-spremembe/11952/neuradno-precisceno-besedilo</t>
  </si>
  <si>
    <t>Zakon o dohodnini ZDoh-2</t>
  </si>
  <si>
    <t> Motor Vehicles Tax Act</t>
  </si>
  <si>
    <t>Lower tax rate (0,5 %) for vehicles that release up to 110 g CO2/km (includes alternative fuels).</t>
  </si>
  <si>
    <t>Personal Income Tax Act </t>
  </si>
  <si>
    <t>Applies to all alternative fuel vehicles that release CO2 emissions lower than 110 g/km.</t>
  </si>
  <si>
    <t>Lower montly tax rate on bonus earnings for usage of company electric car for private purposes (0,3 % for electric cars vs 1,5 % for other cars).</t>
  </si>
  <si>
    <t>Decree establishing the infrastructure for alternative transport fuels.</t>
  </si>
  <si>
    <t>Strategija stran 16, niso razvrščene po moči? Portal energetika 2018!!! Ocenjeno približno za hitre polnilnice.</t>
  </si>
  <si>
    <t>Za LPG ni predvideno št. polnilnic v strategiji, na utekočinjen zemeljski plin (LNG) pa ni registriranih vozil. Polnilnica za vodik deluje pri 350 barih in ni primerna za polnjenje osebnih avtomobilov - trenutno je v Sloveniji 6 osebnih avtomobilov na vodik. Avtobusov na vodik še zaenkrat nimamo.</t>
  </si>
  <si>
    <r>
      <t>Zakon o davku od dohodkov pravnih oseb (Uradni list RS, št. </t>
    </r>
    <r>
      <rPr>
        <b/>
        <u/>
        <sz val="9"/>
        <color rgb="FF626060"/>
        <rFont val="Arial"/>
        <family val="2"/>
        <charset val="238"/>
      </rPr>
      <t>117/06</t>
    </r>
    <r>
      <rPr>
        <b/>
        <sz val="9"/>
        <color rgb="FF626060"/>
        <rFont val="Arial"/>
        <family val="2"/>
        <charset val="238"/>
      </rPr>
      <t>, </t>
    </r>
    <r>
      <rPr>
        <b/>
        <u/>
        <sz val="9"/>
        <color rgb="FF626060"/>
        <rFont val="Arial"/>
        <family val="2"/>
        <charset val="238"/>
      </rPr>
      <t>56/08</t>
    </r>
    <r>
      <rPr>
        <b/>
        <sz val="9"/>
        <color rgb="FF626060"/>
        <rFont val="Arial"/>
        <family val="2"/>
        <charset val="238"/>
      </rPr>
      <t>, </t>
    </r>
    <r>
      <rPr>
        <b/>
        <u/>
        <sz val="9"/>
        <color rgb="FF626060"/>
        <rFont val="Arial"/>
        <family val="2"/>
        <charset val="238"/>
      </rPr>
      <t>76/08</t>
    </r>
    <r>
      <rPr>
        <b/>
        <sz val="9"/>
        <color rgb="FF626060"/>
        <rFont val="Arial"/>
        <family val="2"/>
        <charset val="238"/>
      </rPr>
      <t>, </t>
    </r>
    <r>
      <rPr>
        <b/>
        <u/>
        <sz val="9"/>
        <color rgb="FF626060"/>
        <rFont val="Arial"/>
        <family val="2"/>
        <charset val="238"/>
      </rPr>
      <t>5/09</t>
    </r>
    <r>
      <rPr>
        <b/>
        <sz val="9"/>
        <color rgb="FF626060"/>
        <rFont val="Arial"/>
        <family val="2"/>
        <charset val="238"/>
      </rPr>
      <t>, </t>
    </r>
    <r>
      <rPr>
        <b/>
        <u/>
        <sz val="9"/>
        <color rgb="FF626060"/>
        <rFont val="Arial"/>
        <family val="2"/>
        <charset val="238"/>
      </rPr>
      <t>96/09</t>
    </r>
    <r>
      <rPr>
        <b/>
        <sz val="9"/>
        <color rgb="FF626060"/>
        <rFont val="Arial"/>
        <family val="2"/>
        <charset val="238"/>
      </rPr>
      <t>, </t>
    </r>
    <r>
      <rPr>
        <b/>
        <u/>
        <sz val="9"/>
        <color rgb="FF626060"/>
        <rFont val="Arial"/>
        <family val="2"/>
        <charset val="238"/>
      </rPr>
      <t>110/09</t>
    </r>
    <r>
      <rPr>
        <b/>
        <sz val="9"/>
        <color rgb="FF626060"/>
        <rFont val="Arial"/>
        <family val="2"/>
        <charset val="238"/>
      </rPr>
      <t> – ZDavP-2B, </t>
    </r>
    <r>
      <rPr>
        <b/>
        <u/>
        <sz val="9"/>
        <color rgb="FF626060"/>
        <rFont val="Arial"/>
        <family val="2"/>
        <charset val="238"/>
      </rPr>
      <t>43/10</t>
    </r>
    <r>
      <rPr>
        <b/>
        <sz val="9"/>
        <color rgb="FF626060"/>
        <rFont val="Arial"/>
        <family val="2"/>
        <charset val="238"/>
      </rPr>
      <t>, </t>
    </r>
    <r>
      <rPr>
        <b/>
        <u/>
        <sz val="9"/>
        <color rgb="FF626060"/>
        <rFont val="Arial"/>
        <family val="2"/>
        <charset val="238"/>
      </rPr>
      <t>59/11</t>
    </r>
    <r>
      <rPr>
        <b/>
        <sz val="9"/>
        <color rgb="FF626060"/>
        <rFont val="Arial"/>
        <family val="2"/>
        <charset val="238"/>
      </rPr>
      <t>, </t>
    </r>
    <r>
      <rPr>
        <b/>
        <u/>
        <sz val="9"/>
        <color rgb="FF626060"/>
        <rFont val="Arial"/>
        <family val="2"/>
        <charset val="238"/>
      </rPr>
      <t>24/12</t>
    </r>
    <r>
      <rPr>
        <b/>
        <sz val="9"/>
        <color rgb="FF626060"/>
        <rFont val="Arial"/>
        <family val="2"/>
        <charset val="238"/>
      </rPr>
      <t>, </t>
    </r>
    <r>
      <rPr>
        <b/>
        <u/>
        <sz val="9"/>
        <color rgb="FF626060"/>
        <rFont val="Arial"/>
        <family val="2"/>
        <charset val="238"/>
      </rPr>
      <t>30/12</t>
    </r>
    <r>
      <rPr>
        <b/>
        <sz val="9"/>
        <color rgb="FF626060"/>
        <rFont val="Arial"/>
        <family val="2"/>
        <charset val="238"/>
      </rPr>
      <t>, </t>
    </r>
    <r>
      <rPr>
        <b/>
        <u/>
        <sz val="9"/>
        <color rgb="FF626060"/>
        <rFont val="Arial"/>
        <family val="2"/>
        <charset val="238"/>
      </rPr>
      <t>94/12</t>
    </r>
    <r>
      <rPr>
        <b/>
        <sz val="9"/>
        <color rgb="FF626060"/>
        <rFont val="Arial"/>
        <family val="2"/>
        <charset val="238"/>
      </rPr>
      <t>, </t>
    </r>
    <r>
      <rPr>
        <b/>
        <u/>
        <sz val="9"/>
        <color rgb="FF626060"/>
        <rFont val="Arial"/>
        <family val="2"/>
        <charset val="238"/>
      </rPr>
      <t>81/13</t>
    </r>
    <r>
      <rPr>
        <b/>
        <sz val="9"/>
        <color rgb="FF626060"/>
        <rFont val="Arial"/>
        <family val="2"/>
        <charset val="238"/>
      </rPr>
      <t>, </t>
    </r>
    <r>
      <rPr>
        <b/>
        <u/>
        <sz val="9"/>
        <color rgb="FF626060"/>
        <rFont val="Arial"/>
        <family val="2"/>
        <charset val="238"/>
      </rPr>
      <t>50/14</t>
    </r>
    <r>
      <rPr>
        <b/>
        <sz val="9"/>
        <color rgb="FF626060"/>
        <rFont val="Arial"/>
        <family val="2"/>
        <charset val="238"/>
      </rPr>
      <t>, </t>
    </r>
    <r>
      <rPr>
        <b/>
        <u/>
        <sz val="9"/>
        <color rgb="FF626060"/>
        <rFont val="Arial"/>
        <family val="2"/>
        <charset val="238"/>
      </rPr>
      <t>23/15</t>
    </r>
    <r>
      <rPr>
        <b/>
        <sz val="9"/>
        <color rgb="FF626060"/>
        <rFont val="Arial"/>
        <family val="2"/>
        <charset val="238"/>
      </rPr>
      <t>, </t>
    </r>
    <r>
      <rPr>
        <b/>
        <u/>
        <sz val="9"/>
        <color rgb="FF626060"/>
        <rFont val="Arial"/>
        <family val="2"/>
        <charset val="238"/>
      </rPr>
      <t>82/15</t>
    </r>
    <r>
      <rPr>
        <b/>
        <sz val="9"/>
        <color rgb="FF626060"/>
        <rFont val="Arial"/>
        <family val="2"/>
        <charset val="238"/>
      </rPr>
      <t>, </t>
    </r>
    <r>
      <rPr>
        <b/>
        <u/>
        <sz val="9"/>
        <color rgb="FF626060"/>
        <rFont val="Arial"/>
        <family val="2"/>
        <charset val="238"/>
      </rPr>
      <t>68/16</t>
    </r>
    <r>
      <rPr>
        <b/>
        <sz val="9"/>
        <color rgb="FF626060"/>
        <rFont val="Arial"/>
        <family val="2"/>
        <charset val="238"/>
      </rPr>
      <t>, </t>
    </r>
    <r>
      <rPr>
        <b/>
        <u/>
        <sz val="9"/>
        <color rgb="FF626060"/>
        <rFont val="Arial"/>
        <family val="2"/>
        <charset val="238"/>
      </rPr>
      <t>69/17</t>
    </r>
    <r>
      <rPr>
        <b/>
        <sz val="9"/>
        <color rgb="FF626060"/>
        <rFont val="Arial"/>
        <family val="2"/>
        <charset val="238"/>
      </rPr>
      <t>, </t>
    </r>
    <r>
      <rPr>
        <b/>
        <u/>
        <sz val="9"/>
        <color rgb="FF626060"/>
        <rFont val="Arial"/>
        <family val="2"/>
        <charset val="238"/>
      </rPr>
      <t>79/18</t>
    </r>
    <r>
      <rPr>
        <b/>
        <sz val="9"/>
        <color rgb="FF626060"/>
        <rFont val="Arial"/>
        <family val="2"/>
        <charset val="238"/>
      </rPr>
      <t> in </t>
    </r>
    <r>
      <rPr>
        <b/>
        <u/>
        <sz val="9"/>
        <color rgb="FF626060"/>
        <rFont val="Arial"/>
        <family val="2"/>
        <charset val="238"/>
      </rPr>
      <t>66/19</t>
    </r>
    <r>
      <rPr>
        <b/>
        <sz val="9"/>
        <color rgb="FF626060"/>
        <rFont val="Arial"/>
        <family val="2"/>
        <charset val="238"/>
      </rPr>
      <t>)</t>
    </r>
  </si>
  <si>
    <t>Corporate Income Tax Act</t>
  </si>
  <si>
    <t>Applies to hybrid or electric passenger cars, hybrid or electric buses and cargo vehicles with an engine meeting the minimum emission requirements of EURO VI.</t>
  </si>
  <si>
    <t>Transposition of Directive2014/94/EU into national law</t>
  </si>
  <si>
    <t>Investment tax credits. Deduction of 40 % of investments costs from tax basis for hybrid or electric passenger cars, hybrid or electric buses and cargo vehicles with an engine meeting the minimum emission requirements of EURO VI.</t>
  </si>
  <si>
    <t>https://www.racunovodstvo.net/zakonodaja/predpis/9826/clen/68845</t>
  </si>
  <si>
    <t>Velja že od 2015, prej je bilo 30 %.</t>
  </si>
  <si>
    <t>Incentives for purchase of electric vehicles and plug-in hibrid electric vehicles.</t>
  </si>
  <si>
    <t>Incentives for purchase of electric vehicles and plug -in hybrid electric vehicles.</t>
  </si>
  <si>
    <r>
      <t xml:space="preserve">2016-2018 - vir poročilo EKO sklada z dne 6. 2. 2019, poslala Mojca Vendramin. </t>
    </r>
    <r>
      <rPr>
        <sz val="11"/>
        <color rgb="FFFF0000"/>
        <rFont val="Calibri"/>
        <family val="2"/>
        <charset val="238"/>
        <scheme val="minor"/>
      </rPr>
      <t>V 2019 nisem zasledila poziva za elektropolnilnice na EKO skladu. Za leto 2020 in 2021 je vzeta vrednost Kohezijskega sklada za 50 javnih polnilnih postaj, perdvidevam, da bodo upravičenci občine, saj shema državnih pomoči še ni urejena. DE ima v okviru INOPa rezerviranih 1 mio v 2020 in 1 mio v 2021.</t>
    </r>
  </si>
  <si>
    <t>RIA</t>
  </si>
  <si>
    <t>Strength of hydrogen bond around nonpolar solutes: origin of the hydrophobic phenomenon</t>
  </si>
  <si>
    <t>Direct conversion of methane to higher hydrocarbons using super-acid catalysts</t>
  </si>
  <si>
    <t>Multifunctional materials for actuators and refrigeration</t>
  </si>
  <si>
    <t>IA</t>
  </si>
  <si>
    <t>Development of an integrated catalytic process for energy enrichment of bio-oil obtained by pyrolysis of substrates from renewable sources</t>
  </si>
  <si>
    <t>Usage of original lignocellulosic biofuels for cogeneration of electricity and heat</t>
  </si>
  <si>
    <t>Separation and other processes for reducing greenhouse gases based on the principles of sustainable development</t>
  </si>
  <si>
    <t>Chemistry for sustainable development</t>
  </si>
  <si>
    <t>Structure and thermodynamics of liquids with hydrogen bonds: water and water-alcohol mixtures</t>
  </si>
  <si>
    <t>Redox active organic materials for the storage of electricity</t>
  </si>
  <si>
    <t>Metal-organic porous materials for the selective storage and conversion of CO2 into usable products</t>
  </si>
  <si>
    <t>Designing sustainable and energy-efficient renewable energy based processes</t>
  </si>
  <si>
    <t>Nanostructures and their composites for the detection of dangerous molecules in the gas state</t>
  </si>
  <si>
    <t>Forecasting the state of depletion of electrochemical energy systems</t>
  </si>
  <si>
    <t>Evaluation of the range of plasma parameters suitable for industrial nanostructuring of polymers</t>
  </si>
  <si>
    <t>ADVANCED ELECTROCALORIC ENERGY CONVERSION</t>
  </si>
  <si>
    <t>Separation and other processes for a low carbon, bio and circular economy and sustainable development</t>
  </si>
  <si>
    <t>Ferroelectric Ceramic Layer Elements with Designed Domain Structure for Efficient Energy Collection and Conversion</t>
  </si>
  <si>
    <t>Multistage synthesis with MIO enzymes in a continuous microreactor system</t>
  </si>
  <si>
    <t>Total projects</t>
  </si>
  <si>
    <t>RIA, IA, CSA</t>
  </si>
  <si>
    <t>Remarks: RIA: research and innovation action, IA: innovation action, CSA: coordination and support action</t>
  </si>
  <si>
    <t>V strategiji predvideno. Za leto 2015 je v strategiji 8 vozil, ker ni podatkov za 2016-2018 sem vzela isto število. V Lj pa je 2017 bila v Kosezah postavljena polnilnica, verjetno nečemu služi, sicer ne bi bila postavljena.</t>
  </si>
  <si>
    <t>https://www.kamion-bus.si/1244?cctest&amp;</t>
  </si>
  <si>
    <t>Tole se mi zdi nenavadno, da bi bilo 6 vozi in 0 polnilnic pri 700 barih!!</t>
  </si>
  <si>
    <t>Prilagojeno glede na podatke na SURSU -za leto 2017 in 2018 je vzeto isto približno razmerje glede na leto 2016 - Poročilo Meglič. Saj SURS tovornih vozil ne loči na N1 (lahka) in težka.</t>
  </si>
  <si>
    <t>Št. električnih avtobusov za leti 2016-2018 sem poparvila in vzela vrednosti iz SURS.</t>
  </si>
  <si>
    <t>Popravila podatke in vzela vrednosti od SURS. Obdržala sem podobno razmerje med lahkimi in težkimi tovornimi vozili, kot ga je dal Meglič za leto 2016 in 2017 (samo lahka vozila).</t>
  </si>
  <si>
    <t>Tega ni v strategiji - po letih projekcije, ker ni bilo predvideno sofinanciranje, stran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</si>
</sst>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_-;\-[$€-2]\ * #,##0_-;_-[$€-2]\ * &quot;-&quot;_-;_-@_-"/>
  </numFmts>
  <fonts count="8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1"/>
      <color rgb="FFC00000"/>
      <name val="Calibri"/>
      <family val="2"/>
      <charset val="238"/>
      <scheme val="minor"/>
    </font>
    <font>
      <sz val="10"/>
      <color rgb="FFFF0000"/>
      <name val="Calibri"/>
      <family val="2"/>
      <scheme val="minor"/>
    </font>
    <font>
      <u/>
      <sz val="11"/>
      <color theme="10"/>
      <name val="Calibri"/>
      <family val="2"/>
      <charset val="238"/>
    </font>
    <font>
      <b/>
      <sz val="10"/>
      <color theme="1"/>
      <name val="Calibri"/>
      <family val="2"/>
      <charset val="238"/>
    </font>
    <font>
      <sz val="10"/>
      <color theme="1"/>
      <name val="Calibri"/>
      <family val="2"/>
      <charset val="238"/>
    </font>
    <font>
      <sz val="10"/>
      <color rgb="FF000000"/>
      <name val="Calibri"/>
      <family val="2"/>
      <charset val="238"/>
    </font>
    <font>
      <sz val="11"/>
      <color rgb="FF00B050"/>
      <name val="Calibri"/>
      <family val="2"/>
      <scheme val="minor"/>
    </font>
    <font>
      <sz val="11"/>
      <color rgb="FF0070C0"/>
      <name val="Calibri"/>
      <family val="2"/>
      <scheme val="minor"/>
    </font>
    <font>
      <sz val="11"/>
      <color rgb="FF7030A0"/>
      <name val="Calibri"/>
      <family val="2"/>
      <scheme val="minor"/>
    </font>
    <font>
      <sz val="11"/>
      <color theme="5" tint="-0.249977111117893"/>
      <name val="Calibri"/>
      <family val="2"/>
      <scheme val="minor"/>
    </font>
    <font>
      <sz val="11"/>
      <color theme="8" tint="-0.249977111117893"/>
      <name val="Calibri"/>
      <family val="2"/>
      <scheme val="minor"/>
    </font>
    <font>
      <b/>
      <sz val="12"/>
      <color theme="1"/>
      <name val="Calibri"/>
      <family val="2"/>
      <charset val="238"/>
      <scheme val="minor"/>
    </font>
    <font>
      <b/>
      <sz val="10"/>
      <color rgb="FFC00000"/>
      <name val="Calibri"/>
      <family val="2"/>
      <charset val="238"/>
    </font>
    <font>
      <sz val="10"/>
      <color rgb="FFC00000"/>
      <name val="Calibri"/>
      <family val="2"/>
      <charset val="238"/>
    </font>
    <font>
      <sz val="9"/>
      <color indexed="81"/>
      <name val="Tahoma"/>
      <family val="2"/>
      <charset val="238"/>
    </font>
    <font>
      <b/>
      <sz val="9"/>
      <color indexed="81"/>
      <name val="Tahoma"/>
      <family val="2"/>
      <charset val="238"/>
    </font>
    <font>
      <sz val="9"/>
      <color rgb="FF333333"/>
      <name val="Courier New"/>
      <family val="3"/>
      <charset val="238"/>
    </font>
    <font>
      <sz val="11"/>
      <color rgb="FFC00000"/>
      <name val="Calibri"/>
      <family val="2"/>
      <scheme val="minor"/>
    </font>
    <font>
      <sz val="10"/>
      <color rgb="FFC00000"/>
      <name val="Calibri"/>
      <family val="2"/>
      <scheme val="minor"/>
    </font>
    <font>
      <sz val="9"/>
      <color rgb="FFC00000"/>
      <name val="Calibri"/>
      <family val="2"/>
      <charset val="238"/>
      <scheme val="minor"/>
    </font>
    <font>
      <u/>
      <sz val="11"/>
      <color rgb="FFC00000"/>
      <name val="Calibri"/>
      <family val="2"/>
      <scheme val="minor"/>
    </font>
    <font>
      <sz val="11"/>
      <color rgb="FFFF0000"/>
      <name val="Calibri"/>
      <family val="2"/>
      <charset val="238"/>
      <scheme val="minor"/>
    </font>
    <font>
      <b/>
      <sz val="11"/>
      <name val="Calibri"/>
      <family val="2"/>
      <charset val="238"/>
      <scheme val="minor"/>
    </font>
    <font>
      <sz val="10"/>
      <name val="Calibri"/>
      <family val="2"/>
      <charset val="238"/>
      <scheme val="minor"/>
    </font>
    <font>
      <b/>
      <sz val="9"/>
      <color rgb="FF626060"/>
      <name val="Arial"/>
      <family val="2"/>
      <charset val="238"/>
    </font>
    <font>
      <b/>
      <u/>
      <sz val="9"/>
      <color rgb="FF626060"/>
      <name val="Arial"/>
      <family val="2"/>
      <charset val="238"/>
    </font>
    <font>
      <sz val="8"/>
      <color rgb="FF000000"/>
      <name val="Verdana"/>
      <family val="2"/>
      <charset val="238"/>
    </font>
    <font>
      <b/>
      <sz val="8"/>
      <color rgb="FF000000"/>
      <name val="Verdana"/>
      <family val="2"/>
      <charset val="238"/>
    </font>
    <font>
      <b/>
      <sz val="10"/>
      <color theme="1"/>
      <name val="Calibri"/>
      <family val="2"/>
      <charset val="238"/>
      <scheme val="minor"/>
    </font>
    <font>
      <b/>
      <sz val="10"/>
      <name val="Calibri"/>
      <family val="2"/>
      <charset val="238"/>
      <scheme val="minor"/>
    </font>
    <font>
      <b/>
      <sz val="8"/>
      <name val="Verdana"/>
      <family val="2"/>
      <charset val="238"/>
    </font>
    <font>
      <sz val="10"/>
      <color rgb="FF000000"/>
      <name val="Calibri"/>
      <family val="2"/>
      <charset val="238"/>
      <scheme val="minor"/>
    </font>
    <font>
      <sz val="10"/>
      <name val="Calibri"/>
      <family val="2"/>
      <charset val="238"/>
    </font>
    <font>
      <b/>
      <sz val="14"/>
      <name val="Calibri"/>
      <family val="2"/>
      <scheme val="minor"/>
    </font>
    <font>
      <sz val="14"/>
      <color theme="1"/>
      <name val="Calibri"/>
      <family val="2"/>
      <scheme val="minor"/>
    </font>
    <font>
      <b/>
      <sz val="14"/>
      <color theme="1"/>
      <name val="Calibri"/>
      <family val="2"/>
      <scheme val="minor"/>
    </font>
    <font>
      <b/>
      <sz val="14"/>
      <color rgb="FF333333"/>
      <name val="Calibri"/>
      <family val="2"/>
      <scheme val="minor"/>
    </font>
    <font>
      <sz val="14"/>
      <name val="Calibri"/>
      <family val="2"/>
      <scheme val="minor"/>
    </font>
    <font>
      <sz val="14"/>
      <color rgb="FF333333"/>
      <name val="Calibri"/>
      <family val="2"/>
      <scheme val="minor"/>
    </font>
    <font>
      <sz val="14"/>
      <color rgb="FFFF0000"/>
      <name val="Calibri"/>
      <family val="2"/>
      <scheme val="minor"/>
    </font>
  </fonts>
  <fills count="1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E699"/>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FF"/>
        <bgColor indexed="64"/>
      </patternFill>
    </fill>
  </fills>
  <borders count="9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medium">
        <color auto="1"/>
      </left>
      <right style="thin">
        <color theme="4" tint="0.39997558519241921"/>
      </right>
      <top style="thin">
        <color theme="4" tint="0.39997558519241921"/>
      </top>
      <bottom style="thin">
        <color theme="4" tint="0.39997558519241921"/>
      </bottom>
      <diagonal/>
    </border>
    <border>
      <left style="medium">
        <color indexed="64"/>
      </left>
      <right style="thin">
        <color auto="1"/>
      </right>
      <top/>
      <bottom style="medium">
        <color indexed="64"/>
      </bottom>
      <diagonal/>
    </border>
    <border>
      <left style="thin">
        <color auto="1"/>
      </left>
      <right/>
      <top/>
      <bottom/>
      <diagonal/>
    </border>
    <border>
      <left style="medium">
        <color auto="1"/>
      </left>
      <right style="thin">
        <color theme="4" tint="0.39997558519241921"/>
      </right>
      <top/>
      <bottom style="thin">
        <color theme="4" tint="0.39997558519241921"/>
      </bottom>
      <diagonal/>
    </border>
    <border>
      <left style="medium">
        <color indexed="64"/>
      </left>
      <right style="thin">
        <color theme="4" tint="0.39997558519241921"/>
      </right>
      <top style="thin">
        <color theme="4" tint="0.39997558519241921"/>
      </top>
      <bottom style="medium">
        <color indexed="64"/>
      </bottom>
      <diagonal/>
    </border>
  </borders>
  <cellStyleXfs count="97">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9" fontId="41" fillId="0" borderId="0" applyFont="0" applyFill="0" applyBorder="0" applyAlignment="0" applyProtection="0"/>
    <xf numFmtId="0" fontId="2" fillId="0" borderId="0"/>
    <xf numFmtId="0" fontId="44" fillId="0" borderId="0" applyNumberFormat="0" applyFill="0" applyBorder="0" applyAlignment="0" applyProtection="0">
      <alignment vertical="top"/>
      <protection locked="0"/>
    </xf>
  </cellStyleXfs>
  <cellXfs count="876">
    <xf numFmtId="0" fontId="0" fillId="0" borderId="0" xfId="0"/>
    <xf numFmtId="0" fontId="0" fillId="0" borderId="0" xfId="0" applyAlignment="1">
      <alignment horizontal="center" vertical="center" wrapText="1"/>
    </xf>
    <xf numFmtId="0" fontId="0" fillId="0" borderId="1" xfId="0" applyBorder="1"/>
    <xf numFmtId="0" fontId="4" fillId="0" borderId="0" xfId="0" applyFont="1"/>
    <xf numFmtId="0" fontId="0" fillId="0" borderId="0" xfId="0" applyBorder="1" applyAlignment="1"/>
    <xf numFmtId="0" fontId="5" fillId="0" borderId="0" xfId="0" applyFont="1"/>
    <xf numFmtId="0" fontId="11" fillId="0" borderId="0" xfId="0" applyFont="1"/>
    <xf numFmtId="0" fontId="0" fillId="0" borderId="0" xfId="0" applyBorder="1"/>
    <xf numFmtId="0" fontId="10" fillId="0" borderId="0" xfId="0" applyFont="1" applyBorder="1"/>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7" fillId="0" borderId="0" xfId="0" applyFont="1"/>
    <xf numFmtId="0" fontId="4" fillId="0" borderId="0" xfId="0" applyFont="1" applyAlignment="1">
      <alignment horizontal="center" vertical="center" wrapText="1"/>
    </xf>
    <xf numFmtId="0" fontId="0" fillId="0" borderId="0" xfId="0" applyAlignment="1">
      <alignment vertical="top" wrapText="1"/>
    </xf>
    <xf numFmtId="0" fontId="0" fillId="0" borderId="0" xfId="0" applyBorder="1" applyAlignment="1">
      <alignment vertical="center"/>
    </xf>
    <xf numFmtId="0" fontId="11" fillId="0" borderId="0" xfId="0" applyFont="1" applyBorder="1"/>
    <xf numFmtId="0" fontId="9" fillId="0" borderId="0" xfId="0" applyFont="1" applyBorder="1" applyAlignment="1">
      <alignment horizontal="center" vertical="center"/>
    </xf>
    <xf numFmtId="0" fontId="18" fillId="0" borderId="0" xfId="0" applyFont="1" applyBorder="1" applyAlignment="1">
      <alignment vertical="center"/>
    </xf>
    <xf numFmtId="0" fontId="0" fillId="0" borderId="0" xfId="0" applyBorder="1" applyAlignment="1">
      <alignment vertical="center" wrapText="1"/>
    </xf>
    <xf numFmtId="0" fontId="5" fillId="0" borderId="0" xfId="0" applyFont="1" applyAlignment="1"/>
    <xf numFmtId="0" fontId="12" fillId="0" borderId="0" xfId="0" applyFont="1" applyBorder="1" applyAlignment="1">
      <alignment vertical="center" wrapText="1"/>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0" fillId="0" borderId="0" xfId="0" applyAlignment="1">
      <alignment wrapText="1"/>
    </xf>
    <xf numFmtId="0" fontId="0" fillId="0" borderId="0" xfId="0" applyAlignment="1"/>
    <xf numFmtId="0" fontId="27" fillId="0" borderId="0" xfId="0" applyFont="1" applyBorder="1"/>
    <xf numFmtId="0" fontId="5" fillId="0" borderId="0" xfId="0" applyFont="1" applyBorder="1"/>
    <xf numFmtId="0" fontId="26" fillId="0" borderId="0" xfId="0" applyFont="1" applyBorder="1" applyAlignment="1">
      <alignment vertical="center" wrapText="1"/>
    </xf>
    <xf numFmtId="0" fontId="0" fillId="0" borderId="0" xfId="0"/>
    <xf numFmtId="0" fontId="21" fillId="0" borderId="19" xfId="0" applyFont="1" applyBorder="1" applyAlignment="1">
      <alignment horizontal="right" vertical="center" wrapText="1"/>
    </xf>
    <xf numFmtId="0" fontId="21" fillId="0" borderId="43" xfId="0" applyFont="1" applyBorder="1" applyAlignment="1">
      <alignment horizontal="right" vertical="center" wrapText="1"/>
    </xf>
    <xf numFmtId="0" fontId="20" fillId="2" borderId="35" xfId="0" applyFont="1" applyFill="1" applyBorder="1" applyAlignment="1">
      <alignment vertical="center" wrapText="1"/>
    </xf>
    <xf numFmtId="3" fontId="21" fillId="0" borderId="6" xfId="0" applyNumberFormat="1" applyFont="1" applyBorder="1" applyAlignment="1">
      <alignment horizontal="right" vertical="center" wrapText="1"/>
    </xf>
    <xf numFmtId="3" fontId="21" fillId="0" borderId="1" xfId="0" applyNumberFormat="1" applyFont="1" applyBorder="1" applyAlignment="1">
      <alignment horizontal="right" vertical="center" wrapText="1"/>
    </xf>
    <xf numFmtId="3" fontId="21" fillId="0" borderId="7" xfId="0" applyNumberFormat="1" applyFont="1" applyBorder="1" applyAlignment="1">
      <alignment horizontal="right" vertical="center" wrapText="1"/>
    </xf>
    <xf numFmtId="3" fontId="21" fillId="0" borderId="1" xfId="0" applyNumberFormat="1" applyFont="1" applyBorder="1" applyAlignment="1">
      <alignment horizontal="right" vertical="center"/>
    </xf>
    <xf numFmtId="3" fontId="21" fillId="0" borderId="7" xfId="0" applyNumberFormat="1" applyFont="1" applyBorder="1" applyAlignment="1">
      <alignment horizontal="right" vertical="center"/>
    </xf>
    <xf numFmtId="3" fontId="21" fillId="0" borderId="4" xfId="0" applyNumberFormat="1" applyFont="1" applyBorder="1" applyAlignment="1">
      <alignment horizontal="right" vertical="center" wrapText="1"/>
    </xf>
    <xf numFmtId="3" fontId="21" fillId="0" borderId="27" xfId="0" applyNumberFormat="1" applyFont="1" applyBorder="1" applyAlignment="1">
      <alignment horizontal="right" vertical="center" wrapText="1"/>
    </xf>
    <xf numFmtId="3" fontId="21" fillId="0" borderId="3" xfId="0" applyNumberFormat="1" applyFont="1" applyBorder="1" applyAlignment="1">
      <alignment horizontal="right" vertical="center" wrapText="1"/>
    </xf>
    <xf numFmtId="3" fontId="21" fillId="0" borderId="4" xfId="0" applyNumberFormat="1" applyFont="1" applyBorder="1" applyAlignment="1">
      <alignment horizontal="right" vertical="center"/>
    </xf>
    <xf numFmtId="3" fontId="21" fillId="0" borderId="5" xfId="0" applyNumberFormat="1" applyFont="1" applyBorder="1" applyAlignment="1">
      <alignment horizontal="right" vertical="center"/>
    </xf>
    <xf numFmtId="0" fontId="5" fillId="0" borderId="0" xfId="0" applyFont="1" applyAlignment="1">
      <alignment horizontal="left" vertical="center" wrapText="1"/>
    </xf>
    <xf numFmtId="0" fontId="23" fillId="0" borderId="19" xfId="0" applyFont="1" applyBorder="1" applyAlignment="1">
      <alignment horizontal="right" vertical="center"/>
    </xf>
    <xf numFmtId="0" fontId="21" fillId="0" borderId="44" xfId="0" applyFont="1" applyBorder="1" applyAlignment="1">
      <alignment horizontal="right"/>
    </xf>
    <xf numFmtId="0" fontId="14" fillId="0" borderId="0" xfId="0" applyFont="1"/>
    <xf numFmtId="0" fontId="14" fillId="0" borderId="35" xfId="0" applyFont="1" applyBorder="1" applyAlignment="1">
      <alignment horizontal="center" vertical="center" wrapText="1"/>
    </xf>
    <xf numFmtId="0" fontId="14" fillId="0" borderId="37" xfId="0" applyFont="1" applyBorder="1" applyAlignment="1">
      <alignment horizontal="center" vertical="center" wrapText="1"/>
    </xf>
    <xf numFmtId="0" fontId="0" fillId="0" borderId="0" xfId="0" applyAlignment="1">
      <alignment horizontal="left"/>
    </xf>
    <xf numFmtId="0" fontId="16" fillId="0" borderId="18" xfId="0" applyFont="1" applyFill="1" applyBorder="1" applyAlignment="1">
      <alignment vertical="top" wrapText="1"/>
    </xf>
    <xf numFmtId="0" fontId="16" fillId="0" borderId="1" xfId="0" applyFont="1" applyFill="1" applyBorder="1" applyAlignment="1">
      <alignment vertical="top" wrapText="1"/>
    </xf>
    <xf numFmtId="0" fontId="16" fillId="0" borderId="9" xfId="0" applyFont="1" applyFill="1" applyBorder="1" applyAlignment="1">
      <alignment vertical="top" wrapText="1"/>
    </xf>
    <xf numFmtId="0" fontId="16" fillId="0" borderId="4" xfId="0" applyFont="1" applyFill="1" applyBorder="1" applyAlignment="1">
      <alignment vertical="center" wrapText="1"/>
    </xf>
    <xf numFmtId="164" fontId="16" fillId="0" borderId="26" xfId="0" applyNumberFormat="1" applyFont="1" applyFill="1" applyBorder="1" applyAlignment="1">
      <alignment wrapText="1"/>
    </xf>
    <xf numFmtId="0" fontId="16" fillId="0" borderId="4" xfId="0" applyFont="1" applyFill="1" applyBorder="1" applyAlignment="1">
      <alignment wrapText="1"/>
    </xf>
    <xf numFmtId="0" fontId="16" fillId="0" borderId="1" xfId="0" applyFont="1" applyFill="1" applyBorder="1" applyAlignment="1">
      <alignment vertical="center" wrapText="1"/>
    </xf>
    <xf numFmtId="164" fontId="16" fillId="0" borderId="6" xfId="0" applyNumberFormat="1" applyFont="1" applyFill="1" applyBorder="1" applyAlignment="1">
      <alignment wrapText="1"/>
    </xf>
    <xf numFmtId="164" fontId="16" fillId="0" borderId="1" xfId="0" applyNumberFormat="1" applyFont="1" applyFill="1" applyBorder="1" applyAlignment="1">
      <alignment wrapText="1"/>
    </xf>
    <xf numFmtId="164" fontId="16" fillId="0" borderId="64" xfId="0" applyNumberFormat="1" applyFont="1" applyFill="1" applyBorder="1" applyAlignment="1">
      <alignment wrapText="1"/>
    </xf>
    <xf numFmtId="164" fontId="16" fillId="0" borderId="28" xfId="0" applyNumberFormat="1" applyFont="1" applyFill="1" applyBorder="1" applyAlignment="1">
      <alignment wrapText="1"/>
    </xf>
    <xf numFmtId="0" fontId="16" fillId="0" borderId="1" xfId="0" applyFont="1" applyFill="1" applyBorder="1" applyAlignment="1">
      <alignment wrapText="1"/>
    </xf>
    <xf numFmtId="164" fontId="16" fillId="0" borderId="43" xfId="0" applyNumberFormat="1" applyFont="1" applyFill="1" applyBorder="1" applyAlignment="1">
      <alignment wrapText="1"/>
    </xf>
    <xf numFmtId="164" fontId="16" fillId="0" borderId="19" xfId="0" applyNumberFormat="1" applyFont="1" applyFill="1" applyBorder="1" applyAlignment="1">
      <alignment wrapText="1"/>
    </xf>
    <xf numFmtId="164" fontId="16" fillId="0" borderId="65" xfId="0" applyNumberFormat="1" applyFont="1" applyFill="1" applyBorder="1" applyAlignment="1">
      <alignment wrapText="1"/>
    </xf>
    <xf numFmtId="164" fontId="16" fillId="0" borderId="39" xfId="0" applyNumberFormat="1" applyFont="1" applyFill="1" applyBorder="1" applyAlignment="1">
      <alignment wrapText="1"/>
    </xf>
    <xf numFmtId="0" fontId="16" fillId="0" borderId="19" xfId="0" applyFont="1" applyFill="1" applyBorder="1" applyAlignment="1">
      <alignment wrapText="1"/>
    </xf>
    <xf numFmtId="0" fontId="16" fillId="0" borderId="9" xfId="0" applyFont="1" applyFill="1" applyBorder="1" applyAlignment="1">
      <alignment vertical="center" wrapText="1"/>
    </xf>
    <xf numFmtId="164" fontId="16" fillId="0" borderId="8" xfId="0" applyNumberFormat="1" applyFont="1" applyFill="1" applyBorder="1" applyAlignment="1">
      <alignment wrapText="1"/>
    </xf>
    <xf numFmtId="164" fontId="16" fillId="0" borderId="9" xfId="0" applyNumberFormat="1" applyFont="1" applyFill="1" applyBorder="1" applyAlignment="1">
      <alignment wrapText="1"/>
    </xf>
    <xf numFmtId="164" fontId="16" fillId="0" borderId="31" xfId="0" applyNumberFormat="1" applyFont="1" applyFill="1" applyBorder="1" applyAlignment="1">
      <alignment wrapText="1"/>
    </xf>
    <xf numFmtId="0" fontId="16" fillId="0" borderId="9" xfId="0" applyFont="1" applyFill="1" applyBorder="1" applyAlignment="1">
      <alignment wrapText="1"/>
    </xf>
    <xf numFmtId="164" fontId="16" fillId="0" borderId="3" xfId="0" applyNumberFormat="1" applyFont="1" applyFill="1" applyBorder="1" applyAlignment="1">
      <alignment wrapText="1"/>
    </xf>
    <xf numFmtId="164" fontId="16" fillId="0" borderId="4" xfId="0" applyNumberFormat="1" applyFont="1" applyFill="1" applyBorder="1" applyAlignment="1">
      <alignment wrapText="1"/>
    </xf>
    <xf numFmtId="164" fontId="16" fillId="0" borderId="67" xfId="0" applyNumberFormat="1" applyFont="1" applyFill="1" applyBorder="1" applyAlignment="1">
      <alignment wrapText="1"/>
    </xf>
    <xf numFmtId="0" fontId="16" fillId="0" borderId="4" xfId="0" applyFont="1" applyFill="1" applyBorder="1" applyAlignment="1">
      <alignment vertical="top" wrapText="1"/>
    </xf>
    <xf numFmtId="164" fontId="16" fillId="0" borderId="4" xfId="0" applyNumberFormat="1" applyFont="1" applyFill="1" applyBorder="1" applyAlignment="1">
      <alignment vertical="top" wrapText="1"/>
    </xf>
    <xf numFmtId="164" fontId="16" fillId="0" borderId="5" xfId="0" applyNumberFormat="1" applyFont="1" applyFill="1" applyBorder="1" applyAlignment="1">
      <alignment vertical="top" wrapText="1"/>
    </xf>
    <xf numFmtId="164" fontId="16" fillId="0" borderId="38" xfId="0" applyNumberFormat="1" applyFont="1" applyFill="1" applyBorder="1" applyAlignment="1">
      <alignment vertical="top" wrapText="1"/>
    </xf>
    <xf numFmtId="164" fontId="16" fillId="0" borderId="18" xfId="0" applyNumberFormat="1" applyFont="1" applyFill="1" applyBorder="1" applyAlignment="1">
      <alignment vertical="top" wrapText="1"/>
    </xf>
    <xf numFmtId="164" fontId="16" fillId="0" borderId="23" xfId="0" applyNumberFormat="1" applyFont="1" applyFill="1" applyBorder="1" applyAlignment="1">
      <alignment vertical="top" wrapText="1"/>
    </xf>
    <xf numFmtId="164" fontId="16" fillId="0" borderId="1" xfId="0" applyNumberFormat="1" applyFont="1" applyFill="1" applyBorder="1" applyAlignment="1">
      <alignment vertical="top" wrapText="1"/>
    </xf>
    <xf numFmtId="164" fontId="16" fillId="0" borderId="7" xfId="0" applyNumberFormat="1" applyFont="1" applyFill="1" applyBorder="1" applyAlignment="1">
      <alignment vertical="top" wrapText="1"/>
    </xf>
    <xf numFmtId="164" fontId="16" fillId="0" borderId="28" xfId="0" applyNumberFormat="1" applyFont="1" applyFill="1" applyBorder="1" applyAlignment="1">
      <alignment vertical="top" wrapText="1"/>
    </xf>
    <xf numFmtId="0" fontId="16" fillId="0" borderId="32" xfId="0" applyFont="1" applyFill="1" applyBorder="1" applyAlignment="1">
      <alignment vertical="top" wrapText="1"/>
    </xf>
    <xf numFmtId="164" fontId="16" fillId="0" borderId="9" xfId="0" applyNumberFormat="1" applyFont="1" applyFill="1" applyBorder="1" applyAlignment="1">
      <alignment vertical="top" wrapText="1"/>
    </xf>
    <xf numFmtId="164" fontId="16" fillId="0" borderId="10" xfId="0" applyNumberFormat="1" applyFont="1" applyFill="1" applyBorder="1" applyAlignment="1">
      <alignment vertical="top" wrapText="1"/>
    </xf>
    <xf numFmtId="164" fontId="16" fillId="0" borderId="31" xfId="0" applyNumberFormat="1" applyFont="1" applyFill="1" applyBorder="1" applyAlignment="1">
      <alignment vertical="top" wrapText="1"/>
    </xf>
    <xf numFmtId="164" fontId="16" fillId="0" borderId="26" xfId="0" applyNumberFormat="1" applyFont="1" applyFill="1" applyBorder="1" applyAlignment="1">
      <alignment vertical="top" wrapText="1"/>
    </xf>
    <xf numFmtId="0" fontId="16" fillId="0" borderId="29" xfId="0" applyFont="1" applyFill="1" applyBorder="1" applyAlignment="1">
      <alignment vertical="top" wrapText="1"/>
    </xf>
    <xf numFmtId="3" fontId="21" fillId="0" borderId="43" xfId="0" applyNumberFormat="1" applyFont="1" applyBorder="1" applyAlignment="1">
      <alignment horizontal="right" vertical="center" wrapText="1"/>
    </xf>
    <xf numFmtId="3" fontId="21" fillId="0" borderId="19" xfId="0" applyNumberFormat="1" applyFont="1" applyBorder="1" applyAlignment="1">
      <alignment horizontal="right" vertical="center" wrapText="1"/>
    </xf>
    <xf numFmtId="3" fontId="21" fillId="0" borderId="19" xfId="0" applyNumberFormat="1" applyFont="1" applyBorder="1" applyAlignment="1">
      <alignment horizontal="right" vertical="center"/>
    </xf>
    <xf numFmtId="3" fontId="21" fillId="0" borderId="44" xfId="0" applyNumberFormat="1" applyFont="1" applyBorder="1" applyAlignment="1">
      <alignment horizontal="right" vertical="center"/>
    </xf>
    <xf numFmtId="0" fontId="14" fillId="0" borderId="2" xfId="0" applyFont="1" applyBorder="1" applyAlignment="1">
      <alignment horizontal="center" vertical="center" wrapText="1"/>
    </xf>
    <xf numFmtId="0" fontId="14" fillId="0" borderId="35" xfId="0" applyFont="1" applyBorder="1" applyAlignment="1">
      <alignment horizontal="center" vertical="center"/>
    </xf>
    <xf numFmtId="0" fontId="14" fillId="0" borderId="2" xfId="0" applyFont="1" applyBorder="1" applyAlignment="1">
      <alignment horizontal="center" vertical="center"/>
    </xf>
    <xf numFmtId="164" fontId="16" fillId="0" borderId="0" xfId="0" applyNumberFormat="1" applyFont="1" applyFill="1" applyBorder="1" applyAlignment="1">
      <alignment wrapText="1"/>
    </xf>
    <xf numFmtId="0" fontId="16" fillId="0" borderId="0" xfId="0" applyFont="1" applyFill="1" applyBorder="1" applyAlignment="1">
      <alignment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0" fillId="0" borderId="0" xfId="0" applyFont="1" applyBorder="1"/>
    <xf numFmtId="0" fontId="0" fillId="0" borderId="0" xfId="0" applyAlignment="1">
      <alignment horizontal="left" vertical="center" wrapText="1"/>
    </xf>
    <xf numFmtId="0" fontId="5" fillId="0" borderId="45" xfId="0" applyFont="1" applyBorder="1" applyAlignment="1">
      <alignment horizontal="center" vertical="center"/>
    </xf>
    <xf numFmtId="0" fontId="16" fillId="0" borderId="70" xfId="0" applyFont="1" applyFill="1" applyBorder="1" applyAlignment="1">
      <alignment vertical="top" wrapText="1"/>
    </xf>
    <xf numFmtId="0" fontId="20" fillId="2" borderId="2" xfId="0" applyFont="1" applyFill="1" applyBorder="1" applyAlignment="1">
      <alignment vertical="center" wrapText="1"/>
    </xf>
    <xf numFmtId="0" fontId="21" fillId="0" borderId="23" xfId="0" applyFont="1" applyBorder="1" applyAlignment="1">
      <alignment horizontal="right"/>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15"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6" fillId="0" borderId="8" xfId="0" applyFont="1" applyBorder="1" applyAlignment="1">
      <alignment wrapText="1"/>
    </xf>
    <xf numFmtId="0" fontId="0" fillId="0" borderId="0" xfId="0" applyFont="1" applyFill="1" applyBorder="1"/>
    <xf numFmtId="0" fontId="0" fillId="0" borderId="0" xfId="0" applyFill="1" applyBorder="1"/>
    <xf numFmtId="0" fontId="4" fillId="0" borderId="0" xfId="0" applyFont="1" applyFill="1" applyBorder="1"/>
    <xf numFmtId="0" fontId="0" fillId="0" borderId="71" xfId="0" applyFont="1" applyBorder="1"/>
    <xf numFmtId="0" fontId="4" fillId="0" borderId="0" xfId="0" applyFont="1" applyBorder="1"/>
    <xf numFmtId="0" fontId="16" fillId="0" borderId="0" xfId="0" applyFont="1" applyFill="1" applyBorder="1"/>
    <xf numFmtId="0" fontId="21" fillId="0" borderId="1" xfId="0" applyFont="1" applyFill="1" applyBorder="1" applyAlignment="1">
      <alignment vertical="top" wrapText="1"/>
    </xf>
    <xf numFmtId="0" fontId="21"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9" fillId="0" borderId="0" xfId="0" applyFont="1" applyBorder="1" applyAlignment="1">
      <alignment horizontal="center" vertical="center" wrapText="1"/>
    </xf>
    <xf numFmtId="0" fontId="19" fillId="3"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0" xfId="0" applyFont="1" applyBorder="1" applyAlignment="1">
      <alignment vertical="center"/>
    </xf>
    <xf numFmtId="0" fontId="19" fillId="3" borderId="0" xfId="0" applyFont="1" applyFill="1" applyBorder="1" applyAlignment="1">
      <alignment vertical="center" wrapText="1"/>
    </xf>
    <xf numFmtId="0" fontId="0" fillId="0" borderId="0" xfId="0" applyAlignment="1">
      <alignment horizontal="left" vertical="top" wrapText="1"/>
    </xf>
    <xf numFmtId="0" fontId="5" fillId="0" borderId="25" xfId="0" applyFont="1" applyBorder="1" applyAlignment="1">
      <alignment horizontal="center" vertical="center"/>
    </xf>
    <xf numFmtId="0" fontId="5" fillId="0" borderId="57" xfId="0" applyFont="1" applyBorder="1" applyAlignment="1">
      <alignment horizontal="center" vertical="center"/>
    </xf>
    <xf numFmtId="0" fontId="8" fillId="0" borderId="2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4" xfId="0" applyFont="1" applyBorder="1" applyAlignment="1">
      <alignment horizontal="center" vertical="center" wrapText="1"/>
    </xf>
    <xf numFmtId="3" fontId="22" fillId="3" borderId="1" xfId="0" applyNumberFormat="1" applyFont="1" applyFill="1" applyBorder="1" applyAlignment="1">
      <alignment horizontal="right" vertical="center" wrapText="1"/>
    </xf>
    <xf numFmtId="3" fontId="22" fillId="0" borderId="1" xfId="0" applyNumberFormat="1" applyFont="1" applyFill="1" applyBorder="1" applyAlignment="1">
      <alignment horizontal="right" vertical="center"/>
    </xf>
    <xf numFmtId="3" fontId="22" fillId="3" borderId="1" xfId="0" quotePrefix="1" applyNumberFormat="1" applyFont="1" applyFill="1" applyBorder="1" applyAlignment="1">
      <alignment horizontal="right" vertical="center" wrapText="1"/>
    </xf>
    <xf numFmtId="3" fontId="22" fillId="0" borderId="1" xfId="0" quotePrefix="1" applyNumberFormat="1" applyFont="1" applyFill="1" applyBorder="1" applyAlignment="1">
      <alignment horizontal="right" vertical="center" wrapText="1"/>
    </xf>
    <xf numFmtId="3" fontId="22" fillId="0" borderId="18" xfId="0" applyNumberFormat="1" applyFont="1" applyFill="1" applyBorder="1" applyAlignment="1">
      <alignment horizontal="right" vertical="center" wrapText="1"/>
    </xf>
    <xf numFmtId="3" fontId="22" fillId="0" borderId="28" xfId="0" quotePrefix="1" applyNumberFormat="1" applyFont="1" applyFill="1" applyBorder="1" applyAlignment="1">
      <alignment horizontal="right" vertical="center" wrapText="1"/>
    </xf>
    <xf numFmtId="3" fontId="22" fillId="0" borderId="38" xfId="0" applyNumberFormat="1" applyFont="1" applyFill="1" applyBorder="1" applyAlignment="1">
      <alignment horizontal="right" vertical="center" wrapText="1"/>
    </xf>
    <xf numFmtId="3" fontId="22" fillId="0" borderId="18" xfId="0" applyNumberFormat="1" applyFont="1" applyFill="1" applyBorder="1" applyAlignment="1">
      <alignment horizontal="right" vertical="center"/>
    </xf>
    <xf numFmtId="0" fontId="26" fillId="5" borderId="74" xfId="0" applyFont="1" applyFill="1" applyBorder="1" applyAlignment="1"/>
    <xf numFmtId="0" fontId="0" fillId="0" borderId="0" xfId="0" applyFont="1" applyBorder="1" applyAlignment="1">
      <alignment horizontal="center" vertical="center" wrapText="1"/>
    </xf>
    <xf numFmtId="0" fontId="5" fillId="0" borderId="0" xfId="0" applyFont="1" applyBorder="1" applyAlignment="1"/>
    <xf numFmtId="0" fontId="0" fillId="0" borderId="0" xfId="0" applyFont="1" applyBorder="1" applyAlignment="1"/>
    <xf numFmtId="0" fontId="5" fillId="0" borderId="0" xfId="0" applyFont="1" applyBorder="1" applyAlignment="1">
      <alignment horizontal="center"/>
    </xf>
    <xf numFmtId="0" fontId="32" fillId="0" borderId="0" xfId="85" applyFont="1"/>
    <xf numFmtId="0" fontId="34" fillId="0" borderId="49" xfId="0" applyFont="1" applyBorder="1" applyAlignment="1">
      <alignment horizontal="center" vertical="center" wrapText="1"/>
    </xf>
    <xf numFmtId="0" fontId="34" fillId="0" borderId="53" xfId="0" applyFont="1" applyBorder="1" applyAlignment="1">
      <alignment horizontal="center" vertical="center" wrapText="1"/>
    </xf>
    <xf numFmtId="0" fontId="16" fillId="0" borderId="1" xfId="0" applyFont="1" applyBorder="1" applyAlignment="1">
      <alignment horizontal="center" vertical="center" wrapText="1"/>
    </xf>
    <xf numFmtId="0" fontId="22" fillId="0" borderId="30" xfId="0" applyFont="1" applyBorder="1" applyAlignment="1">
      <alignment vertical="center" wrapText="1"/>
    </xf>
    <xf numFmtId="0" fontId="20" fillId="2" borderId="48" xfId="0" applyFont="1" applyFill="1" applyBorder="1" applyAlignment="1">
      <alignment vertical="center" wrapText="1"/>
    </xf>
    <xf numFmtId="0" fontId="22" fillId="0" borderId="51" xfId="0" applyFont="1" applyBorder="1" applyAlignment="1">
      <alignment vertical="center" wrapText="1"/>
    </xf>
    <xf numFmtId="0" fontId="22" fillId="0" borderId="60" xfId="0" applyFont="1" applyBorder="1" applyAlignment="1">
      <alignment vertical="center" wrapText="1"/>
    </xf>
    <xf numFmtId="0" fontId="22" fillId="0" borderId="59" xfId="0" applyFont="1" applyBorder="1" applyAlignment="1">
      <alignment vertical="center" wrapText="1"/>
    </xf>
    <xf numFmtId="0" fontId="22" fillId="3" borderId="60" xfId="0" applyFont="1" applyFill="1" applyBorder="1" applyAlignment="1">
      <alignment vertical="center" wrapText="1"/>
    </xf>
    <xf numFmtId="0" fontId="20" fillId="4" borderId="48" xfId="0" applyFont="1" applyFill="1" applyBorder="1" applyAlignment="1">
      <alignment vertical="center" wrapText="1"/>
    </xf>
    <xf numFmtId="0" fontId="22" fillId="3" borderId="52" xfId="0" applyFont="1" applyFill="1" applyBorder="1" applyAlignment="1">
      <alignment vertical="center" wrapText="1"/>
    </xf>
    <xf numFmtId="0" fontId="20" fillId="4" borderId="2" xfId="0" applyFont="1" applyFill="1" applyBorder="1" applyAlignment="1">
      <alignment vertical="center" wrapText="1"/>
    </xf>
    <xf numFmtId="0" fontId="22" fillId="0" borderId="62" xfId="0" applyFont="1" applyBorder="1" applyAlignment="1">
      <alignment vertical="center" wrapText="1"/>
    </xf>
    <xf numFmtId="0" fontId="22" fillId="0" borderId="14" xfId="0" applyFont="1" applyBorder="1" applyAlignment="1">
      <alignment vertical="center" wrapText="1"/>
    </xf>
    <xf numFmtId="0" fontId="22" fillId="0" borderId="61" xfId="0" applyFont="1" applyBorder="1" applyAlignment="1">
      <alignment vertical="center" wrapText="1"/>
    </xf>
    <xf numFmtId="0" fontId="22" fillId="0" borderId="52" xfId="0" applyFont="1" applyBorder="1" applyAlignment="1">
      <alignment vertical="center" wrapText="1"/>
    </xf>
    <xf numFmtId="0" fontId="22" fillId="0" borderId="56" xfId="0" applyFont="1" applyBorder="1" applyAlignment="1">
      <alignment vertical="center" wrapText="1"/>
    </xf>
    <xf numFmtId="0" fontId="22" fillId="0" borderId="58" xfId="0" applyFont="1" applyBorder="1" applyAlignment="1">
      <alignment vertical="center" wrapText="1"/>
    </xf>
    <xf numFmtId="0" fontId="34" fillId="0" borderId="54" xfId="0" applyFont="1" applyBorder="1" applyAlignment="1">
      <alignment horizontal="center" vertical="center" wrapText="1"/>
    </xf>
    <xf numFmtId="0" fontId="21" fillId="0" borderId="33"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30" xfId="0" applyFont="1" applyBorder="1"/>
    <xf numFmtId="0" fontId="21" fillId="0" borderId="34" xfId="0" applyFont="1" applyBorder="1" applyAlignment="1">
      <alignment horizontal="justify" vertical="center" wrapText="1"/>
    </xf>
    <xf numFmtId="0" fontId="21" fillId="0" borderId="62" xfId="0" applyFont="1" applyBorder="1" applyAlignment="1">
      <alignment horizontal="justify" vertical="center" wrapText="1"/>
    </xf>
    <xf numFmtId="164" fontId="16" fillId="0" borderId="7" xfId="0" applyNumberFormat="1" applyFont="1" applyFill="1" applyBorder="1" applyAlignment="1">
      <alignment wrapText="1"/>
    </xf>
    <xf numFmtId="164" fontId="16" fillId="0" borderId="10" xfId="0" applyNumberFormat="1" applyFont="1" applyFill="1" applyBorder="1" applyAlignment="1">
      <alignment wrapText="1"/>
    </xf>
    <xf numFmtId="164" fontId="16" fillId="0" borderId="5" xfId="0" applyNumberFormat="1" applyFont="1" applyFill="1" applyBorder="1" applyAlignment="1">
      <alignment wrapText="1"/>
    </xf>
    <xf numFmtId="164" fontId="16" fillId="0" borderId="44" xfId="0" applyNumberFormat="1" applyFont="1" applyFill="1" applyBorder="1" applyAlignment="1">
      <alignment wrapText="1"/>
    </xf>
    <xf numFmtId="164" fontId="16" fillId="0" borderId="39" xfId="0" applyNumberFormat="1" applyFont="1" applyFill="1" applyBorder="1" applyAlignment="1">
      <alignment vertical="top" wrapText="1"/>
    </xf>
    <xf numFmtId="164" fontId="16" fillId="0" borderId="19" xfId="0" applyNumberFormat="1" applyFont="1" applyFill="1" applyBorder="1" applyAlignment="1">
      <alignment vertical="top" wrapText="1"/>
    </xf>
    <xf numFmtId="164" fontId="16" fillId="0" borderId="44" xfId="0" applyNumberFormat="1" applyFont="1" applyFill="1" applyBorder="1" applyAlignment="1">
      <alignment vertical="top" wrapText="1"/>
    </xf>
    <xf numFmtId="0" fontId="34" fillId="0" borderId="0" xfId="0" applyFont="1" applyBorder="1" applyAlignment="1">
      <alignment horizontal="center" vertical="center" wrapText="1"/>
    </xf>
    <xf numFmtId="0" fontId="16" fillId="0" borderId="0" xfId="0" applyFont="1" applyBorder="1" applyAlignment="1">
      <alignment vertical="center"/>
    </xf>
    <xf numFmtId="0" fontId="34" fillId="0" borderId="45" xfId="0" applyFont="1" applyBorder="1" applyAlignment="1">
      <alignment horizontal="center" vertical="center" wrapText="1"/>
    </xf>
    <xf numFmtId="0" fontId="34" fillId="0" borderId="77" xfId="0" applyFont="1" applyBorder="1" applyAlignment="1">
      <alignment horizontal="center" vertical="center" wrapText="1"/>
    </xf>
    <xf numFmtId="0" fontId="0" fillId="0" borderId="0" xfId="0" applyAlignment="1">
      <alignment horizontal="left"/>
    </xf>
    <xf numFmtId="0" fontId="20"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3" fillId="0" borderId="35" xfId="0" applyFont="1" applyFill="1" applyBorder="1" applyAlignment="1"/>
    <xf numFmtId="0" fontId="0" fillId="0" borderId="0" xfId="0" applyAlignment="1">
      <alignment horizontal="left" vertical="center"/>
    </xf>
    <xf numFmtId="3" fontId="22" fillId="0" borderId="7" xfId="0" applyNumberFormat="1" applyFont="1" applyFill="1" applyBorder="1" applyAlignment="1">
      <alignment horizontal="right" vertical="center"/>
    </xf>
    <xf numFmtId="3" fontId="22" fillId="3" borderId="7" xfId="0" quotePrefix="1" applyNumberFormat="1" applyFont="1" applyFill="1" applyBorder="1" applyAlignment="1">
      <alignment horizontal="right" vertical="center" wrapText="1"/>
    </xf>
    <xf numFmtId="3" fontId="22" fillId="3" borderId="7" xfId="0" applyNumberFormat="1" applyFont="1" applyFill="1" applyBorder="1" applyAlignment="1">
      <alignment horizontal="right" vertical="center" wrapText="1"/>
    </xf>
    <xf numFmtId="3" fontId="22" fillId="3" borderId="18" xfId="0" applyNumberFormat="1" applyFont="1" applyFill="1" applyBorder="1" applyAlignment="1">
      <alignment horizontal="right" vertical="center" wrapText="1"/>
    </xf>
    <xf numFmtId="3" fontId="20" fillId="0" borderId="76" xfId="0" applyNumberFormat="1" applyFont="1" applyBorder="1" applyAlignment="1">
      <alignment horizontal="right" vertical="center" wrapText="1"/>
    </xf>
    <xf numFmtId="3" fontId="20" fillId="0" borderId="45" xfId="0" applyNumberFormat="1" applyFont="1" applyBorder="1" applyAlignment="1">
      <alignment horizontal="right" vertical="center" wrapText="1"/>
    </xf>
    <xf numFmtId="3" fontId="20" fillId="0" borderId="77" xfId="0" applyNumberFormat="1" applyFont="1" applyBorder="1" applyAlignment="1">
      <alignment horizontal="right" vertical="center" wrapText="1"/>
    </xf>
    <xf numFmtId="3" fontId="20" fillId="3" borderId="76" xfId="0" quotePrefix="1" applyNumberFormat="1" applyFont="1" applyFill="1" applyBorder="1" applyAlignment="1">
      <alignment horizontal="right" vertical="center" wrapText="1"/>
    </xf>
    <xf numFmtId="3" fontId="20" fillId="3" borderId="45" xfId="0" quotePrefix="1" applyNumberFormat="1" applyFont="1" applyFill="1" applyBorder="1" applyAlignment="1">
      <alignment horizontal="right" vertical="center" wrapText="1"/>
    </xf>
    <xf numFmtId="3" fontId="20" fillId="3" borderId="77" xfId="0" quotePrefix="1" applyNumberFormat="1" applyFont="1" applyFill="1" applyBorder="1" applyAlignment="1">
      <alignment horizontal="right" vertical="center" wrapText="1"/>
    </xf>
    <xf numFmtId="3" fontId="23" fillId="0" borderId="76" xfId="0" applyNumberFormat="1" applyFont="1" applyBorder="1" applyAlignment="1">
      <alignment horizontal="right" vertical="center"/>
    </xf>
    <xf numFmtId="3" fontId="23" fillId="0" borderId="45" xfId="0" applyNumberFormat="1" applyFont="1" applyBorder="1" applyAlignment="1">
      <alignment horizontal="right" vertical="center"/>
    </xf>
    <xf numFmtId="3" fontId="23" fillId="0" borderId="77" xfId="0" applyNumberFormat="1" applyFont="1" applyBorder="1" applyAlignment="1">
      <alignment horizontal="right" vertical="center"/>
    </xf>
    <xf numFmtId="0" fontId="22" fillId="0" borderId="13" xfId="0" applyFont="1" applyBorder="1" applyAlignment="1">
      <alignment vertical="center" wrapText="1"/>
    </xf>
    <xf numFmtId="3" fontId="21" fillId="0" borderId="8" xfId="0" applyNumberFormat="1" applyFont="1" applyFill="1" applyBorder="1" applyAlignment="1">
      <alignment horizontal="right" vertical="center" wrapText="1"/>
    </xf>
    <xf numFmtId="0" fontId="24" fillId="0" borderId="0" xfId="85"/>
    <xf numFmtId="3" fontId="20" fillId="0" borderId="81" xfId="0" applyNumberFormat="1" applyFont="1" applyBorder="1" applyAlignment="1">
      <alignment horizontal="right" vertical="center" wrapText="1"/>
    </xf>
    <xf numFmtId="0" fontId="20" fillId="0" borderId="2" xfId="0" applyFont="1" applyBorder="1" applyAlignment="1">
      <alignment vertical="center" wrapText="1"/>
    </xf>
    <xf numFmtId="0" fontId="22" fillId="0" borderId="22" xfId="0" applyFont="1" applyBorder="1" applyAlignment="1">
      <alignment horizontal="right" vertical="center" wrapText="1"/>
    </xf>
    <xf numFmtId="0" fontId="22" fillId="0" borderId="43" xfId="0" applyFont="1" applyBorder="1" applyAlignment="1">
      <alignment horizontal="right" vertical="center" wrapText="1"/>
    </xf>
    <xf numFmtId="0" fontId="21" fillId="0" borderId="44" xfId="0" applyFont="1" applyBorder="1" applyAlignment="1">
      <alignment horizontal="right" vertical="center" wrapText="1"/>
    </xf>
    <xf numFmtId="0" fontId="22" fillId="0" borderId="18" xfId="0" applyFont="1" applyBorder="1" applyAlignment="1">
      <alignment horizontal="right" vertical="center" wrapText="1"/>
    </xf>
    <xf numFmtId="0" fontId="22" fillId="0" borderId="23" xfId="0" applyFont="1" applyBorder="1" applyAlignment="1">
      <alignment horizontal="right" vertical="center" wrapText="1"/>
    </xf>
    <xf numFmtId="0" fontId="28" fillId="0" borderId="76" xfId="0" applyFont="1" applyBorder="1" applyAlignment="1">
      <alignment horizontal="right" vertical="center" wrapText="1"/>
    </xf>
    <xf numFmtId="0" fontId="13" fillId="0" borderId="45" xfId="0" applyFont="1" applyBorder="1" applyAlignment="1">
      <alignment horizontal="right" wrapText="1"/>
    </xf>
    <xf numFmtId="0" fontId="13" fillId="0" borderId="77" xfId="0" applyFont="1" applyBorder="1" applyAlignment="1">
      <alignment horizontal="right" wrapText="1"/>
    </xf>
    <xf numFmtId="0" fontId="23" fillId="0" borderId="37" xfId="0" applyFont="1" applyBorder="1" applyAlignment="1">
      <alignment horizontal="right" vertical="center"/>
    </xf>
    <xf numFmtId="3" fontId="21" fillId="0" borderId="18" xfId="0" applyNumberFormat="1" applyFont="1" applyBorder="1" applyAlignment="1">
      <alignment horizontal="righ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xf>
    <xf numFmtId="0" fontId="35" fillId="0" borderId="35" xfId="0" applyFont="1" applyBorder="1" applyAlignment="1">
      <alignment vertical="center" wrapText="1"/>
    </xf>
    <xf numFmtId="3" fontId="22" fillId="0" borderId="43" xfId="0" applyNumberFormat="1" applyFont="1" applyBorder="1" applyAlignment="1">
      <alignment horizontal="right" vertical="center" wrapText="1"/>
    </xf>
    <xf numFmtId="3" fontId="23" fillId="0" borderId="23" xfId="0" applyNumberFormat="1" applyFont="1" applyBorder="1" applyAlignment="1">
      <alignment horizontal="right" vertical="center"/>
    </xf>
    <xf numFmtId="0" fontId="20" fillId="0" borderId="35" xfId="0" applyFont="1" applyBorder="1" applyAlignment="1">
      <alignment vertical="center" wrapText="1"/>
    </xf>
    <xf numFmtId="0" fontId="22" fillId="0" borderId="15" xfId="0" applyFont="1" applyBorder="1" applyAlignment="1">
      <alignment vertical="center" wrapText="1"/>
    </xf>
    <xf numFmtId="3" fontId="20" fillId="0" borderId="82" xfId="0" applyNumberFormat="1" applyFont="1" applyBorder="1" applyAlignment="1">
      <alignment horizontal="right" vertical="center" wrapText="1"/>
    </xf>
    <xf numFmtId="3" fontId="23" fillId="0" borderId="76" xfId="0" applyNumberFormat="1" applyFont="1" applyBorder="1" applyAlignment="1">
      <alignment horizontal="right" vertical="center" wrapText="1"/>
    </xf>
    <xf numFmtId="3" fontId="23" fillId="0" borderId="45" xfId="0" applyNumberFormat="1" applyFont="1" applyBorder="1" applyAlignment="1">
      <alignment horizontal="right" vertical="center" wrapText="1"/>
    </xf>
    <xf numFmtId="3" fontId="23" fillId="0" borderId="77" xfId="0" applyNumberFormat="1" applyFont="1" applyBorder="1" applyAlignment="1">
      <alignment horizontal="right" vertical="center" wrapText="1"/>
    </xf>
    <xf numFmtId="0" fontId="21" fillId="0" borderId="30" xfId="0" applyFont="1" applyBorder="1" applyAlignment="1">
      <alignment wrapText="1"/>
    </xf>
    <xf numFmtId="0" fontId="21" fillId="0" borderId="30" xfId="0" applyFont="1" applyBorder="1" applyAlignment="1">
      <alignment horizontal="left" vertical="center" wrapText="1"/>
    </xf>
    <xf numFmtId="0" fontId="34" fillId="0" borderId="82" xfId="0" applyFont="1" applyBorder="1" applyAlignment="1">
      <alignment horizontal="center" vertical="center" wrapText="1"/>
    </xf>
    <xf numFmtId="0" fontId="14"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6" fillId="0" borderId="4" xfId="0" applyNumberFormat="1" applyFont="1" applyBorder="1" applyAlignment="1">
      <alignment vertical="center"/>
    </xf>
    <xf numFmtId="1" fontId="16" fillId="0" borderId="27" xfId="0" applyNumberFormat="1" applyFont="1" applyBorder="1" applyAlignment="1">
      <alignment vertical="center"/>
    </xf>
    <xf numFmtId="1" fontId="16" fillId="0" borderId="3" xfId="0" applyNumberFormat="1" applyFont="1" applyBorder="1" applyAlignment="1">
      <alignment vertical="center"/>
    </xf>
    <xf numFmtId="1" fontId="16" fillId="0" borderId="5" xfId="0" applyNumberFormat="1" applyFont="1" applyBorder="1" applyAlignment="1">
      <alignment vertical="center"/>
    </xf>
    <xf numFmtId="1" fontId="16" fillId="0" borderId="1" xfId="0" applyNumberFormat="1" applyFont="1" applyBorder="1" applyAlignment="1">
      <alignment vertical="center"/>
    </xf>
    <xf numFmtId="1" fontId="16" fillId="0" borderId="29" xfId="0" applyNumberFormat="1" applyFont="1" applyBorder="1" applyAlignment="1">
      <alignment vertical="center"/>
    </xf>
    <xf numFmtId="1" fontId="16" fillId="0" borderId="6" xfId="0" applyNumberFormat="1" applyFont="1" applyBorder="1" applyAlignment="1">
      <alignment vertical="center"/>
    </xf>
    <xf numFmtId="1" fontId="16" fillId="0" borderId="7" xfId="0" applyNumberFormat="1" applyFont="1" applyBorder="1" applyAlignment="1">
      <alignment vertical="center"/>
    </xf>
    <xf numFmtId="1" fontId="16" fillId="0" borderId="9" xfId="0" applyNumberFormat="1" applyFont="1" applyBorder="1" applyAlignment="1">
      <alignment vertical="center"/>
    </xf>
    <xf numFmtId="1" fontId="16" fillId="0" borderId="32" xfId="0" applyNumberFormat="1" applyFont="1" applyBorder="1" applyAlignment="1">
      <alignment vertical="center"/>
    </xf>
    <xf numFmtId="1" fontId="16" fillId="0" borderId="8" xfId="0" applyNumberFormat="1" applyFont="1" applyBorder="1" applyAlignment="1">
      <alignment vertical="center"/>
    </xf>
    <xf numFmtId="1" fontId="16" fillId="0" borderId="10" xfId="0" applyNumberFormat="1" applyFont="1" applyBorder="1" applyAlignment="1">
      <alignment vertical="center"/>
    </xf>
    <xf numFmtId="1" fontId="16" fillId="0" borderId="18" xfId="0" applyNumberFormat="1" applyFont="1" applyBorder="1" applyAlignment="1">
      <alignment vertical="center"/>
    </xf>
    <xf numFmtId="1" fontId="16" fillId="0" borderId="46" xfId="0" applyNumberFormat="1" applyFont="1" applyBorder="1" applyAlignment="1">
      <alignment vertical="center"/>
    </xf>
    <xf numFmtId="1" fontId="16" fillId="0" borderId="22" xfId="0" applyNumberFormat="1" applyFont="1" applyBorder="1" applyAlignment="1">
      <alignment vertical="center"/>
    </xf>
    <xf numFmtId="1" fontId="16" fillId="0" borderId="23" xfId="0" applyNumberFormat="1" applyFont="1" applyBorder="1" applyAlignment="1">
      <alignment vertical="center"/>
    </xf>
    <xf numFmtId="0" fontId="36" fillId="0" borderId="0" xfId="85" applyFont="1"/>
    <xf numFmtId="0" fontId="0" fillId="0" borderId="0" xfId="0" applyFont="1" applyBorder="1" applyAlignment="1">
      <alignment wrapText="1"/>
    </xf>
    <xf numFmtId="0" fontId="37" fillId="0" borderId="0" xfId="0" applyFont="1" applyBorder="1"/>
    <xf numFmtId="0" fontId="16" fillId="8" borderId="4" xfId="0" applyFont="1" applyFill="1" applyBorder="1" applyAlignment="1">
      <alignment vertical="center" wrapText="1"/>
    </xf>
    <xf numFmtId="0" fontId="16" fillId="8" borderId="1" xfId="0" applyFont="1" applyFill="1" applyBorder="1" applyAlignment="1">
      <alignment vertical="center" wrapText="1"/>
    </xf>
    <xf numFmtId="0" fontId="16" fillId="8" borderId="9" xfId="0" applyFont="1" applyFill="1" applyBorder="1" applyAlignment="1">
      <alignment vertical="center" wrapText="1"/>
    </xf>
    <xf numFmtId="0" fontId="39" fillId="0" borderId="0" xfId="0" applyFont="1" applyBorder="1"/>
    <xf numFmtId="0" fontId="16" fillId="0" borderId="0" xfId="0" applyFont="1" applyBorder="1"/>
    <xf numFmtId="0" fontId="16" fillId="6" borderId="72" xfId="0" applyFont="1" applyFill="1" applyBorder="1"/>
    <xf numFmtId="0" fontId="39" fillId="0" borderId="0" xfId="0" applyFont="1" applyBorder="1" applyAlignment="1">
      <alignment wrapText="1"/>
    </xf>
    <xf numFmtId="0" fontId="39" fillId="0" borderId="72" xfId="0" applyFont="1" applyBorder="1"/>
    <xf numFmtId="0" fontId="16" fillId="6" borderId="83" xfId="0" applyFont="1" applyFill="1" applyBorder="1"/>
    <xf numFmtId="0" fontId="16" fillId="0" borderId="0" xfId="0" applyFont="1"/>
    <xf numFmtId="0" fontId="39" fillId="6" borderId="73" xfId="0" applyFont="1" applyFill="1" applyBorder="1"/>
    <xf numFmtId="0" fontId="16" fillId="0" borderId="73" xfId="0" applyFont="1" applyBorder="1"/>
    <xf numFmtId="0" fontId="16" fillId="7" borderId="0" xfId="0" applyFont="1" applyFill="1" applyBorder="1"/>
    <xf numFmtId="0" fontId="16" fillId="6" borderId="73" xfId="0" applyFont="1" applyFill="1" applyBorder="1"/>
    <xf numFmtId="0" fontId="16" fillId="6" borderId="75" xfId="0" applyFont="1" applyFill="1" applyBorder="1"/>
    <xf numFmtId="0" fontId="16" fillId="0" borderId="0" xfId="0" applyFont="1" applyFill="1" applyBorder="1" applyAlignment="1"/>
    <xf numFmtId="0" fontId="17" fillId="0" borderId="0" xfId="0" applyFont="1" applyFill="1" applyBorder="1" applyAlignment="1"/>
    <xf numFmtId="0" fontId="0" fillId="0" borderId="0" xfId="0" applyAlignment="1">
      <alignment vertical="center" wrapText="1"/>
    </xf>
    <xf numFmtId="0" fontId="24" fillId="0" borderId="0" xfId="85" applyAlignment="1">
      <alignment vertical="center" wrapText="1"/>
    </xf>
    <xf numFmtId="0" fontId="24" fillId="0" borderId="0" xfId="85" applyAlignment="1">
      <alignment horizontal="left" vertical="center" wrapText="1"/>
    </xf>
    <xf numFmtId="0" fontId="15" fillId="0" borderId="0" xfId="0" applyFont="1" applyAlignment="1">
      <alignment horizontal="left" vertical="center"/>
    </xf>
    <xf numFmtId="0" fontId="0" fillId="0" borderId="0" xfId="0" applyAlignment="1">
      <alignment vertical="center"/>
    </xf>
    <xf numFmtId="0" fontId="37"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0" fillId="0" borderId="0" xfId="0" applyAlignment="1">
      <alignment horizontal="left" vertical="top" wrapText="1"/>
    </xf>
    <xf numFmtId="0" fontId="0" fillId="0" borderId="0" xfId="0" applyBorder="1" applyAlignment="1">
      <alignment horizontal="center"/>
    </xf>
    <xf numFmtId="0" fontId="20" fillId="0" borderId="35" xfId="0" applyFont="1" applyFill="1" applyBorder="1" applyAlignment="1">
      <alignment vertical="center" wrapText="1"/>
    </xf>
    <xf numFmtId="0" fontId="0" fillId="0" borderId="0" xfId="0"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22" fillId="3" borderId="13" xfId="0" applyFont="1" applyFill="1" applyBorder="1" applyAlignment="1">
      <alignment vertical="center" wrapText="1"/>
    </xf>
    <xf numFmtId="3" fontId="20" fillId="3" borderId="18" xfId="0" quotePrefix="1" applyNumberFormat="1" applyFont="1" applyFill="1" applyBorder="1" applyAlignment="1">
      <alignment horizontal="right" vertical="center" wrapText="1"/>
    </xf>
    <xf numFmtId="3" fontId="22" fillId="0" borderId="23" xfId="0" applyNumberFormat="1" applyFont="1" applyFill="1" applyBorder="1" applyAlignment="1">
      <alignment horizontal="right" vertical="center"/>
    </xf>
    <xf numFmtId="3" fontId="20" fillId="3" borderId="82" xfId="0" quotePrefix="1" applyNumberFormat="1" applyFont="1" applyFill="1" applyBorder="1" applyAlignment="1">
      <alignment horizontal="right" vertical="center" wrapText="1"/>
    </xf>
    <xf numFmtId="0" fontId="20" fillId="0" borderId="2" xfId="0" applyFont="1" applyFill="1" applyBorder="1" applyAlignment="1">
      <alignment vertical="center" wrapText="1"/>
    </xf>
    <xf numFmtId="0" fontId="22" fillId="3" borderId="59" xfId="0" applyFont="1" applyFill="1" applyBorder="1" applyAlignment="1">
      <alignment vertical="center" wrapText="1"/>
    </xf>
    <xf numFmtId="3" fontId="22" fillId="0" borderId="31" xfId="0" quotePrefix="1" applyNumberFormat="1" applyFont="1" applyFill="1" applyBorder="1" applyAlignment="1">
      <alignment horizontal="right" vertical="center" wrapText="1"/>
    </xf>
    <xf numFmtId="3" fontId="22" fillId="0" borderId="9" xfId="0" quotePrefix="1" applyNumberFormat="1" applyFont="1" applyFill="1" applyBorder="1" applyAlignment="1">
      <alignment horizontal="right" vertical="center" wrapText="1"/>
    </xf>
    <xf numFmtId="3" fontId="22" fillId="0" borderId="9"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0" fontId="22" fillId="3" borderId="51" xfId="0" applyFont="1" applyFill="1" applyBorder="1" applyAlignment="1">
      <alignment vertical="center" wrapText="1"/>
    </xf>
    <xf numFmtId="3" fontId="20" fillId="3" borderId="22" xfId="0" quotePrefix="1" applyNumberFormat="1" applyFont="1" applyFill="1" applyBorder="1" applyAlignment="1">
      <alignment horizontal="right" vertical="center" wrapText="1"/>
    </xf>
    <xf numFmtId="3" fontId="20" fillId="3" borderId="80" xfId="0" quotePrefix="1" applyNumberFormat="1" applyFont="1" applyFill="1" applyBorder="1" applyAlignment="1">
      <alignment horizontal="right" vertical="center" wrapText="1"/>
    </xf>
    <xf numFmtId="0" fontId="22" fillId="0" borderId="34" xfId="0" applyFont="1" applyBorder="1" applyAlignment="1">
      <alignment vertical="center" wrapText="1"/>
    </xf>
    <xf numFmtId="0" fontId="0" fillId="0" borderId="53" xfId="0" applyFill="1" applyBorder="1"/>
    <xf numFmtId="0" fontId="16" fillId="7" borderId="0" xfId="0" applyFont="1" applyFill="1" applyBorder="1" applyAlignment="1">
      <alignment vertical="center" wrapText="1"/>
    </xf>
    <xf numFmtId="0" fontId="3" fillId="0" borderId="0" xfId="0" applyFont="1"/>
    <xf numFmtId="0" fontId="15" fillId="0" borderId="0" xfId="0" applyFont="1" applyAlignment="1">
      <alignment vertical="center"/>
    </xf>
    <xf numFmtId="0" fontId="39" fillId="7" borderId="0" xfId="0" applyFont="1" applyFill="1" applyBorder="1"/>
    <xf numFmtId="0" fontId="21" fillId="0" borderId="9" xfId="0" applyFont="1" applyFill="1" applyBorder="1" applyAlignment="1">
      <alignment vertical="top" wrapText="1"/>
    </xf>
    <xf numFmtId="1" fontId="16" fillId="0" borderId="26" xfId="0" applyNumberFormat="1" applyFont="1" applyBorder="1" applyAlignment="1">
      <alignment vertical="center"/>
    </xf>
    <xf numFmtId="1" fontId="16" fillId="0" borderId="28" xfId="0" applyNumberFormat="1" applyFont="1" applyBorder="1" applyAlignment="1">
      <alignment vertical="center"/>
    </xf>
    <xf numFmtId="1" fontId="16" fillId="0" borderId="31" xfId="0" applyNumberFormat="1" applyFont="1" applyBorder="1" applyAlignment="1">
      <alignment vertical="center"/>
    </xf>
    <xf numFmtId="3" fontId="22" fillId="3" borderId="38" xfId="0" applyNumberFormat="1" applyFont="1" applyFill="1" applyBorder="1" applyAlignment="1">
      <alignment horizontal="right" vertical="center" wrapText="1"/>
    </xf>
    <xf numFmtId="3" fontId="22" fillId="3" borderId="28" xfId="0" quotePrefix="1" applyNumberFormat="1" applyFont="1" applyFill="1" applyBorder="1" applyAlignment="1">
      <alignment horizontal="right" vertical="center" wrapText="1"/>
    </xf>
    <xf numFmtId="3" fontId="22" fillId="3" borderId="28" xfId="0" applyNumberFormat="1" applyFont="1" applyFill="1" applyBorder="1" applyAlignment="1">
      <alignment horizontal="right" vertical="center" wrapText="1"/>
    </xf>
    <xf numFmtId="0" fontId="5" fillId="0" borderId="0" xfId="0" applyFont="1" applyBorder="1" applyAlignment="1">
      <alignment vertical="center" wrapText="1"/>
    </xf>
    <xf numFmtId="0" fontId="0" fillId="0" borderId="0" xfId="0" applyBorder="1" applyAlignment="1">
      <alignment wrapText="1"/>
    </xf>
    <xf numFmtId="0" fontId="31" fillId="0" borderId="0" xfId="0" applyFont="1" applyAlignment="1">
      <alignment wrapText="1"/>
    </xf>
    <xf numFmtId="0" fontId="10" fillId="0" borderId="0" xfId="0" applyFont="1" applyBorder="1" applyAlignment="1">
      <alignment horizontal="left" vertical="center" wrapText="1"/>
    </xf>
    <xf numFmtId="0" fontId="10" fillId="0" borderId="0" xfId="0" applyFont="1" applyBorder="1" applyAlignment="1">
      <alignment horizontal="left" vertical="top" wrapText="1"/>
    </xf>
    <xf numFmtId="0" fontId="10" fillId="0" borderId="0" xfId="0" applyFont="1" applyBorder="1" applyAlignment="1">
      <alignment wrapText="1"/>
    </xf>
    <xf numFmtId="0" fontId="0" fillId="0" borderId="0" xfId="0" applyAlignment="1">
      <alignment horizontal="left"/>
    </xf>
    <xf numFmtId="0" fontId="0" fillId="0" borderId="0" xfId="0" applyBorder="1" applyAlignment="1"/>
    <xf numFmtId="0" fontId="40" fillId="0" borderId="0" xfId="0" applyFont="1" applyFill="1" applyBorder="1" applyAlignment="1"/>
    <xf numFmtId="164" fontId="16" fillId="0" borderId="38" xfId="0" applyNumberFormat="1" applyFont="1" applyFill="1" applyBorder="1" applyAlignment="1">
      <alignment wrapText="1"/>
    </xf>
    <xf numFmtId="0" fontId="16" fillId="0" borderId="29" xfId="0" applyFont="1" applyFill="1" applyBorder="1" applyAlignment="1">
      <alignment wrapText="1"/>
    </xf>
    <xf numFmtId="0" fontId="16" fillId="0" borderId="47" xfId="0" applyFont="1" applyFill="1" applyBorder="1" applyAlignment="1">
      <alignment wrapText="1"/>
    </xf>
    <xf numFmtId="0" fontId="16" fillId="0" borderId="32" xfId="0" applyFont="1" applyFill="1" applyBorder="1" applyAlignment="1">
      <alignment wrapText="1"/>
    </xf>
    <xf numFmtId="0" fontId="16"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59" xfId="0" applyBorder="1"/>
    <xf numFmtId="0" fontId="39" fillId="0" borderId="0" xfId="0" applyFont="1"/>
    <xf numFmtId="0" fontId="16" fillId="0" borderId="27" xfId="0" applyFont="1" applyFill="1" applyBorder="1" applyAlignment="1">
      <alignment vertical="center" wrapText="1"/>
    </xf>
    <xf numFmtId="0" fontId="16" fillId="0" borderId="29" xfId="0" applyFont="1" applyFill="1" applyBorder="1" applyAlignment="1">
      <alignment vertical="center" wrapText="1"/>
    </xf>
    <xf numFmtId="0" fontId="16" fillId="0" borderId="32" xfId="0" applyFont="1" applyFill="1" applyBorder="1" applyAlignment="1">
      <alignment vertical="center" wrapText="1"/>
    </xf>
    <xf numFmtId="0" fontId="16" fillId="0" borderId="27" xfId="0" applyFont="1" applyFill="1" applyBorder="1" applyAlignment="1">
      <alignment vertical="top" wrapText="1"/>
    </xf>
    <xf numFmtId="0" fontId="16" fillId="0" borderId="51" xfId="0" applyFont="1" applyFill="1" applyBorder="1" applyAlignment="1">
      <alignment vertical="center" wrapText="1"/>
    </xf>
    <xf numFmtId="0" fontId="16" fillId="0" borderId="60" xfId="0" applyFont="1" applyFill="1" applyBorder="1" applyAlignment="1">
      <alignment vertical="center" wrapText="1"/>
    </xf>
    <xf numFmtId="0" fontId="16"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20" fillId="0" borderId="35" xfId="0" applyFont="1" applyFill="1" applyBorder="1" applyAlignment="1">
      <alignment vertical="center" wrapText="1"/>
    </xf>
    <xf numFmtId="0" fontId="0" fillId="0" borderId="0" xfId="0" applyBorder="1" applyAlignment="1">
      <alignment horizontal="center" vertical="center" wrapText="1"/>
    </xf>
    <xf numFmtId="0" fontId="20" fillId="3" borderId="59" xfId="0" applyFont="1" applyFill="1" applyBorder="1" applyAlignment="1">
      <alignment vertical="center" wrapText="1"/>
    </xf>
    <xf numFmtId="9" fontId="29" fillId="0" borderId="3" xfId="94" applyFont="1" applyBorder="1" applyAlignment="1">
      <alignment horizontal="justify" vertical="center" wrapText="1"/>
    </xf>
    <xf numFmtId="9" fontId="29" fillId="0" borderId="4" xfId="94" applyFont="1" applyBorder="1" applyAlignment="1">
      <alignment horizontal="justify" vertical="center" wrapText="1"/>
    </xf>
    <xf numFmtId="9" fontId="29" fillId="0" borderId="5" xfId="94" applyFont="1" applyBorder="1" applyAlignment="1">
      <alignment horizontal="justify" vertical="center" wrapText="1"/>
    </xf>
    <xf numFmtId="9" fontId="16" fillId="0" borderId="4" xfId="94" applyFont="1" applyBorder="1" applyAlignment="1">
      <alignment vertical="center"/>
    </xf>
    <xf numFmtId="9" fontId="16" fillId="0" borderId="5" xfId="94" applyFont="1" applyBorder="1" applyAlignment="1">
      <alignment vertical="center"/>
    </xf>
    <xf numFmtId="9" fontId="29" fillId="0" borderId="6" xfId="94" applyFont="1" applyBorder="1" applyAlignment="1">
      <alignment horizontal="justify" vertical="center" wrapText="1"/>
    </xf>
    <xf numFmtId="9" fontId="29" fillId="0" borderId="1" xfId="94" applyFont="1" applyBorder="1" applyAlignment="1">
      <alignment horizontal="justify" vertical="center" wrapText="1"/>
    </xf>
    <xf numFmtId="9" fontId="29" fillId="0" borderId="7" xfId="94" applyFont="1" applyBorder="1" applyAlignment="1">
      <alignment horizontal="justify" vertical="center" wrapText="1"/>
    </xf>
    <xf numFmtId="9" fontId="16" fillId="0" borderId="1" xfId="94" applyFont="1" applyBorder="1" applyAlignment="1">
      <alignment vertical="center"/>
    </xf>
    <xf numFmtId="9" fontId="16" fillId="0" borderId="7" xfId="94" applyFont="1" applyBorder="1" applyAlignment="1">
      <alignment vertical="center"/>
    </xf>
    <xf numFmtId="9" fontId="16" fillId="0" borderId="6" xfId="94" applyFont="1" applyBorder="1" applyAlignment="1">
      <alignment vertical="center"/>
    </xf>
    <xf numFmtId="9" fontId="16" fillId="0" borderId="8" xfId="94" applyFont="1" applyBorder="1" applyAlignment="1">
      <alignment vertical="center"/>
    </xf>
    <xf numFmtId="9" fontId="16" fillId="0" borderId="9" xfId="94" applyFont="1" applyBorder="1" applyAlignment="1">
      <alignment vertical="center"/>
    </xf>
    <xf numFmtId="9" fontId="16" fillId="0" borderId="10" xfId="94" applyFont="1" applyBorder="1" applyAlignment="1">
      <alignment vertical="center"/>
    </xf>
    <xf numFmtId="9" fontId="16" fillId="0" borderId="3" xfId="94" applyFont="1" applyBorder="1" applyAlignment="1">
      <alignment vertical="center"/>
    </xf>
    <xf numFmtId="9" fontId="16" fillId="0" borderId="22" xfId="94" applyFont="1" applyBorder="1" applyAlignment="1">
      <alignment vertical="center"/>
    </xf>
    <xf numFmtId="9" fontId="16" fillId="0" borderId="18" xfId="94" applyFont="1" applyBorder="1" applyAlignment="1">
      <alignment vertical="center"/>
    </xf>
    <xf numFmtId="9" fontId="16" fillId="0" borderId="23" xfId="94" applyFont="1" applyBorder="1" applyAlignment="1">
      <alignment vertical="center"/>
    </xf>
    <xf numFmtId="3" fontId="20" fillId="3" borderId="37" xfId="0" quotePrefix="1" applyNumberFormat="1" applyFont="1" applyFill="1" applyBorder="1" applyAlignment="1">
      <alignment horizontal="right" vertical="center" wrapText="1"/>
    </xf>
    <xf numFmtId="0" fontId="20" fillId="4" borderId="24" xfId="0" applyFont="1" applyFill="1" applyBorder="1" applyAlignment="1">
      <alignment vertical="center" wrapText="1"/>
    </xf>
    <xf numFmtId="3" fontId="20" fillId="3" borderId="1" xfId="0" quotePrefix="1" applyNumberFormat="1" applyFont="1" applyFill="1" applyBorder="1" applyAlignment="1">
      <alignment horizontal="right" vertical="center" wrapText="1"/>
    </xf>
    <xf numFmtId="0" fontId="20" fillId="3" borderId="14" xfId="0" applyFont="1" applyFill="1" applyBorder="1" applyAlignment="1">
      <alignment vertical="center" wrapText="1"/>
    </xf>
    <xf numFmtId="3" fontId="20" fillId="3" borderId="6" xfId="0" quotePrefix="1" applyNumberFormat="1" applyFont="1" applyFill="1" applyBorder="1" applyAlignment="1">
      <alignment horizontal="right" vertical="center" wrapText="1"/>
    </xf>
    <xf numFmtId="3" fontId="20" fillId="3" borderId="7" xfId="0" quotePrefix="1" applyNumberFormat="1" applyFont="1" applyFill="1" applyBorder="1" applyAlignment="1">
      <alignment horizontal="right" vertical="center" wrapText="1"/>
    </xf>
    <xf numFmtId="0" fontId="16" fillId="0" borderId="59" xfId="0" applyFont="1" applyFill="1" applyBorder="1" applyAlignment="1">
      <alignment vertical="center" wrapText="1"/>
    </xf>
    <xf numFmtId="1" fontId="16" fillId="0" borderId="38" xfId="0" applyNumberFormat="1" applyFont="1" applyBorder="1" applyAlignment="1">
      <alignment vertical="center"/>
    </xf>
    <xf numFmtId="0" fontId="5" fillId="0" borderId="45" xfId="0" applyFont="1" applyBorder="1" applyAlignment="1">
      <alignment horizontal="center" vertical="center" wrapText="1"/>
    </xf>
    <xf numFmtId="0" fontId="5" fillId="0" borderId="77" xfId="0" applyFont="1" applyBorder="1" applyAlignment="1">
      <alignment horizontal="center" vertical="center" wrapText="1"/>
    </xf>
    <xf numFmtId="0" fontId="23" fillId="0" borderId="0" xfId="0" applyFont="1" applyBorder="1" applyAlignment="1">
      <alignment horizontal="justify" vertical="center" wrapText="1"/>
    </xf>
    <xf numFmtId="9" fontId="13" fillId="0" borderId="49" xfId="94" applyFont="1" applyBorder="1" applyAlignment="1">
      <alignment vertical="center"/>
    </xf>
    <xf numFmtId="9" fontId="13" fillId="0" borderId="53" xfId="94" applyFont="1" applyBorder="1" applyAlignment="1">
      <alignment vertical="center"/>
    </xf>
    <xf numFmtId="9" fontId="13" fillId="0" borderId="54" xfId="94" applyFont="1" applyBorder="1" applyAlignment="1">
      <alignment vertical="center"/>
    </xf>
    <xf numFmtId="0" fontId="22" fillId="0" borderId="60" xfId="0" applyFont="1" applyBorder="1" applyAlignment="1">
      <alignment vertical="center"/>
    </xf>
    <xf numFmtId="0" fontId="5" fillId="0" borderId="0" xfId="0" applyFont="1" applyBorder="1" applyAlignment="1">
      <alignment horizontal="center" vertical="center" wrapText="1"/>
    </xf>
    <xf numFmtId="0" fontId="42" fillId="0" borderId="0" xfId="0" applyFont="1" applyAlignment="1">
      <alignment wrapText="1"/>
    </xf>
    <xf numFmtId="0" fontId="0" fillId="0" borderId="0" xfId="0" applyBorder="1" applyAlignment="1">
      <alignment horizontal="center"/>
    </xf>
    <xf numFmtId="0" fontId="18" fillId="0" borderId="0" xfId="0" applyFont="1" applyBorder="1" applyAlignment="1">
      <alignment horizontal="center" vertical="center"/>
    </xf>
    <xf numFmtId="0" fontId="0" fillId="9" borderId="1" xfId="0" applyFill="1" applyBorder="1"/>
    <xf numFmtId="0" fontId="37" fillId="9" borderId="1" xfId="0" applyFont="1" applyFill="1" applyBorder="1"/>
    <xf numFmtId="0" fontId="0" fillId="9" borderId="1" xfId="0" applyFill="1" applyBorder="1" applyAlignment="1">
      <alignment horizontal="left" vertical="distributed"/>
    </xf>
    <xf numFmtId="0" fontId="16" fillId="0" borderId="85" xfId="0" applyFont="1" applyBorder="1"/>
    <xf numFmtId="0" fontId="0" fillId="0" borderId="0" xfId="0" applyBorder="1" applyAlignment="1">
      <alignment horizontal="center"/>
    </xf>
    <xf numFmtId="0" fontId="0" fillId="0" borderId="0" xfId="0" applyAlignment="1">
      <alignment horizontal="left" vertical="distributed"/>
    </xf>
    <xf numFmtId="0" fontId="0" fillId="0" borderId="60" xfId="0" applyBorder="1" applyAlignment="1">
      <alignment horizontal="left" vertical="distributed"/>
    </xf>
    <xf numFmtId="0" fontId="16" fillId="0" borderId="51" xfId="0" applyFont="1" applyBorder="1" applyAlignment="1">
      <alignment horizontal="left" vertical="distributed"/>
    </xf>
    <xf numFmtId="0" fontId="37" fillId="9" borderId="1" xfId="0" applyFont="1" applyFill="1" applyBorder="1" applyAlignment="1">
      <alignment horizontal="left" vertical="center"/>
    </xf>
    <xf numFmtId="0" fontId="0" fillId="9" borderId="1" xfId="0" applyFill="1" applyBorder="1" applyAlignment="1">
      <alignment horizontal="left" vertical="center"/>
    </xf>
    <xf numFmtId="0" fontId="16" fillId="0" borderId="60" xfId="0" applyFont="1" applyBorder="1" applyAlignment="1">
      <alignment horizontal="left" vertical="distributed"/>
    </xf>
    <xf numFmtId="0" fontId="16" fillId="0" borderId="61" xfId="0" applyFont="1" applyBorder="1" applyAlignment="1">
      <alignment horizontal="left" vertical="distributed"/>
    </xf>
    <xf numFmtId="0" fontId="16" fillId="0" borderId="52" xfId="0" applyFont="1" applyBorder="1" applyAlignment="1">
      <alignment horizontal="left" vertical="distributed"/>
    </xf>
    <xf numFmtId="0" fontId="16" fillId="0" borderId="59" xfId="0" applyFont="1" applyBorder="1" applyAlignment="1">
      <alignment horizontal="left" vertical="distributed"/>
    </xf>
    <xf numFmtId="164" fontId="43" fillId="0" borderId="44" xfId="0" applyNumberFormat="1" applyFont="1" applyFill="1" applyBorder="1" applyAlignment="1">
      <alignment wrapText="1"/>
    </xf>
    <xf numFmtId="164" fontId="43" fillId="0" borderId="39" xfId="0" applyNumberFormat="1" applyFont="1" applyFill="1" applyBorder="1" applyAlignment="1">
      <alignment wrapText="1"/>
    </xf>
    <xf numFmtId="0" fontId="43" fillId="0" borderId="4" xfId="0" applyFont="1" applyFill="1" applyBorder="1" applyAlignment="1">
      <alignment vertical="center" wrapText="1"/>
    </xf>
    <xf numFmtId="0" fontId="0" fillId="0" borderId="0" xfId="0" applyBorder="1" applyAlignment="1"/>
    <xf numFmtId="0" fontId="0" fillId="0" borderId="0" xfId="0" applyBorder="1" applyAlignment="1">
      <alignment horizontal="center"/>
    </xf>
    <xf numFmtId="0" fontId="16" fillId="0" borderId="19" xfId="0" applyFont="1" applyFill="1" applyBorder="1" applyAlignment="1">
      <alignment vertical="center" wrapText="1"/>
    </xf>
    <xf numFmtId="0" fontId="46" fillId="0" borderId="42" xfId="0" applyFont="1" applyBorder="1" applyAlignment="1">
      <alignment horizontal="right" wrapText="1"/>
    </xf>
    <xf numFmtId="0" fontId="46" fillId="0" borderId="42" xfId="0" applyFont="1" applyBorder="1" applyAlignment="1">
      <alignment horizontal="right"/>
    </xf>
    <xf numFmtId="3" fontId="46" fillId="0" borderId="42" xfId="0" applyNumberFormat="1" applyFont="1" applyBorder="1" applyAlignment="1">
      <alignment horizontal="right"/>
    </xf>
    <xf numFmtId="0" fontId="46" fillId="0" borderId="55" xfId="0" applyFont="1" applyBorder="1" applyAlignment="1">
      <alignment horizontal="right" wrapText="1"/>
    </xf>
    <xf numFmtId="0" fontId="46" fillId="0" borderId="55" xfId="0" applyFont="1" applyBorder="1" applyAlignment="1">
      <alignment horizontal="right"/>
    </xf>
    <xf numFmtId="0" fontId="45" fillId="10" borderId="55" xfId="0" applyFont="1" applyFill="1" applyBorder="1" applyAlignment="1">
      <alignment horizontal="right"/>
    </xf>
    <xf numFmtId="0" fontId="45" fillId="10" borderId="42" xfId="0" applyFont="1" applyFill="1" applyBorder="1" applyAlignment="1">
      <alignment horizontal="right"/>
    </xf>
    <xf numFmtId="3" fontId="46" fillId="0" borderId="55" xfId="0" applyNumberFormat="1" applyFont="1" applyBorder="1" applyAlignment="1">
      <alignment horizontal="right" wrapText="1"/>
    </xf>
    <xf numFmtId="0" fontId="0" fillId="9" borderId="0" xfId="0" applyFill="1" applyBorder="1"/>
    <xf numFmtId="0" fontId="4" fillId="9" borderId="0" xfId="0" applyFont="1" applyFill="1" applyBorder="1"/>
    <xf numFmtId="2" fontId="0" fillId="0" borderId="0" xfId="0" applyNumberFormat="1" applyAlignment="1">
      <alignment horizontal="left" vertical="distributed"/>
    </xf>
    <xf numFmtId="2" fontId="0" fillId="0" borderId="19" xfId="0" applyNumberFormat="1" applyBorder="1" applyAlignment="1">
      <alignment horizontal="left" vertical="distributed"/>
    </xf>
    <xf numFmtId="2" fontId="37" fillId="0" borderId="19" xfId="0" applyNumberFormat="1" applyFont="1" applyBorder="1" applyAlignment="1">
      <alignment horizontal="left" vertical="distributed"/>
    </xf>
    <xf numFmtId="0" fontId="0" fillId="0" borderId="3" xfId="0" applyBorder="1"/>
    <xf numFmtId="0" fontId="0" fillId="0" borderId="4" xfId="0" applyBorder="1"/>
    <xf numFmtId="0" fontId="0" fillId="0" borderId="9" xfId="0" applyBorder="1"/>
    <xf numFmtId="0" fontId="48" fillId="0" borderId="3" xfId="0" applyFont="1" applyBorder="1"/>
    <xf numFmtId="0" fontId="49" fillId="0" borderId="3" xfId="0" applyFont="1" applyBorder="1"/>
    <xf numFmtId="0" fontId="49" fillId="0" borderId="6" xfId="0" applyFont="1" applyBorder="1"/>
    <xf numFmtId="0" fontId="49" fillId="0" borderId="8" xfId="0" applyFont="1" applyBorder="1"/>
    <xf numFmtId="0" fontId="50" fillId="0" borderId="3" xfId="0" applyFont="1" applyBorder="1"/>
    <xf numFmtId="0" fontId="50" fillId="0" borderId="76" xfId="0" applyFont="1" applyBorder="1"/>
    <xf numFmtId="0" fontId="51" fillId="0" borderId="76" xfId="0" applyFont="1" applyBorder="1"/>
    <xf numFmtId="0" fontId="48" fillId="0" borderId="76" xfId="0" applyFont="1" applyBorder="1"/>
    <xf numFmtId="0" fontId="0" fillId="0" borderId="22" xfId="0" applyBorder="1"/>
    <xf numFmtId="0" fontId="0" fillId="0" borderId="86" xfId="0" applyBorder="1"/>
    <xf numFmtId="0" fontId="52" fillId="0" borderId="3" xfId="0" applyFont="1" applyBorder="1"/>
    <xf numFmtId="0" fontId="52" fillId="0" borderId="22" xfId="0" applyFont="1" applyBorder="1"/>
    <xf numFmtId="0" fontId="52" fillId="0" borderId="86" xfId="0" applyFont="1" applyBorder="1"/>
    <xf numFmtId="0" fontId="53" fillId="0" borderId="1" xfId="0" applyFont="1" applyBorder="1"/>
    <xf numFmtId="4" fontId="0" fillId="0" borderId="1" xfId="0" applyNumberFormat="1" applyBorder="1" applyAlignment="1"/>
    <xf numFmtId="0" fontId="42" fillId="0" borderId="9" xfId="0" applyFont="1" applyBorder="1"/>
    <xf numFmtId="3" fontId="22" fillId="3" borderId="0" xfId="0" applyNumberFormat="1" applyFont="1" applyFill="1" applyBorder="1" applyAlignment="1">
      <alignment horizontal="right" vertical="center" wrapText="1"/>
    </xf>
    <xf numFmtId="3" fontId="47" fillId="0" borderId="0" xfId="0" applyNumberFormat="1" applyFont="1" applyFill="1" applyBorder="1" applyAlignment="1">
      <alignment horizontal="right"/>
    </xf>
    <xf numFmtId="0" fontId="0" fillId="0" borderId="27" xfId="0" applyBorder="1"/>
    <xf numFmtId="0" fontId="0" fillId="0" borderId="29" xfId="0" applyBorder="1"/>
    <xf numFmtId="0" fontId="0" fillId="0" borderId="32" xfId="0" applyBorder="1"/>
    <xf numFmtId="3" fontId="47" fillId="0" borderId="1" xfId="0" applyNumberFormat="1" applyFont="1" applyBorder="1" applyAlignment="1">
      <alignment horizontal="right"/>
    </xf>
    <xf numFmtId="0" fontId="46" fillId="0" borderId="1" xfId="0" applyFont="1" applyBorder="1" applyAlignment="1">
      <alignment horizontal="right" wrapText="1"/>
    </xf>
    <xf numFmtId="3" fontId="46" fillId="0" borderId="1" xfId="0" applyNumberFormat="1" applyFont="1" applyBorder="1" applyAlignment="1">
      <alignment horizontal="right" wrapText="1"/>
    </xf>
    <xf numFmtId="3" fontId="55" fillId="0" borderId="1" xfId="0" applyNumberFormat="1" applyFont="1" applyBorder="1" applyAlignment="1">
      <alignment horizontal="right" wrapText="1"/>
    </xf>
    <xf numFmtId="0" fontId="55" fillId="0" borderId="1" xfId="0" applyFont="1" applyBorder="1" applyAlignment="1">
      <alignment horizontal="right" wrapText="1"/>
    </xf>
    <xf numFmtId="0" fontId="45" fillId="0" borderId="4" xfId="0" applyFont="1" applyBorder="1" applyAlignment="1">
      <alignment horizontal="right" wrapText="1"/>
    </xf>
    <xf numFmtId="0" fontId="46" fillId="0" borderId="9" xfId="0" applyFont="1" applyBorder="1" applyAlignment="1">
      <alignment horizontal="right" wrapText="1"/>
    </xf>
    <xf numFmtId="0" fontId="54" fillId="0" borderId="4" xfId="0" applyFont="1" applyBorder="1" applyAlignment="1">
      <alignment horizontal="right" wrapText="1"/>
    </xf>
    <xf numFmtId="3" fontId="47" fillId="0" borderId="9" xfId="0" applyNumberFormat="1" applyFont="1" applyBorder="1" applyAlignment="1">
      <alignment horizontal="right"/>
    </xf>
    <xf numFmtId="0" fontId="0" fillId="0" borderId="0" xfId="0" applyFill="1"/>
    <xf numFmtId="0" fontId="0" fillId="3" borderId="0" xfId="0" applyFill="1" applyBorder="1"/>
    <xf numFmtId="0" fontId="24" fillId="0" borderId="0" xfId="85" applyFill="1" applyBorder="1"/>
    <xf numFmtId="4" fontId="0" fillId="0" borderId="5" xfId="0" applyNumberFormat="1" applyBorder="1"/>
    <xf numFmtId="4" fontId="0" fillId="0" borderId="4" xfId="0" applyNumberFormat="1" applyBorder="1"/>
    <xf numFmtId="4" fontId="0" fillId="0" borderId="1" xfId="0" applyNumberFormat="1" applyBorder="1"/>
    <xf numFmtId="4" fontId="0" fillId="0" borderId="9" xfId="0" applyNumberFormat="1" applyBorder="1"/>
    <xf numFmtId="0" fontId="58" fillId="0" borderId="0" xfId="0" applyFont="1"/>
    <xf numFmtId="0" fontId="59" fillId="0" borderId="0" xfId="0" applyFont="1"/>
    <xf numFmtId="0" fontId="59" fillId="9" borderId="0" xfId="0" applyFont="1" applyFill="1" applyBorder="1"/>
    <xf numFmtId="0" fontId="61" fillId="9" borderId="0" xfId="0" applyFont="1" applyFill="1" applyBorder="1" applyAlignment="1">
      <alignment horizontal="left" vertical="center"/>
    </xf>
    <xf numFmtId="0" fontId="0" fillId="9" borderId="0" xfId="0" applyFill="1" applyAlignment="1">
      <alignment vertical="top" wrapText="1"/>
    </xf>
    <xf numFmtId="0" fontId="62" fillId="0" borderId="0" xfId="85" applyFont="1"/>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distributed" wrapText="1"/>
    </xf>
    <xf numFmtId="164" fontId="16" fillId="0" borderId="12" xfId="0" applyNumberFormat="1" applyFont="1" applyFill="1" applyBorder="1" applyAlignment="1">
      <alignment wrapText="1"/>
    </xf>
    <xf numFmtId="0" fontId="16" fillId="0" borderId="1" xfId="0" applyFont="1" applyFill="1" applyBorder="1" applyAlignment="1"/>
    <xf numFmtId="0" fontId="16" fillId="0" borderId="1" xfId="0" applyFont="1" applyBorder="1"/>
    <xf numFmtId="0" fontId="16" fillId="0" borderId="22" xfId="0" applyFont="1" applyBorder="1" applyAlignment="1">
      <alignment horizontal="center" vertical="center" wrapText="1"/>
    </xf>
    <xf numFmtId="0" fontId="16" fillId="0" borderId="18" xfId="0" applyFont="1" applyFill="1" applyBorder="1" applyAlignment="1">
      <alignment vertical="center" wrapText="1"/>
    </xf>
    <xf numFmtId="0" fontId="16" fillId="0" borderId="88" xfId="0" applyFont="1" applyBorder="1"/>
    <xf numFmtId="0" fontId="16" fillId="0" borderId="18" xfId="0" applyFont="1" applyFill="1" applyBorder="1" applyAlignment="1"/>
    <xf numFmtId="0" fontId="16" fillId="0" borderId="18" xfId="0" applyFont="1" applyBorder="1"/>
    <xf numFmtId="164" fontId="16" fillId="0" borderId="18" xfId="0" applyNumberFormat="1" applyFont="1" applyFill="1" applyBorder="1" applyAlignment="1">
      <alignment wrapText="1"/>
    </xf>
    <xf numFmtId="164" fontId="16" fillId="0" borderId="80" xfId="0" applyNumberFormat="1" applyFont="1" applyFill="1" applyBorder="1" applyAlignment="1">
      <alignment wrapText="1"/>
    </xf>
    <xf numFmtId="0" fontId="5" fillId="0" borderId="76"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1" xfId="0" applyFont="1" applyBorder="1" applyAlignment="1">
      <alignment horizontal="center" vertical="center" wrapText="1"/>
    </xf>
    <xf numFmtId="0" fontId="16" fillId="0" borderId="46" xfId="0" applyFont="1" applyFill="1" applyBorder="1" applyAlignment="1">
      <alignment vertical="center" wrapText="1"/>
    </xf>
    <xf numFmtId="0" fontId="37" fillId="11" borderId="19" xfId="0" applyFont="1" applyFill="1" applyBorder="1" applyAlignment="1">
      <alignment horizontal="left" vertical="distributed"/>
    </xf>
    <xf numFmtId="0" fontId="0" fillId="12" borderId="1" xfId="0" applyFill="1" applyBorder="1"/>
    <xf numFmtId="4" fontId="0" fillId="12" borderId="1" xfId="0" applyNumberFormat="1" applyFill="1" applyBorder="1"/>
    <xf numFmtId="4" fontId="42" fillId="12" borderId="1" xfId="0" applyNumberFormat="1" applyFont="1" applyFill="1" applyBorder="1"/>
    <xf numFmtId="0" fontId="38" fillId="13" borderId="1" xfId="0" applyFont="1" applyFill="1" applyBorder="1"/>
    <xf numFmtId="4" fontId="63" fillId="13" borderId="1" xfId="0" applyNumberFormat="1" applyFont="1" applyFill="1" applyBorder="1"/>
    <xf numFmtId="4" fontId="38" fillId="13" borderId="1" xfId="0" applyNumberFormat="1" applyFont="1" applyFill="1" applyBorder="1"/>
    <xf numFmtId="4" fontId="0" fillId="13" borderId="1" xfId="0" applyNumberFormat="1" applyFill="1" applyBorder="1"/>
    <xf numFmtId="0" fontId="0" fillId="14" borderId="1" xfId="0" applyFill="1" applyBorder="1"/>
    <xf numFmtId="4" fontId="0" fillId="14" borderId="1" xfId="0" applyNumberFormat="1" applyFill="1" applyBorder="1"/>
    <xf numFmtId="0" fontId="16" fillId="0" borderId="47" xfId="0" applyFont="1" applyFill="1" applyBorder="1" applyAlignment="1">
      <alignment vertical="center" wrapText="1"/>
    </xf>
    <xf numFmtId="0" fontId="16" fillId="0" borderId="72" xfId="0" applyFont="1" applyFill="1" applyBorder="1"/>
    <xf numFmtId="0" fontId="43" fillId="0" borderId="61" xfId="0" applyFont="1" applyFill="1" applyBorder="1" applyAlignment="1">
      <alignment horizontal="left" vertical="distributed"/>
    </xf>
    <xf numFmtId="4" fontId="37" fillId="0" borderId="0" xfId="0" applyNumberFormat="1" applyFont="1"/>
    <xf numFmtId="0" fontId="16" fillId="0" borderId="61" xfId="0" applyFont="1" applyFill="1" applyBorder="1" applyAlignment="1">
      <alignment horizontal="left" vertical="distributed"/>
    </xf>
    <xf numFmtId="0" fontId="37" fillId="0" borderId="0" xfId="0" applyFont="1"/>
    <xf numFmtId="0" fontId="37" fillId="0" borderId="1" xfId="0" applyFont="1" applyBorder="1" applyAlignment="1">
      <alignment wrapText="1"/>
    </xf>
    <xf numFmtId="164" fontId="53" fillId="0" borderId="1" xfId="0" applyNumberFormat="1" applyFont="1" applyBorder="1"/>
    <xf numFmtId="3" fontId="1" fillId="0" borderId="0" xfId="95" applyNumberFormat="1" applyFont="1"/>
    <xf numFmtId="164" fontId="43" fillId="0" borderId="6" xfId="0" applyNumberFormat="1" applyFont="1" applyFill="1" applyBorder="1" applyAlignment="1">
      <alignment wrapText="1"/>
    </xf>
    <xf numFmtId="164" fontId="21" fillId="0" borderId="23" xfId="0" applyNumberFormat="1" applyFont="1" applyFill="1" applyBorder="1" applyAlignment="1">
      <alignment wrapText="1"/>
    </xf>
    <xf numFmtId="164" fontId="21" fillId="0" borderId="5" xfId="0" applyNumberFormat="1" applyFont="1" applyFill="1" applyBorder="1" applyAlignment="1">
      <alignment wrapText="1"/>
    </xf>
    <xf numFmtId="0" fontId="16" fillId="8" borderId="19" xfId="0" applyFont="1" applyFill="1" applyBorder="1" applyAlignment="1">
      <alignment vertical="center" wrapText="1"/>
    </xf>
    <xf numFmtId="0" fontId="16" fillId="0" borderId="85" xfId="0" applyFont="1" applyFill="1" applyBorder="1"/>
    <xf numFmtId="0" fontId="21" fillId="0" borderId="1" xfId="0" applyFont="1" applyFill="1" applyBorder="1" applyAlignment="1">
      <alignment vertical="center" wrapText="1"/>
    </xf>
    <xf numFmtId="0" fontId="0" fillId="3" borderId="0" xfId="0" applyFill="1" applyAlignment="1">
      <alignment horizontal="left" vertical="distributed"/>
    </xf>
    <xf numFmtId="0" fontId="5" fillId="0" borderId="20" xfId="0" applyFont="1" applyBorder="1" applyAlignment="1">
      <alignment horizontal="left" vertical="distributed" wrapText="1"/>
    </xf>
    <xf numFmtId="0" fontId="5" fillId="0" borderId="17" xfId="0" applyFont="1" applyBorder="1" applyAlignment="1">
      <alignment horizontal="left" vertical="distributed" wrapText="1"/>
    </xf>
    <xf numFmtId="0" fontId="5" fillId="0" borderId="17" xfId="0" applyFont="1" applyBorder="1" applyAlignment="1">
      <alignment horizontal="left" vertical="distributed"/>
    </xf>
    <xf numFmtId="0" fontId="5" fillId="0" borderId="17" xfId="0" applyFont="1" applyFill="1" applyBorder="1" applyAlignment="1">
      <alignment horizontal="left" vertical="distributed" wrapText="1"/>
    </xf>
    <xf numFmtId="0" fontId="5" fillId="0" borderId="84" xfId="0" applyFont="1" applyBorder="1" applyAlignment="1">
      <alignment horizontal="left" vertical="distributed" wrapText="1"/>
    </xf>
    <xf numFmtId="0" fontId="5" fillId="0" borderId="21" xfId="0" applyFont="1" applyBorder="1" applyAlignment="1">
      <alignment horizontal="left" vertical="distributed" wrapText="1"/>
    </xf>
    <xf numFmtId="0" fontId="16" fillId="0" borderId="3" xfId="0" applyFont="1" applyBorder="1" applyAlignment="1">
      <alignment horizontal="left" vertical="distributed"/>
    </xf>
    <xf numFmtId="0" fontId="16" fillId="0" borderId="6" xfId="0" applyFont="1" applyBorder="1" applyAlignment="1">
      <alignment horizontal="left" vertical="distributed"/>
    </xf>
    <xf numFmtId="0" fontId="16" fillId="0" borderId="1" xfId="0" applyFont="1" applyBorder="1" applyAlignment="1">
      <alignment horizontal="left" vertical="distributed" wrapText="1"/>
    </xf>
    <xf numFmtId="0" fontId="16" fillId="0" borderId="1" xfId="0" applyFont="1" applyFill="1" applyBorder="1" applyAlignment="1">
      <alignment horizontal="left" vertical="distributed" wrapText="1"/>
    </xf>
    <xf numFmtId="0" fontId="0" fillId="0" borderId="7" xfId="0" applyBorder="1" applyAlignment="1">
      <alignment horizontal="left" vertical="distributed"/>
    </xf>
    <xf numFmtId="0" fontId="16" fillId="0" borderId="19" xfId="0" applyFont="1" applyBorder="1" applyAlignment="1">
      <alignment horizontal="left" vertical="distributed" wrapText="1"/>
    </xf>
    <xf numFmtId="0" fontId="16" fillId="0" borderId="8" xfId="0" applyFont="1" applyBorder="1" applyAlignment="1">
      <alignment horizontal="left" vertical="distributed"/>
    </xf>
    <xf numFmtId="0" fontId="16" fillId="0" borderId="9" xfId="0" applyFont="1" applyBorder="1" applyAlignment="1">
      <alignment horizontal="left" vertical="distributed" wrapText="1"/>
    </xf>
    <xf numFmtId="0" fontId="16" fillId="0" borderId="9" xfId="0" applyFont="1" applyFill="1" applyBorder="1" applyAlignment="1">
      <alignment horizontal="left" vertical="distributed" wrapText="1"/>
    </xf>
    <xf numFmtId="0" fontId="0" fillId="0" borderId="10" xfId="0" applyBorder="1" applyAlignment="1">
      <alignment horizontal="left" vertical="distributed"/>
    </xf>
    <xf numFmtId="0" fontId="0" fillId="0" borderId="0" xfId="0" applyFont="1" applyBorder="1" applyAlignment="1">
      <alignment horizontal="left" vertical="distributed"/>
    </xf>
    <xf numFmtId="0" fontId="5" fillId="0" borderId="0" xfId="0" applyFont="1" applyAlignment="1">
      <alignment horizontal="left" vertical="distributed"/>
    </xf>
    <xf numFmtId="0" fontId="14" fillId="0" borderId="0" xfId="0" applyFont="1" applyAlignment="1">
      <alignment horizontal="left" vertical="distributed"/>
    </xf>
    <xf numFmtId="0" fontId="38" fillId="0" borderId="0" xfId="0" applyFont="1" applyAlignment="1">
      <alignment horizontal="left" vertical="distributed"/>
    </xf>
    <xf numFmtId="0" fontId="0" fillId="0" borderId="0" xfId="0" applyAlignment="1">
      <alignment horizontal="left" vertical="distributed"/>
    </xf>
    <xf numFmtId="0" fontId="16" fillId="0" borderId="18" xfId="0" applyFont="1" applyFill="1" applyBorder="1" applyAlignment="1">
      <alignment horizontal="left" vertical="distributed" wrapText="1"/>
    </xf>
    <xf numFmtId="0" fontId="0" fillId="0" borderId="23" xfId="0" applyBorder="1" applyAlignment="1">
      <alignment horizontal="left" vertical="distributed"/>
    </xf>
    <xf numFmtId="0" fontId="65" fillId="0" borderId="0" xfId="0" applyFont="1" applyAlignment="1">
      <alignment horizontal="left" vertical="distributed"/>
    </xf>
    <xf numFmtId="0" fontId="21" fillId="0" borderId="1" xfId="0" applyFont="1" applyBorder="1" applyAlignment="1">
      <alignment horizontal="left" vertical="distributed"/>
    </xf>
    <xf numFmtId="0" fontId="21" fillId="0" borderId="1" xfId="0" applyFont="1" applyBorder="1" applyAlignment="1">
      <alignment horizontal="left" vertical="distributed" wrapText="1"/>
    </xf>
    <xf numFmtId="0" fontId="21" fillId="0" borderId="1" xfId="0" applyFont="1" applyFill="1" applyBorder="1" applyAlignment="1">
      <alignment horizontal="left" vertical="distributed" wrapText="1"/>
    </xf>
    <xf numFmtId="0" fontId="16" fillId="0" borderId="1" xfId="0" applyFont="1" applyFill="1" applyBorder="1" applyAlignment="1">
      <alignment horizontal="left" vertical="distributed"/>
    </xf>
    <xf numFmtId="0" fontId="21" fillId="0" borderId="1" xfId="0" applyFont="1" applyFill="1" applyBorder="1" applyAlignment="1">
      <alignment horizontal="left" vertical="distributed"/>
    </xf>
    <xf numFmtId="0" fontId="16" fillId="0" borderId="1" xfId="0" applyFont="1" applyBorder="1" applyAlignment="1">
      <alignment horizontal="left" vertical="distributed"/>
    </xf>
    <xf numFmtId="0" fontId="65" fillId="0" borderId="1" xfId="0" applyFont="1" applyBorder="1" applyAlignment="1">
      <alignment horizontal="left" vertical="distributed"/>
    </xf>
    <xf numFmtId="0" fontId="0" fillId="0" borderId="1" xfId="0" applyBorder="1" applyAlignment="1">
      <alignment horizontal="left" vertical="distributed"/>
    </xf>
    <xf numFmtId="3" fontId="22" fillId="0" borderId="6" xfId="0" applyNumberFormat="1" applyFont="1" applyBorder="1" applyAlignment="1">
      <alignment horizontal="right" vertical="center" wrapText="1"/>
    </xf>
    <xf numFmtId="3" fontId="22" fillId="0" borderId="3" xfId="0" applyNumberFormat="1" applyFont="1" applyBorder="1" applyAlignment="1">
      <alignment horizontal="right" vertical="center" wrapText="1"/>
    </xf>
    <xf numFmtId="3" fontId="22"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0" fontId="21" fillId="0" borderId="22" xfId="0" applyFont="1" applyBorder="1" applyAlignment="1">
      <alignment horizontal="right" vertical="center" wrapText="1"/>
    </xf>
    <xf numFmtId="0" fontId="21" fillId="0" borderId="18" xfId="0" applyFont="1" applyBorder="1" applyAlignment="1">
      <alignment horizontal="right" vertical="center"/>
    </xf>
    <xf numFmtId="0" fontId="4" fillId="9" borderId="0" xfId="0" applyFont="1" applyFill="1"/>
    <xf numFmtId="0" fontId="66" fillId="0" borderId="0" xfId="0" applyFont="1"/>
    <xf numFmtId="0" fontId="15" fillId="0" borderId="0" xfId="0" applyFont="1" applyAlignment="1">
      <alignment horizontal="left" vertical="distributed"/>
    </xf>
    <xf numFmtId="0" fontId="16" fillId="0" borderId="53" xfId="0" applyFont="1" applyFill="1" applyBorder="1" applyAlignment="1">
      <alignment horizontal="left" vertical="distributed" wrapText="1"/>
    </xf>
    <xf numFmtId="0" fontId="16" fillId="0" borderId="19" xfId="0" applyFont="1" applyBorder="1" applyAlignment="1">
      <alignment horizontal="left" vertical="distributed"/>
    </xf>
    <xf numFmtId="0" fontId="16" fillId="0" borderId="19" xfId="0" applyFont="1" applyFill="1" applyBorder="1" applyAlignment="1">
      <alignment horizontal="left" vertical="distributed"/>
    </xf>
    <xf numFmtId="0" fontId="21" fillId="0" borderId="19" xfId="0" applyFont="1" applyBorder="1" applyAlignment="1">
      <alignment horizontal="left" vertical="distributed"/>
    </xf>
    <xf numFmtId="0" fontId="0" fillId="0" borderId="54" xfId="0" applyBorder="1" applyAlignment="1">
      <alignment horizontal="left" vertical="distributed"/>
    </xf>
    <xf numFmtId="0" fontId="16" fillId="0" borderId="18" xfId="0" applyFont="1" applyBorder="1" applyAlignment="1">
      <alignment horizontal="left" vertical="distributed" wrapText="1"/>
    </xf>
    <xf numFmtId="4" fontId="0" fillId="0" borderId="0" xfId="0" applyNumberFormat="1"/>
    <xf numFmtId="164" fontId="21" fillId="0" borderId="39" xfId="0" applyNumberFormat="1" applyFont="1" applyFill="1" applyBorder="1" applyAlignment="1">
      <alignment wrapText="1"/>
    </xf>
    <xf numFmtId="164" fontId="21" fillId="0" borderId="19" xfId="0" applyNumberFormat="1" applyFont="1" applyFill="1" applyBorder="1" applyAlignment="1">
      <alignment wrapText="1"/>
    </xf>
    <xf numFmtId="164" fontId="21" fillId="0" borderId="6" xfId="0" applyNumberFormat="1" applyFont="1" applyFill="1" applyBorder="1" applyAlignment="1">
      <alignment wrapText="1"/>
    </xf>
    <xf numFmtId="0" fontId="21" fillId="0" borderId="6" xfId="0" applyFont="1" applyBorder="1" applyAlignment="1">
      <alignment horizontal="center" vertical="center" wrapText="1"/>
    </xf>
    <xf numFmtId="0" fontId="21" fillId="0" borderId="4" xfId="0" applyFont="1" applyFill="1" applyBorder="1" applyAlignment="1">
      <alignment vertical="center" wrapText="1"/>
    </xf>
    <xf numFmtId="0" fontId="0" fillId="0" borderId="0" xfId="0" applyAlignment="1">
      <alignment horizontal="left"/>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82" xfId="0" applyFont="1" applyBorder="1" applyAlignment="1">
      <alignment horizontal="center" vertical="center"/>
    </xf>
    <xf numFmtId="0" fontId="68" fillId="0" borderId="1" xfId="0" applyFont="1" applyFill="1" applyBorder="1" applyAlignment="1">
      <alignment horizontal="left" vertical="top" wrapText="1" readingOrder="1"/>
    </xf>
    <xf numFmtId="3" fontId="69" fillId="0" borderId="6" xfId="0" applyNumberFormat="1" applyFont="1" applyFill="1" applyBorder="1" applyAlignment="1">
      <alignment horizontal="right" vertical="top" wrapText="1" readingOrder="1"/>
    </xf>
    <xf numFmtId="3" fontId="69" fillId="0" borderId="1" xfId="0" applyNumberFormat="1" applyFont="1" applyFill="1" applyBorder="1" applyAlignment="1">
      <alignment horizontal="right" vertical="top" wrapText="1" readingOrder="1"/>
    </xf>
    <xf numFmtId="3" fontId="16" fillId="0" borderId="7" xfId="0" applyNumberFormat="1" applyFont="1" applyFill="1" applyBorder="1" applyAlignment="1">
      <alignment vertical="top" wrapText="1"/>
    </xf>
    <xf numFmtId="3" fontId="16" fillId="0" borderId="38" xfId="0" applyNumberFormat="1" applyFont="1" applyFill="1" applyBorder="1" applyAlignment="1">
      <alignment vertical="top" wrapText="1"/>
    </xf>
    <xf numFmtId="3" fontId="16" fillId="0" borderId="18" xfId="0" applyNumberFormat="1" applyFont="1" applyFill="1" applyBorder="1" applyAlignment="1">
      <alignment vertical="top" wrapText="1"/>
    </xf>
    <xf numFmtId="3" fontId="16" fillId="0" borderId="46" xfId="0" applyNumberFormat="1" applyFont="1" applyFill="1" applyBorder="1" applyAlignment="1">
      <alignment vertical="top" wrapText="1"/>
    </xf>
    <xf numFmtId="3" fontId="16" fillId="0" borderId="56" xfId="0" applyNumberFormat="1" applyFont="1" applyFill="1" applyBorder="1" applyAlignment="1">
      <alignment vertical="top" wrapText="1"/>
    </xf>
    <xf numFmtId="3" fontId="0" fillId="0" borderId="51" xfId="0" applyNumberFormat="1" applyBorder="1"/>
    <xf numFmtId="0" fontId="68" fillId="16" borderId="1" xfId="0" applyFont="1" applyFill="1" applyBorder="1" applyAlignment="1">
      <alignment horizontal="left" vertical="top" wrapText="1" readingOrder="1"/>
    </xf>
    <xf numFmtId="3" fontId="69" fillId="16" borderId="6" xfId="0" applyNumberFormat="1" applyFont="1" applyFill="1" applyBorder="1" applyAlignment="1">
      <alignment horizontal="right" vertical="top" wrapText="1" readingOrder="1"/>
    </xf>
    <xf numFmtId="3" fontId="69" fillId="16" borderId="1" xfId="0" applyNumberFormat="1" applyFont="1" applyFill="1" applyBorder="1" applyAlignment="1">
      <alignment horizontal="right" vertical="top" wrapText="1" readingOrder="1"/>
    </xf>
    <xf numFmtId="3" fontId="16" fillId="0" borderId="28" xfId="0" applyNumberFormat="1" applyFont="1" applyFill="1" applyBorder="1" applyAlignment="1">
      <alignment vertical="top" wrapText="1"/>
    </xf>
    <xf numFmtId="3" fontId="16" fillId="0" borderId="1" xfId="0" applyNumberFormat="1" applyFont="1" applyFill="1" applyBorder="1" applyAlignment="1">
      <alignment vertical="top" wrapText="1"/>
    </xf>
    <xf numFmtId="3" fontId="16" fillId="0" borderId="29" xfId="0" applyNumberFormat="1" applyFont="1" applyFill="1" applyBorder="1" applyAlignment="1">
      <alignment vertical="top" wrapText="1"/>
    </xf>
    <xf numFmtId="3" fontId="0" fillId="0" borderId="60" xfId="0" applyNumberFormat="1" applyBorder="1"/>
    <xf numFmtId="3" fontId="69" fillId="0" borderId="7" xfId="0" applyNumberFormat="1" applyFont="1" applyFill="1" applyBorder="1" applyAlignment="1">
      <alignment horizontal="right" vertical="top" wrapText="1" readingOrder="1"/>
    </xf>
    <xf numFmtId="3" fontId="69" fillId="0" borderId="28" xfId="0" applyNumberFormat="1" applyFont="1" applyFill="1" applyBorder="1" applyAlignment="1">
      <alignment horizontal="right" vertical="top" wrapText="1" readingOrder="1"/>
    </xf>
    <xf numFmtId="0" fontId="16" fillId="0" borderId="19" xfId="0" applyFont="1" applyFill="1" applyBorder="1" applyAlignment="1">
      <alignment vertical="top" wrapText="1"/>
    </xf>
    <xf numFmtId="3" fontId="16" fillId="0" borderId="19" xfId="0" applyNumberFormat="1" applyFont="1" applyFill="1" applyBorder="1" applyAlignment="1">
      <alignment vertical="top" wrapText="1"/>
    </xf>
    <xf numFmtId="3" fontId="16" fillId="0" borderId="47" xfId="0" applyNumberFormat="1" applyFont="1" applyFill="1" applyBorder="1" applyAlignment="1">
      <alignment vertical="top" wrapText="1"/>
    </xf>
    <xf numFmtId="3" fontId="16" fillId="0" borderId="48" xfId="0" applyNumberFormat="1" applyFont="1" applyFill="1" applyBorder="1" applyAlignment="1">
      <alignment vertical="top" wrapText="1"/>
    </xf>
    <xf numFmtId="3" fontId="16" fillId="0" borderId="87" xfId="0" applyNumberFormat="1" applyFont="1" applyFill="1" applyBorder="1" applyAlignment="1">
      <alignment vertical="top" wrapText="1"/>
    </xf>
    <xf numFmtId="3" fontId="0" fillId="0" borderId="61" xfId="0" applyNumberFormat="1" applyBorder="1"/>
    <xf numFmtId="3" fontId="16" fillId="0" borderId="6" xfId="0" applyNumberFormat="1" applyFont="1" applyFill="1" applyBorder="1" applyAlignment="1">
      <alignment vertical="top" wrapText="1"/>
    </xf>
    <xf numFmtId="3" fontId="69" fillId="16" borderId="7" xfId="0" applyNumberFormat="1" applyFont="1" applyFill="1" applyBorder="1" applyAlignment="1">
      <alignment horizontal="right" vertical="top" wrapText="1" readingOrder="1"/>
    </xf>
    <xf numFmtId="3" fontId="69" fillId="16" borderId="28" xfId="0" applyNumberFormat="1" applyFont="1" applyFill="1" applyBorder="1" applyAlignment="1">
      <alignment horizontal="right" vertical="top" wrapText="1" readingOrder="1"/>
    </xf>
    <xf numFmtId="3" fontId="16" fillId="0" borderId="39" xfId="0" applyNumberFormat="1" applyFont="1" applyFill="1" applyBorder="1" applyAlignment="1">
      <alignment vertical="top" wrapText="1"/>
    </xf>
    <xf numFmtId="0" fontId="16" fillId="0" borderId="20" xfId="0" applyFont="1" applyBorder="1" applyAlignment="1">
      <alignment horizontal="center" vertical="center" wrapText="1"/>
    </xf>
    <xf numFmtId="0" fontId="68" fillId="16" borderId="19" xfId="0" applyFont="1" applyFill="1" applyBorder="1" applyAlignment="1">
      <alignment horizontal="left" vertical="top" wrapText="1" readingOrder="1"/>
    </xf>
    <xf numFmtId="0" fontId="16" fillId="0" borderId="47" xfId="0" applyFont="1" applyFill="1" applyBorder="1" applyAlignment="1">
      <alignment vertical="top" wrapText="1"/>
    </xf>
    <xf numFmtId="3" fontId="16" fillId="0" borderId="43" xfId="0" applyNumberFormat="1" applyFont="1" applyFill="1" applyBorder="1" applyAlignment="1">
      <alignment vertical="top" wrapText="1"/>
    </xf>
    <xf numFmtId="3" fontId="69" fillId="16" borderId="19" xfId="0" applyNumberFormat="1" applyFont="1" applyFill="1" applyBorder="1" applyAlignment="1">
      <alignment horizontal="right" vertical="top" wrapText="1" readingOrder="1"/>
    </xf>
    <xf numFmtId="3" fontId="69" fillId="16" borderId="44" xfId="0" applyNumberFormat="1" applyFont="1" applyFill="1" applyBorder="1" applyAlignment="1">
      <alignment horizontal="right" vertical="top" wrapText="1" readingOrder="1"/>
    </xf>
    <xf numFmtId="3" fontId="69" fillId="16" borderId="39" xfId="0" applyNumberFormat="1" applyFont="1" applyFill="1" applyBorder="1" applyAlignment="1">
      <alignment horizontal="right" vertical="top" wrapText="1" readingOrder="1"/>
    </xf>
    <xf numFmtId="3" fontId="71" fillId="0" borderId="76" xfId="0" applyNumberFormat="1" applyFont="1" applyFill="1" applyBorder="1" applyAlignment="1">
      <alignment vertical="top" wrapText="1"/>
    </xf>
    <xf numFmtId="3" fontId="72" fillId="16" borderId="45" xfId="0" applyNumberFormat="1" applyFont="1" applyFill="1" applyBorder="1" applyAlignment="1">
      <alignment horizontal="right" vertical="top" wrapText="1" readingOrder="1"/>
    </xf>
    <xf numFmtId="3" fontId="72" fillId="16" borderId="77" xfId="0" applyNumberFormat="1" applyFont="1" applyFill="1" applyBorder="1" applyAlignment="1">
      <alignment horizontal="right" vertical="top" wrapText="1" readingOrder="1"/>
    </xf>
    <xf numFmtId="3" fontId="72" fillId="16" borderId="82" xfId="0" applyNumberFormat="1" applyFont="1" applyFill="1" applyBorder="1" applyAlignment="1">
      <alignment horizontal="right" vertical="top" wrapText="1" readingOrder="1"/>
    </xf>
    <xf numFmtId="3" fontId="16" fillId="0" borderId="45" xfId="0" applyNumberFormat="1" applyFont="1" applyFill="1" applyBorder="1" applyAlignment="1">
      <alignment vertical="top" wrapText="1"/>
    </xf>
    <xf numFmtId="3" fontId="16" fillId="0" borderId="77" xfId="0" applyNumberFormat="1" applyFont="1" applyFill="1" applyBorder="1" applyAlignment="1">
      <alignment vertical="top" wrapText="1"/>
    </xf>
    <xf numFmtId="0" fontId="16" fillId="0" borderId="18" xfId="0" applyFont="1" applyBorder="1" applyAlignment="1">
      <alignment horizontal="center" vertical="center" wrapText="1"/>
    </xf>
    <xf numFmtId="0" fontId="16" fillId="0" borderId="68" xfId="0" applyFont="1" applyFill="1" applyBorder="1" applyAlignment="1">
      <alignment vertical="top" wrapText="1"/>
    </xf>
    <xf numFmtId="3" fontId="16" fillId="0" borderId="22" xfId="0" applyNumberFormat="1" applyFont="1" applyFill="1" applyBorder="1" applyAlignment="1">
      <alignment vertical="top" wrapText="1"/>
    </xf>
    <xf numFmtId="3" fontId="69" fillId="16" borderId="18" xfId="0" applyNumberFormat="1" applyFont="1" applyFill="1" applyBorder="1" applyAlignment="1">
      <alignment horizontal="right" vertical="top" wrapText="1" readingOrder="1"/>
    </xf>
    <xf numFmtId="3" fontId="69" fillId="16" borderId="23" xfId="0" applyNumberFormat="1" applyFont="1" applyFill="1" applyBorder="1" applyAlignment="1">
      <alignment horizontal="right" vertical="top" wrapText="1" readingOrder="1"/>
    </xf>
    <xf numFmtId="3" fontId="69" fillId="16" borderId="38" xfId="0" applyNumberFormat="1" applyFont="1" applyFill="1" applyBorder="1" applyAlignment="1">
      <alignment horizontal="right" vertical="top" wrapText="1" readingOrder="1"/>
    </xf>
    <xf numFmtId="3" fontId="16" fillId="0" borderId="8" xfId="0" applyNumberFormat="1" applyFont="1" applyFill="1" applyBorder="1" applyAlignment="1">
      <alignment vertical="top" wrapText="1"/>
    </xf>
    <xf numFmtId="3" fontId="69" fillId="16" borderId="9" xfId="0" applyNumberFormat="1" applyFont="1" applyFill="1" applyBorder="1" applyAlignment="1">
      <alignment horizontal="right" vertical="top" wrapText="1" readingOrder="1"/>
    </xf>
    <xf numFmtId="3" fontId="69" fillId="16" borderId="10" xfId="0" applyNumberFormat="1" applyFont="1" applyFill="1" applyBorder="1" applyAlignment="1">
      <alignment horizontal="right" vertical="top" wrapText="1" readingOrder="1"/>
    </xf>
    <xf numFmtId="3" fontId="53" fillId="0" borderId="0" xfId="0" applyNumberFormat="1" applyFont="1"/>
    <xf numFmtId="3" fontId="0" fillId="0" borderId="0" xfId="0" applyNumberFormat="1"/>
    <xf numFmtId="0" fontId="24" fillId="0" borderId="0" xfId="85" applyAlignment="1">
      <alignment vertical="center"/>
    </xf>
    <xf numFmtId="0" fontId="59" fillId="0" borderId="0" xfId="85" applyFont="1" applyFill="1"/>
    <xf numFmtId="0" fontId="0" fillId="15" borderId="0" xfId="0" applyFill="1"/>
    <xf numFmtId="3" fontId="46" fillId="0" borderId="42" xfId="0" applyNumberFormat="1" applyFont="1" applyFill="1" applyBorder="1" applyAlignment="1">
      <alignment horizontal="right" wrapText="1"/>
    </xf>
    <xf numFmtId="3" fontId="20" fillId="11" borderId="26" xfId="0" quotePrefix="1" applyNumberFormat="1" applyFont="1" applyFill="1" applyBorder="1" applyAlignment="1">
      <alignment horizontal="right" vertical="center" wrapText="1"/>
    </xf>
    <xf numFmtId="3" fontId="20" fillId="11" borderId="18" xfId="0" quotePrefix="1" applyNumberFormat="1" applyFont="1" applyFill="1" applyBorder="1" applyAlignment="1">
      <alignment horizontal="right" vertical="center" wrapText="1"/>
    </xf>
    <xf numFmtId="3" fontId="20" fillId="11" borderId="23" xfId="0" quotePrefix="1" applyNumberFormat="1" applyFont="1" applyFill="1" applyBorder="1" applyAlignment="1">
      <alignment horizontal="right" vertical="center" wrapText="1"/>
    </xf>
    <xf numFmtId="3" fontId="20" fillId="11" borderId="22" xfId="0" quotePrefix="1" applyNumberFormat="1" applyFont="1" applyFill="1" applyBorder="1" applyAlignment="1">
      <alignment horizontal="right" vertical="center" wrapText="1"/>
    </xf>
    <xf numFmtId="3" fontId="20" fillId="11" borderId="80" xfId="0" quotePrefix="1" applyNumberFormat="1" applyFont="1" applyFill="1" applyBorder="1" applyAlignment="1">
      <alignment horizontal="right" vertical="center" wrapText="1"/>
    </xf>
    <xf numFmtId="3" fontId="22" fillId="3" borderId="46" xfId="0" applyNumberFormat="1" applyFont="1" applyFill="1" applyBorder="1" applyAlignment="1">
      <alignment horizontal="right" vertical="center" wrapText="1"/>
    </xf>
    <xf numFmtId="0" fontId="45" fillId="0" borderId="79" xfId="0" applyFont="1" applyBorder="1" applyAlignment="1">
      <alignment horizontal="right" wrapText="1"/>
    </xf>
    <xf numFmtId="3" fontId="20" fillId="0" borderId="53" xfId="0" applyNumberFormat="1" applyFont="1" applyBorder="1" applyAlignment="1">
      <alignment horizontal="right" vertical="center" wrapText="1"/>
    </xf>
    <xf numFmtId="3" fontId="20" fillId="0" borderId="54" xfId="0" applyNumberFormat="1" applyFont="1" applyBorder="1" applyAlignment="1">
      <alignment horizontal="right" vertical="center" wrapText="1"/>
    </xf>
    <xf numFmtId="3" fontId="20" fillId="0" borderId="36" xfId="0" applyNumberFormat="1" applyFont="1" applyBorder="1" applyAlignment="1">
      <alignment horizontal="right" vertical="center" wrapText="1"/>
    </xf>
    <xf numFmtId="0" fontId="22" fillId="3" borderId="14" xfId="0" applyFont="1" applyFill="1" applyBorder="1" applyAlignment="1">
      <alignment vertical="center" wrapText="1"/>
    </xf>
    <xf numFmtId="3" fontId="22" fillId="3" borderId="38" xfId="0" quotePrefix="1" applyNumberFormat="1" applyFont="1" applyFill="1" applyBorder="1" applyAlignment="1">
      <alignment horizontal="right" vertical="center" wrapText="1"/>
    </xf>
    <xf numFmtId="3" fontId="22" fillId="3" borderId="18" xfId="0" quotePrefix="1" applyNumberFormat="1" applyFont="1" applyFill="1" applyBorder="1" applyAlignment="1">
      <alignment horizontal="right" vertical="center" wrapText="1"/>
    </xf>
    <xf numFmtId="3" fontId="22" fillId="3" borderId="23" xfId="0" quotePrefix="1" applyNumberFormat="1" applyFont="1" applyFill="1" applyBorder="1" applyAlignment="1">
      <alignment horizontal="right" vertical="center" wrapText="1"/>
    </xf>
    <xf numFmtId="3" fontId="73" fillId="0" borderId="1" xfId="0" applyNumberFormat="1" applyFont="1" applyBorder="1" applyAlignment="1">
      <alignment horizontal="right"/>
    </xf>
    <xf numFmtId="0" fontId="22" fillId="0" borderId="61" xfId="0" applyFont="1" applyBorder="1" applyAlignment="1">
      <alignment vertical="center"/>
    </xf>
    <xf numFmtId="0" fontId="20" fillId="2" borderId="1" xfId="0" applyFont="1" applyFill="1" applyBorder="1" applyAlignment="1">
      <alignment horizontal="left" vertical="center" wrapText="1"/>
    </xf>
    <xf numFmtId="0" fontId="20" fillId="0" borderId="1" xfId="0" applyFont="1" applyBorder="1" applyAlignment="1">
      <alignment horizontal="left" vertical="center" wrapText="1"/>
    </xf>
    <xf numFmtId="3" fontId="20" fillId="0" borderId="1" xfId="0" applyNumberFormat="1" applyFont="1" applyBorder="1" applyAlignment="1">
      <alignment horizontal="right" vertical="center" wrapText="1"/>
    </xf>
    <xf numFmtId="0" fontId="22" fillId="0" borderId="1" xfId="0" applyFont="1" applyBorder="1" applyAlignment="1">
      <alignment horizontal="left" vertical="center" wrapText="1"/>
    </xf>
    <xf numFmtId="3" fontId="22" fillId="0" borderId="1" xfId="0" applyNumberFormat="1" applyFont="1" applyBorder="1" applyAlignment="1">
      <alignment horizontal="right" vertical="center" wrapText="1"/>
    </xf>
    <xf numFmtId="3" fontId="60" fillId="0" borderId="1" xfId="0" applyNumberFormat="1" applyFont="1" applyBorder="1" applyAlignment="1">
      <alignment horizontal="right" vertical="center" wrapText="1"/>
    </xf>
    <xf numFmtId="3" fontId="22" fillId="0" borderId="28" xfId="0" applyNumberFormat="1" applyFont="1" applyBorder="1" applyAlignment="1">
      <alignment horizontal="right" vertical="center" wrapText="1"/>
    </xf>
    <xf numFmtId="3" fontId="21" fillId="0" borderId="28" xfId="0" applyNumberFormat="1" applyFont="1" applyBorder="1" applyAlignment="1">
      <alignment horizontal="right" vertical="center"/>
    </xf>
    <xf numFmtId="3" fontId="21" fillId="0" borderId="28" xfId="0" applyNumberFormat="1" applyFont="1" applyBorder="1" applyAlignment="1">
      <alignment horizontal="right" vertical="center" wrapText="1"/>
    </xf>
    <xf numFmtId="3" fontId="21" fillId="0" borderId="39" xfId="0" applyNumberFormat="1" applyFont="1" applyBorder="1" applyAlignment="1">
      <alignment horizontal="right" vertical="center"/>
    </xf>
    <xf numFmtId="3" fontId="23" fillId="0" borderId="82" xfId="0" applyNumberFormat="1" applyFont="1" applyBorder="1" applyAlignment="1">
      <alignment horizontal="right" vertical="center" wrapText="1"/>
    </xf>
    <xf numFmtId="3" fontId="21" fillId="0" borderId="44" xfId="0" applyNumberFormat="1" applyFont="1" applyBorder="1" applyAlignment="1">
      <alignment horizontal="right" vertical="center" wrapText="1"/>
    </xf>
    <xf numFmtId="3" fontId="23" fillId="0" borderId="86" xfId="0" applyNumberFormat="1" applyFont="1" applyBorder="1" applyAlignment="1">
      <alignment horizontal="right" vertical="center" wrapText="1"/>
    </xf>
    <xf numFmtId="3" fontId="23" fillId="0" borderId="68" xfId="0" applyNumberFormat="1" applyFont="1" applyBorder="1" applyAlignment="1">
      <alignment horizontal="right" vertical="center" wrapText="1"/>
    </xf>
    <xf numFmtId="3" fontId="23" fillId="0" borderId="69" xfId="0" applyNumberFormat="1" applyFont="1" applyBorder="1" applyAlignment="1">
      <alignment horizontal="right" vertical="center" wrapText="1"/>
    </xf>
    <xf numFmtId="0" fontId="20" fillId="0" borderId="56" xfId="0" applyFont="1" applyBorder="1" applyAlignment="1">
      <alignment horizontal="left" vertical="center" wrapText="1"/>
    </xf>
    <xf numFmtId="3" fontId="22" fillId="0" borderId="7"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21" fillId="0" borderId="38" xfId="0" applyNumberFormat="1" applyFont="1" applyBorder="1" applyAlignment="1">
      <alignment horizontal="right" vertical="center" wrapText="1"/>
    </xf>
    <xf numFmtId="3" fontId="23" fillId="0" borderId="78" xfId="0" applyNumberFormat="1" applyFont="1" applyBorder="1" applyAlignment="1">
      <alignment horizontal="right" vertical="center" wrapText="1"/>
    </xf>
    <xf numFmtId="0" fontId="74" fillId="0" borderId="14" xfId="0" applyFont="1" applyBorder="1" applyAlignment="1">
      <alignment vertical="center" wrapText="1"/>
    </xf>
    <xf numFmtId="0" fontId="78" fillId="0" borderId="25" xfId="0" applyFont="1" applyBorder="1" applyAlignment="1">
      <alignment horizontal="center" vertical="center" wrapText="1"/>
    </xf>
    <xf numFmtId="0" fontId="78" fillId="0" borderId="16"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21"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82" xfId="0" applyFont="1" applyBorder="1" applyAlignment="1">
      <alignment horizontal="center" vertical="center" wrapText="1"/>
    </xf>
    <xf numFmtId="0" fontId="78" fillId="0" borderId="45" xfId="0" applyFont="1" applyBorder="1" applyAlignment="1">
      <alignment horizontal="center" vertical="center" wrapText="1"/>
    </xf>
    <xf numFmtId="0" fontId="78" fillId="0" borderId="77" xfId="0" applyFont="1" applyBorder="1" applyAlignment="1">
      <alignment horizontal="center" vertical="center" wrapText="1"/>
    </xf>
    <xf numFmtId="1" fontId="76" fillId="0" borderId="13" xfId="0" applyNumberFormat="1" applyFont="1" applyFill="1" applyBorder="1" applyAlignment="1">
      <alignment horizontal="left" vertical="center"/>
    </xf>
    <xf numFmtId="1" fontId="80" fillId="0" borderId="3" xfId="0" applyNumberFormat="1" applyFont="1" applyFill="1" applyBorder="1" applyAlignment="1">
      <alignment horizontal="right" vertical="center" wrapText="1"/>
    </xf>
    <xf numFmtId="1" fontId="80" fillId="0" borderId="4" xfId="0" applyNumberFormat="1" applyFont="1" applyFill="1" applyBorder="1" applyAlignment="1">
      <alignment horizontal="right" vertical="center" wrapText="1"/>
    </xf>
    <xf numFmtId="1" fontId="80" fillId="0" borderId="27" xfId="0" applyNumberFormat="1" applyFont="1" applyFill="1" applyBorder="1" applyAlignment="1">
      <alignment horizontal="right" vertical="center" wrapText="1"/>
    </xf>
    <xf numFmtId="1" fontId="76" fillId="0" borderId="27" xfId="0" applyNumberFormat="1" applyFont="1" applyFill="1" applyBorder="1" applyAlignment="1">
      <alignment horizontal="right" vertical="center"/>
    </xf>
    <xf numFmtId="1" fontId="76" fillId="0" borderId="5" xfId="0" applyNumberFormat="1" applyFont="1" applyFill="1" applyBorder="1" applyAlignment="1">
      <alignment horizontal="right" vertical="center"/>
    </xf>
    <xf numFmtId="1" fontId="80" fillId="0" borderId="26" xfId="0" applyNumberFormat="1" applyFont="1" applyFill="1" applyBorder="1" applyAlignment="1">
      <alignment horizontal="right" vertical="center" wrapText="1"/>
    </xf>
    <xf numFmtId="1" fontId="76" fillId="0" borderId="14" xfId="0" applyNumberFormat="1" applyFont="1" applyFill="1" applyBorder="1" applyAlignment="1">
      <alignment horizontal="left" vertical="center"/>
    </xf>
    <xf numFmtId="1" fontId="79" fillId="0" borderId="6" xfId="0" applyNumberFormat="1" applyFont="1" applyFill="1" applyBorder="1" applyAlignment="1">
      <alignment horizontal="right" vertical="center" wrapText="1"/>
    </xf>
    <xf numFmtId="1" fontId="79" fillId="0" borderId="1" xfId="0" applyNumberFormat="1" applyFont="1" applyFill="1" applyBorder="1" applyAlignment="1">
      <alignment horizontal="right" vertical="center" wrapText="1"/>
    </xf>
    <xf numFmtId="1" fontId="79" fillId="0" borderId="29" xfId="0" applyNumberFormat="1" applyFont="1" applyFill="1" applyBorder="1" applyAlignment="1">
      <alignment horizontal="right" vertical="center" wrapText="1"/>
    </xf>
    <xf numFmtId="1" fontId="79" fillId="0" borderId="29" xfId="0" applyNumberFormat="1" applyFont="1" applyFill="1" applyBorder="1" applyAlignment="1">
      <alignment horizontal="right" vertical="center"/>
    </xf>
    <xf numFmtId="1" fontId="79" fillId="0" borderId="7" xfId="0" applyNumberFormat="1" applyFont="1" applyFill="1" applyBorder="1" applyAlignment="1">
      <alignment horizontal="right" vertical="center"/>
    </xf>
    <xf numFmtId="1" fontId="79" fillId="0" borderId="28" xfId="0" applyNumberFormat="1" applyFont="1" applyFill="1" applyBorder="1" applyAlignment="1">
      <alignment horizontal="right" vertical="center" wrapText="1"/>
    </xf>
    <xf numFmtId="0" fontId="81" fillId="0" borderId="89" xfId="0" applyFont="1" applyFill="1" applyBorder="1"/>
    <xf numFmtId="1" fontId="81" fillId="0" borderId="8" xfId="0" applyNumberFormat="1" applyFont="1" applyFill="1" applyBorder="1" applyAlignment="1">
      <alignment horizontal="right" vertical="center"/>
    </xf>
    <xf numFmtId="1" fontId="81" fillId="0" borderId="9" xfId="0" applyNumberFormat="1" applyFont="1" applyFill="1" applyBorder="1" applyAlignment="1">
      <alignment horizontal="right" vertical="center"/>
    </xf>
    <xf numFmtId="1" fontId="81" fillId="0" borderId="32" xfId="0" applyNumberFormat="1" applyFont="1" applyFill="1" applyBorder="1" applyAlignment="1">
      <alignment horizontal="right" vertical="center" wrapText="1"/>
    </xf>
    <xf numFmtId="1" fontId="81" fillId="0" borderId="32" xfId="0" applyNumberFormat="1" applyFont="1" applyFill="1" applyBorder="1" applyAlignment="1">
      <alignment horizontal="right" vertical="center"/>
    </xf>
    <xf numFmtId="1" fontId="81" fillId="0" borderId="10" xfId="0" applyNumberFormat="1" applyFont="1" applyFill="1" applyBorder="1" applyAlignment="1">
      <alignment horizontal="right" vertical="center"/>
    </xf>
    <xf numFmtId="1" fontId="81" fillId="0" borderId="31" xfId="0" applyNumberFormat="1" applyFont="1" applyFill="1" applyBorder="1" applyAlignment="1">
      <alignment horizontal="right" vertical="center"/>
    </xf>
    <xf numFmtId="0" fontId="0" fillId="0" borderId="0" xfId="0" applyAlignment="1">
      <alignment horizontal="left" vertical="distributed"/>
    </xf>
    <xf numFmtId="0" fontId="38" fillId="0" borderId="0" xfId="0" applyFont="1" applyAlignment="1">
      <alignment horizontal="left" vertical="distributed"/>
    </xf>
    <xf numFmtId="0" fontId="0" fillId="0" borderId="0" xfId="0" applyAlignment="1">
      <alignment horizontal="left" vertical="distributed" wrapText="1"/>
    </xf>
    <xf numFmtId="0" fontId="0" fillId="3" borderId="0" xfId="0" applyFill="1" applyBorder="1" applyAlignment="1">
      <alignment horizontal="left" vertical="distributed"/>
    </xf>
    <xf numFmtId="0" fontId="14" fillId="0" borderId="0" xfId="0" applyFont="1" applyAlignment="1">
      <alignment horizontal="left" vertical="distributed"/>
    </xf>
    <xf numFmtId="0" fontId="18" fillId="0" borderId="35" xfId="0" applyFont="1" applyBorder="1" applyAlignment="1">
      <alignment horizontal="left" vertical="distributed"/>
    </xf>
    <xf numFmtId="0" fontId="18" fillId="0" borderId="36" xfId="0" applyFont="1" applyBorder="1" applyAlignment="1">
      <alignment horizontal="left" vertical="distributed"/>
    </xf>
    <xf numFmtId="0" fontId="18" fillId="0" borderId="37" xfId="0" applyFont="1" applyBorder="1" applyAlignment="1">
      <alignment horizontal="left" vertical="distributed"/>
    </xf>
    <xf numFmtId="0" fontId="0" fillId="0" borderId="0" xfId="0" applyAlignment="1">
      <alignment horizontal="left"/>
    </xf>
    <xf numFmtId="0" fontId="38" fillId="0" borderId="0" xfId="0" applyFont="1" applyAlignment="1">
      <alignment horizontal="left"/>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4" fillId="0" borderId="0" xfId="0" applyFont="1" applyAlignment="1">
      <alignment horizontal="left"/>
    </xf>
    <xf numFmtId="0" fontId="5" fillId="0" borderId="1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14" fillId="0" borderId="24" xfId="0" applyFont="1" applyBorder="1" applyAlignment="1">
      <alignment horizontal="center" vertical="center" wrapText="1"/>
    </xf>
    <xf numFmtId="0" fontId="15" fillId="0" borderId="11" xfId="0" applyFont="1" applyBorder="1" applyAlignment="1">
      <alignment horizontal="center" vertical="center"/>
    </xf>
    <xf numFmtId="0" fontId="13" fillId="0" borderId="48" xfId="0" applyFont="1" applyBorder="1" applyAlignment="1">
      <alignment horizontal="left" vertical="top" wrapText="1"/>
    </xf>
    <xf numFmtId="0" fontId="13" fillId="0" borderId="24" xfId="0" applyFont="1" applyBorder="1" applyAlignment="1">
      <alignment horizontal="left" vertical="top" wrapText="1"/>
    </xf>
    <xf numFmtId="0" fontId="16" fillId="0" borderId="48" xfId="0" applyFont="1" applyBorder="1" applyAlignment="1">
      <alignment horizontal="left" vertical="top" wrapText="1"/>
    </xf>
    <xf numFmtId="0" fontId="16" fillId="0" borderId="41" xfId="0" applyFont="1" applyBorder="1" applyAlignment="1">
      <alignment wrapText="1"/>
    </xf>
    <xf numFmtId="0" fontId="5" fillId="0" borderId="0" xfId="0" applyFont="1" applyAlignment="1">
      <alignment horizontal="left"/>
    </xf>
    <xf numFmtId="0" fontId="15" fillId="0" borderId="0" xfId="0" applyFont="1" applyAlignment="1">
      <alignment horizontal="left" vertical="center" wrapText="1"/>
    </xf>
    <xf numFmtId="0" fontId="5" fillId="0" borderId="25" xfId="0" applyFont="1" applyBorder="1" applyAlignment="1">
      <alignment horizontal="center" vertical="center" wrapText="1"/>
    </xf>
    <xf numFmtId="0" fontId="5" fillId="0" borderId="55" xfId="0" applyFont="1" applyBorder="1" applyAlignment="1">
      <alignment horizontal="center" vertical="center" wrapText="1"/>
    </xf>
    <xf numFmtId="0" fontId="0" fillId="0" borderId="0" xfId="0" applyBorder="1" applyAlignment="1"/>
    <xf numFmtId="0" fontId="0" fillId="0" borderId="50" xfId="0" applyBorder="1" applyAlignment="1"/>
    <xf numFmtId="0" fontId="5" fillId="0" borderId="25" xfId="0" applyFont="1" applyBorder="1" applyAlignment="1">
      <alignment horizontal="center" vertical="center"/>
    </xf>
    <xf numFmtId="0" fontId="5" fillId="0" borderId="55" xfId="0" applyFont="1" applyBorder="1" applyAlignment="1">
      <alignment horizontal="center" vertical="center"/>
    </xf>
    <xf numFmtId="0" fontId="5" fillId="0" borderId="67" xfId="0" applyFont="1" applyBorder="1" applyAlignment="1">
      <alignment horizontal="left" vertical="distributed" wrapText="1"/>
    </xf>
    <xf numFmtId="0" fontId="5" fillId="0" borderId="66" xfId="0" applyFont="1" applyBorder="1" applyAlignment="1">
      <alignment horizontal="left" vertical="distributed" wrapText="1"/>
    </xf>
    <xf numFmtId="0" fontId="5" fillId="0" borderId="24" xfId="0" applyFont="1" applyBorder="1" applyAlignment="1">
      <alignment horizontal="center" vertical="center"/>
    </xf>
    <xf numFmtId="0" fontId="5" fillId="0" borderId="41" xfId="0" applyFont="1" applyBorder="1" applyAlignment="1">
      <alignment horizontal="center" vertical="center"/>
    </xf>
    <xf numFmtId="0" fontId="0" fillId="0" borderId="55" xfId="0" applyFont="1" applyBorder="1" applyAlignment="1">
      <alignment horizontal="center" vertical="center" wrapText="1"/>
    </xf>
    <xf numFmtId="0" fontId="5" fillId="0" borderId="40" xfId="0" applyFont="1" applyBorder="1" applyAlignment="1">
      <alignment horizontal="center" vertical="center" wrapText="1"/>
    </xf>
    <xf numFmtId="0" fontId="0" fillId="0" borderId="0" xfId="0" applyAlignment="1">
      <alignment horizontal="left" vertical="top" wrapText="1"/>
    </xf>
    <xf numFmtId="0" fontId="5" fillId="0" borderId="17"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4" xfId="0" applyFont="1" applyBorder="1" applyAlignment="1">
      <alignment horizontal="left" vertical="top" wrapText="1"/>
    </xf>
    <xf numFmtId="0" fontId="5" fillId="0" borderId="48" xfId="0" applyFont="1" applyBorder="1" applyAlignment="1">
      <alignment horizontal="left" vertical="top" wrapText="1"/>
    </xf>
    <xf numFmtId="0" fontId="5" fillId="0" borderId="41" xfId="0" applyFont="1" applyBorder="1" applyAlignment="1">
      <alignment horizontal="left" vertical="top" wrapText="1"/>
    </xf>
    <xf numFmtId="0" fontId="5"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5" fillId="0" borderId="51" xfId="0" applyFont="1" applyBorder="1" applyAlignment="1">
      <alignment horizontal="center" vertical="center" wrapText="1"/>
    </xf>
    <xf numFmtId="0" fontId="5" fillId="0" borderId="61" xfId="0" applyFont="1" applyBorder="1" applyAlignment="1">
      <alignment horizontal="center" vertical="center" wrapText="1"/>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0" fillId="0" borderId="40" xfId="0" applyBorder="1" applyAlignment="1">
      <alignment horizontal="center" vertical="center"/>
    </xf>
    <xf numFmtId="0" fontId="5" fillId="0" borderId="40" xfId="0" applyFont="1" applyBorder="1" applyAlignment="1">
      <alignment horizontal="center" vertical="center"/>
    </xf>
    <xf numFmtId="0" fontId="5" fillId="0" borderId="48" xfId="0" applyFont="1" applyBorder="1" applyAlignment="1"/>
    <xf numFmtId="0" fontId="14" fillId="0" borderId="24" xfId="0" applyFont="1" applyBorder="1" applyAlignment="1">
      <alignment horizontal="center" vertical="center"/>
    </xf>
    <xf numFmtId="0" fontId="15" fillId="0" borderId="48" xfId="0" applyFont="1" applyBorder="1" applyAlignment="1">
      <alignment horizontal="center" vertical="center"/>
    </xf>
    <xf numFmtId="0" fontId="5" fillId="0" borderId="61" xfId="0" applyFont="1" applyBorder="1" applyAlignment="1">
      <alignment wrapText="1"/>
    </xf>
    <xf numFmtId="0" fontId="5" fillId="0" borderId="33" xfId="0" applyFont="1" applyBorder="1" applyAlignment="1">
      <alignment horizontal="center" vertical="center" wrapText="1"/>
    </xf>
    <xf numFmtId="0" fontId="5" fillId="0" borderId="63" xfId="0" applyFont="1" applyBorder="1" applyAlignment="1"/>
    <xf numFmtId="0" fontId="15" fillId="0" borderId="57" xfId="0" applyFont="1" applyBorder="1" applyAlignment="1">
      <alignment horizontal="center" vertical="center"/>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70" fillId="0" borderId="35" xfId="0" applyFont="1" applyBorder="1" applyAlignment="1">
      <alignment horizontal="right" vertical="center" wrapText="1"/>
    </xf>
    <xf numFmtId="0" fontId="70" fillId="0" borderId="36" xfId="0" applyFont="1" applyBorder="1" applyAlignment="1">
      <alignment horizontal="right" vertical="center" wrapText="1"/>
    </xf>
    <xf numFmtId="0" fontId="0" fillId="0" borderId="50" xfId="0" applyBorder="1" applyAlignment="1">
      <alignment horizontal="center" vertical="center"/>
    </xf>
    <xf numFmtId="0" fontId="14" fillId="0" borderId="11" xfId="0" applyFont="1" applyBorder="1" applyAlignment="1">
      <alignment horizontal="center" vertical="center" wrapText="1"/>
    </xf>
    <xf numFmtId="0" fontId="0" fillId="0" borderId="40" xfId="0" applyFont="1" applyBorder="1" applyAlignment="1"/>
    <xf numFmtId="0" fontId="5" fillId="0" borderId="24" xfId="0" applyFont="1" applyBorder="1" applyAlignment="1">
      <alignment horizontal="center" vertical="center" wrapText="1"/>
    </xf>
    <xf numFmtId="0" fontId="5" fillId="0" borderId="40" xfId="0" applyFont="1" applyBorder="1" applyAlignment="1"/>
    <xf numFmtId="0" fontId="0" fillId="0" borderId="40" xfId="0" applyBorder="1" applyAlignment="1"/>
    <xf numFmtId="0" fontId="5" fillId="0" borderId="20"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0" fillId="15" borderId="48" xfId="0" applyFill="1" applyBorder="1" applyAlignment="1">
      <alignment horizontal="left"/>
    </xf>
    <xf numFmtId="0" fontId="0" fillId="15" borderId="0" xfId="0" applyFill="1" applyBorder="1" applyAlignment="1">
      <alignment horizontal="left"/>
    </xf>
    <xf numFmtId="0" fontId="0" fillId="0" borderId="0" xfId="0" applyBorder="1" applyAlignment="1">
      <alignment horizontal="center"/>
    </xf>
    <xf numFmtId="0" fontId="0" fillId="0" borderId="50" xfId="0" applyBorder="1" applyAlignment="1">
      <alignment horizontal="center"/>
    </xf>
    <xf numFmtId="0" fontId="5"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3" fillId="0" borderId="35" xfId="0" applyFont="1" applyBorder="1" applyAlignment="1">
      <alignment horizontal="left" vertical="center" wrapText="1"/>
    </xf>
    <xf numFmtId="0" fontId="16" fillId="0" borderId="11" xfId="0" applyFont="1" applyBorder="1" applyAlignment="1">
      <alignment horizontal="left" vertical="center"/>
    </xf>
    <xf numFmtId="0" fontId="16" fillId="0" borderId="57" xfId="0" applyFont="1" applyBorder="1" applyAlignment="1">
      <alignment horizontal="left" vertical="center"/>
    </xf>
    <xf numFmtId="0" fontId="16" fillId="0" borderId="24" xfId="0" applyFont="1" applyBorder="1" applyAlignment="1">
      <alignment horizontal="left" vertical="center" wrapText="1"/>
    </xf>
    <xf numFmtId="0" fontId="16" fillId="0" borderId="48" xfId="0" applyFont="1" applyBorder="1" applyAlignment="1">
      <alignment horizontal="left" vertical="center" wrapText="1"/>
    </xf>
    <xf numFmtId="0" fontId="16" fillId="0" borderId="25" xfId="0" applyFont="1" applyBorder="1" applyAlignment="1">
      <alignment horizontal="left" vertical="center"/>
    </xf>
    <xf numFmtId="0" fontId="16" fillId="0" borderId="40" xfId="0" applyFont="1" applyBorder="1" applyAlignment="1">
      <alignment horizontal="left" vertical="center"/>
    </xf>
    <xf numFmtId="0" fontId="16" fillId="0" borderId="55" xfId="0" applyFont="1" applyBorder="1" applyAlignment="1">
      <alignment horizontal="left" vertical="center"/>
    </xf>
    <xf numFmtId="0" fontId="16" fillId="0" borderId="51" xfId="0" applyFont="1" applyBorder="1" applyAlignment="1">
      <alignment horizontal="left" vertical="center"/>
    </xf>
    <xf numFmtId="0" fontId="16" fillId="0" borderId="59" xfId="0" applyFont="1" applyBorder="1" applyAlignment="1">
      <alignment horizontal="left" vertical="center"/>
    </xf>
    <xf numFmtId="0" fontId="16" fillId="0" borderId="60" xfId="0" applyFont="1" applyBorder="1" applyAlignment="1"/>
    <xf numFmtId="0" fontId="16" fillId="0" borderId="52" xfId="0" applyFont="1" applyBorder="1" applyAlignment="1"/>
    <xf numFmtId="0" fontId="16" fillId="0" borderId="24" xfId="0" applyFont="1" applyBorder="1" applyAlignment="1">
      <alignment horizontal="left" vertical="center"/>
    </xf>
    <xf numFmtId="0" fontId="16" fillId="0" borderId="48" xfId="0" applyFont="1" applyBorder="1" applyAlignment="1">
      <alignment horizontal="left" vertical="center"/>
    </xf>
    <xf numFmtId="0" fontId="16" fillId="0" borderId="41" xfId="0" applyFont="1" applyBorder="1" applyAlignment="1">
      <alignment horizontal="left" vertical="center"/>
    </xf>
    <xf numFmtId="0" fontId="19"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20" fillId="0" borderId="41" xfId="0" applyFont="1" applyBorder="1" applyAlignment="1">
      <alignment horizontal="left" vertical="center" wrapText="1"/>
    </xf>
    <xf numFmtId="0" fontId="16" fillId="0" borderId="0" xfId="0" applyFont="1" applyBorder="1" applyAlignment="1">
      <alignment vertical="center"/>
    </xf>
    <xf numFmtId="0" fontId="16" fillId="0" borderId="79" xfId="0" applyFont="1" applyBorder="1" applyAlignment="1">
      <alignment vertical="center"/>
    </xf>
    <xf numFmtId="0" fontId="16" fillId="0" borderId="13" xfId="0" applyFont="1" applyBorder="1" applyAlignment="1">
      <alignment horizontal="left" vertical="center"/>
    </xf>
    <xf numFmtId="0" fontId="16" fillId="0" borderId="56" xfId="0" applyFont="1" applyBorder="1" applyAlignment="1">
      <alignment horizontal="left" vertical="center"/>
    </xf>
    <xf numFmtId="0" fontId="16" fillId="0" borderId="14" xfId="0" applyFont="1" applyBorder="1" applyAlignment="1">
      <alignment horizontal="left" vertical="center"/>
    </xf>
    <xf numFmtId="0" fontId="16" fillId="0" borderId="58" xfId="0" applyFont="1" applyBorder="1" applyAlignment="1">
      <alignment horizontal="left" vertical="center"/>
    </xf>
    <xf numFmtId="0" fontId="7" fillId="0" borderId="24" xfId="0" applyFont="1" applyBorder="1" applyAlignment="1">
      <alignment vertical="center" wrapText="1"/>
    </xf>
    <xf numFmtId="0" fontId="0" fillId="0" borderId="41" xfId="0" applyFont="1" applyBorder="1" applyAlignment="1"/>
    <xf numFmtId="0" fontId="5" fillId="0" borderId="25" xfId="0" applyFont="1" applyBorder="1" applyAlignment="1">
      <alignment vertical="center" wrapText="1"/>
    </xf>
    <xf numFmtId="0" fontId="0" fillId="0" borderId="55" xfId="0" applyFont="1" applyBorder="1" applyAlignment="1">
      <alignment vertical="center" wrapText="1"/>
    </xf>
    <xf numFmtId="0" fontId="20" fillId="3" borderId="48"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79" xfId="0" applyFont="1" applyBorder="1" applyAlignment="1">
      <alignment horizontal="left" vertical="center" wrapText="1"/>
    </xf>
    <xf numFmtId="0" fontId="20" fillId="3" borderId="35" xfId="0" applyFont="1" applyFill="1" applyBorder="1" applyAlignment="1">
      <alignment horizontal="left" vertical="center" wrapText="1"/>
    </xf>
    <xf numFmtId="0" fontId="20" fillId="3" borderId="36" xfId="0" applyFont="1" applyFill="1" applyBorder="1" applyAlignment="1">
      <alignment horizontal="left" vertical="center" wrapText="1"/>
    </xf>
    <xf numFmtId="0" fontId="20" fillId="3" borderId="37" xfId="0" applyFont="1" applyFill="1" applyBorder="1" applyAlignment="1">
      <alignment horizontal="left" vertical="center" wrapText="1"/>
    </xf>
    <xf numFmtId="0" fontId="16" fillId="0" borderId="11" xfId="0" applyFont="1" applyBorder="1" applyAlignment="1">
      <alignment horizontal="left" vertical="center" wrapText="1"/>
    </xf>
    <xf numFmtId="0" fontId="16" fillId="0" borderId="57" xfId="0" applyFont="1" applyBorder="1" applyAlignment="1">
      <alignment horizontal="left" vertical="center" wrapText="1"/>
    </xf>
    <xf numFmtId="0" fontId="22" fillId="0" borderId="25" xfId="0" applyFont="1" applyBorder="1" applyAlignment="1">
      <alignment horizontal="left" vertical="center" wrapText="1"/>
    </xf>
    <xf numFmtId="0" fontId="22" fillId="0" borderId="40" xfId="0" applyFont="1" applyBorder="1" applyAlignment="1">
      <alignment horizontal="left" vertical="center" wrapText="1"/>
    </xf>
    <xf numFmtId="0" fontId="22" fillId="0" borderId="55"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2" fillId="0" borderId="59" xfId="0" applyFont="1" applyBorder="1" applyAlignment="1">
      <alignment horizontal="left" vertical="center" wrapText="1"/>
    </xf>
    <xf numFmtId="0" fontId="20" fillId="0" borderId="35" xfId="0" applyFont="1" applyBorder="1" applyAlignment="1">
      <alignment horizontal="left" vertical="center" wrapText="1"/>
    </xf>
    <xf numFmtId="0" fontId="20" fillId="0" borderId="36" xfId="0" applyFont="1" applyBorder="1" applyAlignment="1">
      <alignment horizontal="left" vertical="center" wrapText="1"/>
    </xf>
    <xf numFmtId="0" fontId="20" fillId="0" borderId="37" xfId="0" applyFont="1" applyBorder="1" applyAlignment="1">
      <alignment horizontal="left" vertical="center" wrapText="1"/>
    </xf>
    <xf numFmtId="0" fontId="20" fillId="0" borderId="11" xfId="0" applyFont="1" applyBorder="1" applyAlignment="1">
      <alignment horizontal="left" vertical="center" wrapText="1"/>
    </xf>
    <xf numFmtId="0" fontId="20" fillId="0" borderId="57" xfId="0" applyFont="1" applyBorder="1" applyAlignment="1">
      <alignment horizontal="left"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3" fillId="0" borderId="25" xfId="0" applyFont="1" applyBorder="1" applyAlignment="1">
      <alignment vertical="center" wrapText="1"/>
    </xf>
    <xf numFmtId="0" fontId="14"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Alignment="1">
      <alignment horizontal="left" vertical="center"/>
    </xf>
    <xf numFmtId="0" fontId="20" fillId="0" borderId="1" xfId="0" applyFont="1" applyBorder="1" applyAlignment="1">
      <alignment horizontal="left" vertical="center" wrapText="1"/>
    </xf>
    <xf numFmtId="0" fontId="20" fillId="0" borderId="35" xfId="0" applyFont="1" applyFill="1" applyBorder="1" applyAlignment="1">
      <alignment vertical="center" wrapText="1"/>
    </xf>
    <xf numFmtId="0" fontId="16" fillId="0" borderId="36" xfId="0" applyFont="1" applyBorder="1" applyAlignment="1">
      <alignment vertical="center" wrapText="1"/>
    </xf>
    <xf numFmtId="0" fontId="16" fillId="0" borderId="37" xfId="0" applyFont="1" applyBorder="1" applyAlignment="1">
      <alignment vertical="center" wrapText="1"/>
    </xf>
    <xf numFmtId="0" fontId="16" fillId="0" borderId="1" xfId="0" applyFont="1" applyBorder="1" applyAlignment="1">
      <alignment horizontal="left" vertical="center"/>
    </xf>
    <xf numFmtId="3" fontId="59" fillId="9" borderId="0" xfId="0" applyNumberFormat="1" applyFont="1" applyFill="1" applyBorder="1" applyAlignment="1">
      <alignment horizontal="left" vertical="center" wrapText="1"/>
    </xf>
    <xf numFmtId="0" fontId="19" fillId="3" borderId="35"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21" fillId="0" borderId="25"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55"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37"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57"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55" xfId="0" applyFont="1" applyBorder="1" applyAlignment="1">
      <alignment horizontal="center" vertical="center" wrapText="1"/>
    </xf>
    <xf numFmtId="0" fontId="5"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4" fillId="3" borderId="0" xfId="0" applyFont="1" applyFill="1" applyBorder="1" applyAlignment="1">
      <alignment horizontal="center" vertical="center" wrapText="1"/>
    </xf>
    <xf numFmtId="0" fontId="0" fillId="0" borderId="0" xfId="0" applyBorder="1" applyAlignment="1">
      <alignment horizontal="center" vertical="center" wrapText="1"/>
    </xf>
    <xf numFmtId="0" fontId="75" fillId="0" borderId="24" xfId="0" applyFont="1" applyBorder="1" applyAlignment="1">
      <alignment horizontal="center" vertical="center" wrapText="1"/>
    </xf>
    <xf numFmtId="0" fontId="76" fillId="0" borderId="57" xfId="0" applyFont="1" applyBorder="1" applyAlignment="1">
      <alignment horizontal="center" vertical="center" wrapText="1"/>
    </xf>
    <xf numFmtId="0" fontId="76" fillId="0" borderId="41" xfId="0" applyFont="1" applyBorder="1" applyAlignment="1">
      <alignment horizontal="center" vertical="center" wrapText="1"/>
    </xf>
    <xf numFmtId="0" fontId="76" fillId="0" borderId="42"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14" fillId="3" borderId="36" xfId="0" applyFont="1" applyFill="1" applyBorder="1" applyAlignment="1">
      <alignment horizontal="center" vertical="center" wrapText="1"/>
    </xf>
    <xf numFmtId="0" fontId="18" fillId="0" borderId="1" xfId="0" applyFont="1" applyBorder="1" applyAlignment="1">
      <alignment horizontal="center"/>
    </xf>
    <xf numFmtId="0" fontId="18" fillId="0" borderId="0" xfId="0" applyFont="1" applyAlignment="1">
      <alignment horizontal="left" wrapText="1"/>
    </xf>
    <xf numFmtId="0" fontId="37" fillId="0" borderId="62" xfId="0" applyFont="1" applyBorder="1" applyAlignment="1">
      <alignment horizontal="center"/>
    </xf>
    <xf numFmtId="2" fontId="64" fillId="12" borderId="1" xfId="0" applyNumberFormat="1" applyFont="1" applyFill="1" applyBorder="1" applyAlignment="1">
      <alignment horizontal="left" vertical="distributed"/>
    </xf>
    <xf numFmtId="2" fontId="64" fillId="13" borderId="1" xfId="0" applyNumberFormat="1" applyFont="1" applyFill="1" applyBorder="1" applyAlignment="1">
      <alignment horizontal="center" vertical="distributed"/>
    </xf>
    <xf numFmtId="2" fontId="0" fillId="14" borderId="1" xfId="0" applyNumberFormat="1" applyFill="1" applyBorder="1" applyAlignment="1">
      <alignment horizontal="center" vertical="distributed"/>
    </xf>
  </cellXfs>
  <cellStyles count="97">
    <cellStyle name="Hiperpovezava" xfId="1" builtinId="8" hidden="1"/>
    <cellStyle name="Hiperpovezava" xfId="3" builtinId="8" hidden="1"/>
    <cellStyle name="Hiperpovezava" xfId="5" builtinId="8" hidden="1"/>
    <cellStyle name="Hiperpovezava" xfId="7" builtinId="8" hidden="1"/>
    <cellStyle name="Hiperpovezava" xfId="9" builtinId="8" hidden="1"/>
    <cellStyle name="Hiperpovezava" xfId="11" builtinId="8" hidden="1"/>
    <cellStyle name="Hiperpovezava" xfId="13" builtinId="8" hidden="1"/>
    <cellStyle name="Hiperpovezava" xfId="15" builtinId="8" hidden="1"/>
    <cellStyle name="Hiperpovezava" xfId="17" builtinId="8" hidden="1"/>
    <cellStyle name="Hiperpovezava" xfId="19" builtinId="8" hidden="1"/>
    <cellStyle name="Hiperpovezava" xfId="21" builtinId="8" hidden="1"/>
    <cellStyle name="Hiperpovezava" xfId="23" builtinId="8" hidden="1"/>
    <cellStyle name="Hiperpovezava" xfId="25" builtinId="8" hidden="1"/>
    <cellStyle name="Hiperpovezava" xfId="27" builtinId="8" hidden="1"/>
    <cellStyle name="Hiperpovezava" xfId="29" builtinId="8" hidden="1"/>
    <cellStyle name="Hiperpovezava" xfId="31" builtinId="8" hidden="1"/>
    <cellStyle name="Hiperpovezava" xfId="33" builtinId="8" hidden="1"/>
    <cellStyle name="Hiperpovezava" xfId="35" builtinId="8" hidden="1"/>
    <cellStyle name="Hiperpovezava" xfId="37" builtinId="8" hidden="1"/>
    <cellStyle name="Hiperpovezava" xfId="39" builtinId="8" hidden="1"/>
    <cellStyle name="Hiperpovezava" xfId="41" builtinId="8" hidden="1"/>
    <cellStyle name="Hiperpovezava" xfId="43" builtinId="8" hidden="1"/>
    <cellStyle name="Hiperpovezava" xfId="45" builtinId="8" hidden="1"/>
    <cellStyle name="Hiperpovezava" xfId="47" builtinId="8" hidden="1"/>
    <cellStyle name="Hiperpovezava" xfId="49" builtinId="8" hidden="1"/>
    <cellStyle name="Hiperpovezava" xfId="51" builtinId="8" hidden="1"/>
    <cellStyle name="Hiperpovezava" xfId="53" builtinId="8" hidden="1"/>
    <cellStyle name="Hiperpovezava" xfId="55" builtinId="8" hidden="1"/>
    <cellStyle name="Hiperpovezava" xfId="57" builtinId="8" hidden="1"/>
    <cellStyle name="Hiperpovezava" xfId="59" builtinId="8" hidden="1"/>
    <cellStyle name="Hiperpovezava" xfId="61" builtinId="8" hidden="1"/>
    <cellStyle name="Hiperpovezava" xfId="63" builtinId="8" hidden="1"/>
    <cellStyle name="Hiperpovezava" xfId="65" builtinId="8" hidden="1"/>
    <cellStyle name="Hiperpovezava" xfId="67" builtinId="8" hidden="1"/>
    <cellStyle name="Hiperpovezava" xfId="69" builtinId="8" hidden="1"/>
    <cellStyle name="Hiperpovezava" xfId="71" builtinId="8" hidden="1"/>
    <cellStyle name="Hiperpovezava" xfId="73" builtinId="8" hidden="1"/>
    <cellStyle name="Hiperpovezava" xfId="75" builtinId="8" hidden="1"/>
    <cellStyle name="Hiperpovezava" xfId="77" builtinId="8" hidden="1"/>
    <cellStyle name="Hiperpovezava" xfId="79" builtinId="8" hidden="1"/>
    <cellStyle name="Hiperpovezava" xfId="81" builtinId="8" hidden="1"/>
    <cellStyle name="Hiperpovezava" xfId="83" builtinId="8" hidden="1"/>
    <cellStyle name="Hiperpovezava" xfId="85" builtinId="8"/>
    <cellStyle name="Hiperpovezava 2" xfId="96"/>
    <cellStyle name="Navadno" xfId="0" builtinId="0"/>
    <cellStyle name="Navadno 2" xfId="95"/>
    <cellStyle name="Obiskana hiperpovezava" xfId="2" builtinId="9" hidden="1"/>
    <cellStyle name="Obiskana hiperpovezava" xfId="4" builtinId="9" hidden="1"/>
    <cellStyle name="Obiskana hiperpovezava" xfId="6" builtinId="9" hidden="1"/>
    <cellStyle name="Obiskana hiperpovezava" xfId="8" builtinId="9" hidden="1"/>
    <cellStyle name="Obiskana hiperpovezava" xfId="10" builtinId="9" hidden="1"/>
    <cellStyle name="Obiskana hiperpovezava" xfId="12" builtinId="9" hidden="1"/>
    <cellStyle name="Obiskana hiperpovezava" xfId="14" builtinId="9" hidden="1"/>
    <cellStyle name="Obiskana hiperpovezava" xfId="16" builtinId="9" hidden="1"/>
    <cellStyle name="Obiskana hiperpovezava" xfId="18" builtinId="9" hidden="1"/>
    <cellStyle name="Obiskana hiperpovezava" xfId="20" builtinId="9" hidden="1"/>
    <cellStyle name="Obiskana hiperpovezava" xfId="22" builtinId="9" hidden="1"/>
    <cellStyle name="Obiskana hiperpovezava" xfId="24" builtinId="9" hidden="1"/>
    <cellStyle name="Obiskana hiperpovezava" xfId="26" builtinId="9" hidden="1"/>
    <cellStyle name="Obiskana hiperpovezava" xfId="28" builtinId="9" hidden="1"/>
    <cellStyle name="Obiskana hiperpovezava" xfId="30" builtinId="9" hidden="1"/>
    <cellStyle name="Obiskana hiperpovezava" xfId="32" builtinId="9" hidden="1"/>
    <cellStyle name="Obiskana hiperpovezava" xfId="34" builtinId="9" hidden="1"/>
    <cellStyle name="Obiskana hiperpovezava" xfId="36" builtinId="9" hidden="1"/>
    <cellStyle name="Obiskana hiperpovezava" xfId="38" builtinId="9" hidden="1"/>
    <cellStyle name="Obiskana hiperpovezava" xfId="40" builtinId="9" hidden="1"/>
    <cellStyle name="Obiskana hiperpovezava" xfId="42" builtinId="9" hidden="1"/>
    <cellStyle name="Obiskana hiperpovezava" xfId="44" builtinId="9" hidden="1"/>
    <cellStyle name="Obiskana hiperpovezava" xfId="46" builtinId="9" hidden="1"/>
    <cellStyle name="Obiskana hiperpovezava" xfId="48" builtinId="9" hidden="1"/>
    <cellStyle name="Obiskana hiperpovezava" xfId="50" builtinId="9" hidden="1"/>
    <cellStyle name="Obiskana hiperpovezava" xfId="52" builtinId="9" hidden="1"/>
    <cellStyle name="Obiskana hiperpovezava" xfId="54" builtinId="9" hidden="1"/>
    <cellStyle name="Obiskana hiperpovezava" xfId="56" builtinId="9" hidden="1"/>
    <cellStyle name="Obiskana hiperpovezava" xfId="58" builtinId="9" hidden="1"/>
    <cellStyle name="Obiskana hiperpovezava" xfId="60" builtinId="9" hidden="1"/>
    <cellStyle name="Obiskana hiperpovezava" xfId="62" builtinId="9" hidden="1"/>
    <cellStyle name="Obiskana hiperpovezava" xfId="64" builtinId="9" hidden="1"/>
    <cellStyle name="Obiskana hiperpovezava" xfId="66" builtinId="9" hidden="1"/>
    <cellStyle name="Obiskana hiperpovezava" xfId="68" builtinId="9" hidden="1"/>
    <cellStyle name="Obiskana hiperpovezava" xfId="70" builtinId="9" hidden="1"/>
    <cellStyle name="Obiskana hiperpovezava" xfId="72" builtinId="9" hidden="1"/>
    <cellStyle name="Obiskana hiperpovezava" xfId="74" builtinId="9" hidden="1"/>
    <cellStyle name="Obiskana hiperpovezava" xfId="76" builtinId="9" hidden="1"/>
    <cellStyle name="Obiskana hiperpovezava" xfId="78" builtinId="9" hidden="1"/>
    <cellStyle name="Obiskana hiperpovezava" xfId="80" builtinId="9" hidden="1"/>
    <cellStyle name="Obiskana hiperpovezava" xfId="82" builtinId="9" hidden="1"/>
    <cellStyle name="Obiskana hiperpovezava" xfId="84" builtinId="9" hidden="1"/>
    <cellStyle name="Obiskana hiperpovezava" xfId="86" builtinId="9" hidden="1"/>
    <cellStyle name="Obiskana hiperpovezava" xfId="87" builtinId="9" hidden="1"/>
    <cellStyle name="Obiskana hiperpovezava" xfId="88" builtinId="9" hidden="1"/>
    <cellStyle name="Obiskana hiperpovezava" xfId="89" builtinId="9" hidden="1"/>
    <cellStyle name="Obiskana hiperpovezava" xfId="90" builtinId="9" hidden="1"/>
    <cellStyle name="Obiskana hiperpovezava" xfId="91" builtinId="9" hidden="1"/>
    <cellStyle name="Obiskana hiperpovezava" xfId="92" builtinId="9" hidden="1"/>
    <cellStyle name="Obiskana hiperpovezava" xfId="93" builtinId="9" hidden="1"/>
    <cellStyle name="Odstotek" xfId="94" builtinId="5"/>
  </cellStyles>
  <dxfs count="71">
    <dxf>
      <fill>
        <patternFill>
          <bgColor theme="7" tint="0.59996337778862885"/>
        </patternFill>
      </fil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5.11.2019_za%20domov%2018.10.2019_ALTERNATIVNA%20GORIVA\alternativna%20goriva_poro&#269;ilo\Milena%20poslala%20za%20raziskave\prevod_Template%20for%20implementation%20report_rrd%20&#8211;%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Legal Measures"/>
      <sheetName val="2. Policy Measures"/>
      <sheetName val="3. Deployment and manufactu"/>
      <sheetName val="4. RTD&amp;D"/>
      <sheetName val="5a. AFV estimates"/>
      <sheetName val="5b. AFI targets"/>
      <sheetName val="6. AFI developments"/>
      <sheetName val="Abbreviations"/>
      <sheetName val="References"/>
      <sheetName val="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tables/table1.xml><?xml version="1.0" encoding="utf-8"?>
<table xmlns="http://schemas.openxmlformats.org/spreadsheetml/2006/main" id="1" name="Table1" displayName="Table1" ref="C1:C7" totalsRowShown="0" headerRowDxfId="40" dataDxfId="39" tableBorderDxfId="38">
  <autoFilter ref="C1:C7"/>
  <tableColumns count="1">
    <tableColumn id="1" name="TRANSPORT MODE" dataDxfId="37"/>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5" dataDxfId="4">
  <autoFilter ref="G1:G2"/>
  <tableColumns count="1">
    <tableColumn id="1" name="Select:" dataDxfId="3"/>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2">
  <autoFilter ref="L1:L5"/>
  <tableColumns count="1">
    <tableColumn id="1" name="APPLICATION LEVEL" dataDxfId="1"/>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6" dataDxfId="35" tableBorderDxfId="34">
  <autoFilter ref="D1:D11"/>
  <tableColumns count="1">
    <tableColumn id="1" name="ALTERNATIVE FUEL" dataDxfId="33"/>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2" dataDxfId="31" tableBorderDxfId="30">
  <autoFilter ref="E1:E11"/>
  <tableColumns count="1">
    <tableColumn id="1" name="TYPE LEGAL MEASURES" dataDxfId="29"/>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8" dataDxfId="27" tableBorderDxfId="26">
  <autoFilter ref="F1:F6"/>
  <tableColumns count="1">
    <tableColumn id="1" name="TYPE OF POLICY MEASURES M1" dataDxfId="25"/>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4" dataDxfId="23">
  <autoFilter ref="H1:H8"/>
  <tableColumns count="1">
    <tableColumn id="1" name="Financial incentives" dataDxfId="22"/>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1" dataDxfId="19" headerRowBorderDxfId="20" tableBorderDxfId="18" totalsRowBorderDxfId="17">
  <autoFilter ref="B1:B6"/>
  <tableColumns count="1">
    <tableColumn id="1" name="AF FIELD" dataDxfId="16"/>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5" dataDxfId="14">
  <autoFilter ref="I1:I2"/>
  <tableColumns count="1">
    <tableColumn id="1" name="Non-financial incentives" dataDxfId="13"/>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2" dataDxfId="11" tableBorderDxfId="10">
  <autoFilter ref="J1:J2"/>
  <tableColumns count="1">
    <tableColumn id="1" name="Education / Information" dataDxfId="9"/>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8" tableBorderDxfId="7">
  <autoFilter ref="K1:K2"/>
  <tableColumns count="1">
    <tableColumn id="1" name="Other " dataDxfId="6"/>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3" Type="http://schemas.openxmlformats.org/officeDocument/2006/relationships/hyperlink" Target="http://www.pisrs.si/Pis.web/pregledPredpisa?id=ZAKO6437" TargetMode="External"/><Relationship Id="rId2" Type="http://schemas.openxmlformats.org/officeDocument/2006/relationships/hyperlink" Target="https://www.uradni-list.si/glasilo-uradni-list-rs/vsebina?urlid=201359&amp;stevilka=2360" TargetMode="External"/><Relationship Id="rId1" Type="http://schemas.openxmlformats.org/officeDocument/2006/relationships/hyperlink" Target="http://www.pisrs.si/Pis.web/pregledPredpisa?id=URED654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acunovodstvo.net/zakonodaja/predpis/9826/clen/68845" TargetMode="External"/><Relationship Id="rId1" Type="http://schemas.openxmlformats.org/officeDocument/2006/relationships/hyperlink" Target="https://www.racunovodstvo.net/zakonodaja/predpis/samo-spremembe/11952/neuradno-precisceno-besedil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kamion-bus.si/1244?cctest&am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nergetika-portal.si/dokumenti/strateski-razvojni-dokumenti/strategija-za-alternativna-goriv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sqref="A1:G30"/>
    </sheetView>
  </sheetViews>
  <sheetFormatPr defaultColWidth="8.7109375" defaultRowHeight="15" x14ac:dyDescent="0.25"/>
  <cols>
    <col min="1" max="1" width="97.140625" style="29" customWidth="1"/>
    <col min="2" max="16384" width="8.7109375" style="29"/>
  </cols>
  <sheetData>
    <row r="1" spans="1:17" x14ac:dyDescent="0.25">
      <c r="A1" s="147" t="s">
        <v>179</v>
      </c>
      <c r="B1" s="147"/>
      <c r="C1" s="147"/>
      <c r="D1" s="147"/>
      <c r="E1" s="147"/>
      <c r="F1" s="147"/>
      <c r="G1" s="147"/>
      <c r="H1" s="147"/>
      <c r="I1" s="147"/>
      <c r="J1" s="147"/>
      <c r="K1" s="147"/>
      <c r="L1" s="147"/>
      <c r="M1" s="147"/>
      <c r="N1" s="147"/>
      <c r="O1" s="147"/>
      <c r="P1" s="147"/>
      <c r="Q1" s="147"/>
    </row>
    <row r="2" spans="1:17" ht="30" x14ac:dyDescent="0.25">
      <c r="A2" s="254" t="s">
        <v>391</v>
      </c>
      <c r="B2" s="149"/>
      <c r="C2" s="149"/>
      <c r="D2" s="149"/>
      <c r="E2" s="149"/>
      <c r="F2" s="149"/>
      <c r="G2" s="149"/>
      <c r="H2" s="149"/>
      <c r="I2" s="149"/>
      <c r="J2" s="149"/>
      <c r="K2" s="149"/>
      <c r="L2" s="149"/>
      <c r="M2" s="149"/>
      <c r="N2" s="149"/>
      <c r="O2" s="149"/>
      <c r="P2" s="149"/>
      <c r="Q2" s="149"/>
    </row>
    <row r="3" spans="1:17" x14ac:dyDescent="0.25">
      <c r="A3" s="148"/>
      <c r="B3" s="149"/>
      <c r="C3" s="149"/>
      <c r="D3" s="149"/>
      <c r="E3" s="149"/>
      <c r="F3" s="149"/>
      <c r="G3" s="149"/>
      <c r="H3" s="149"/>
      <c r="I3" s="149"/>
      <c r="J3" s="149"/>
      <c r="K3" s="149"/>
      <c r="L3" s="149"/>
      <c r="M3" s="149"/>
      <c r="N3" s="149"/>
      <c r="O3" s="149"/>
      <c r="P3" s="149"/>
      <c r="Q3" s="149"/>
    </row>
    <row r="5" spans="1:17" x14ac:dyDescent="0.25">
      <c r="A5" s="5" t="s">
        <v>131</v>
      </c>
    </row>
    <row r="6" spans="1:17" ht="30" x14ac:dyDescent="0.25">
      <c r="A6" s="24" t="s">
        <v>373</v>
      </c>
    </row>
    <row r="7" spans="1:17" ht="30" x14ac:dyDescent="0.25">
      <c r="A7" s="24" t="s">
        <v>372</v>
      </c>
    </row>
    <row r="10" spans="1:17" x14ac:dyDescent="0.25">
      <c r="A10" s="5" t="s">
        <v>180</v>
      </c>
    </row>
    <row r="11" spans="1:17" x14ac:dyDescent="0.25">
      <c r="A11" s="150" t="s">
        <v>181</v>
      </c>
    </row>
    <row r="12" spans="1:17" x14ac:dyDescent="0.25">
      <c r="A12" s="150" t="s">
        <v>189</v>
      </c>
    </row>
    <row r="13" spans="1:17" x14ac:dyDescent="0.25">
      <c r="A13" s="150" t="s">
        <v>182</v>
      </c>
    </row>
    <row r="14" spans="1:17" x14ac:dyDescent="0.25">
      <c r="A14" s="150" t="s">
        <v>183</v>
      </c>
    </row>
    <row r="15" spans="1:17" x14ac:dyDescent="0.25">
      <c r="A15" s="150" t="s">
        <v>184</v>
      </c>
    </row>
    <row r="16" spans="1:17" x14ac:dyDescent="0.25">
      <c r="A16" s="150" t="s">
        <v>185</v>
      </c>
    </row>
    <row r="17" spans="1:1" x14ac:dyDescent="0.25">
      <c r="A17" s="150" t="s">
        <v>186</v>
      </c>
    </row>
    <row r="18" spans="1:1" x14ac:dyDescent="0.25">
      <c r="A18" s="150" t="s">
        <v>187</v>
      </c>
    </row>
    <row r="19" spans="1:1" x14ac:dyDescent="0.25">
      <c r="A19" s="150" t="s">
        <v>277</v>
      </c>
    </row>
    <row r="20" spans="1:1" x14ac:dyDescent="0.25">
      <c r="A20" s="253" t="s">
        <v>239</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5546875" defaultRowHeight="15" x14ac:dyDescent="0.25"/>
  <cols>
    <col min="1" max="1" width="10.28515625" customWidth="1"/>
    <col min="2" max="2" width="119" style="24" customWidth="1"/>
    <col min="3" max="3" width="85.7109375" style="273" customWidth="1"/>
  </cols>
  <sheetData>
    <row r="1" spans="1:8" ht="14.1" customHeight="1" x14ac:dyDescent="0.25">
      <c r="A1" s="871" t="s">
        <v>277</v>
      </c>
      <c r="B1" s="871"/>
      <c r="C1" s="871"/>
    </row>
    <row r="2" spans="1:8" x14ac:dyDescent="0.25">
      <c r="A2" s="24"/>
    </row>
    <row r="3" spans="1:8" ht="20.45" customHeight="1" x14ac:dyDescent="0.25">
      <c r="A3" s="342" t="s">
        <v>280</v>
      </c>
      <c r="B3" s="273" t="s">
        <v>268</v>
      </c>
      <c r="C3" s="275" t="s">
        <v>249</v>
      </c>
    </row>
    <row r="4" spans="1:8" s="29" customFormat="1" ht="32.1" customHeight="1" x14ac:dyDescent="0.25">
      <c r="A4" s="343" t="s">
        <v>281</v>
      </c>
      <c r="B4" s="277" t="s">
        <v>292</v>
      </c>
      <c r="C4" s="274" t="s">
        <v>291</v>
      </c>
    </row>
    <row r="5" spans="1:8" s="29" customFormat="1" ht="20.45" customHeight="1" x14ac:dyDescent="0.25">
      <c r="A5" s="342" t="s">
        <v>290</v>
      </c>
      <c r="B5" s="273" t="s">
        <v>279</v>
      </c>
      <c r="C5" s="275" t="s">
        <v>278</v>
      </c>
    </row>
    <row r="6" spans="1:8" ht="30" x14ac:dyDescent="0.25">
      <c r="A6" s="276" t="s">
        <v>287</v>
      </c>
      <c r="B6" s="307" t="s">
        <v>289</v>
      </c>
      <c r="C6" s="274" t="s">
        <v>288</v>
      </c>
    </row>
    <row r="7" spans="1:8" ht="27" customHeight="1" x14ac:dyDescent="0.25">
      <c r="A7" s="342" t="s">
        <v>258</v>
      </c>
      <c r="B7" s="273" t="s">
        <v>269</v>
      </c>
      <c r="C7" s="274" t="s">
        <v>259</v>
      </c>
      <c r="D7" s="273"/>
      <c r="E7" s="273"/>
      <c r="F7" s="273"/>
      <c r="G7" s="273"/>
      <c r="H7" s="273"/>
    </row>
    <row r="8" spans="1:8" ht="33" customHeight="1" x14ac:dyDescent="0.25">
      <c r="A8" s="273" t="s">
        <v>342</v>
      </c>
      <c r="B8" s="273" t="s">
        <v>340</v>
      </c>
      <c r="C8" s="274" t="s">
        <v>344</v>
      </c>
      <c r="D8" s="188"/>
      <c r="E8" s="188"/>
      <c r="F8" s="188"/>
      <c r="G8" s="188"/>
      <c r="H8" s="188"/>
    </row>
    <row r="9" spans="1:8" ht="30" x14ac:dyDescent="0.25">
      <c r="A9" s="273" t="s">
        <v>343</v>
      </c>
      <c r="B9" s="281" t="s">
        <v>341</v>
      </c>
      <c r="C9" s="274" t="s">
        <v>345</v>
      </c>
      <c r="D9" s="188"/>
      <c r="E9" s="188"/>
      <c r="F9" s="188"/>
      <c r="G9" s="188"/>
      <c r="H9" s="188"/>
    </row>
    <row r="10" spans="1:8" ht="35.1" customHeight="1" x14ac:dyDescent="0.25">
      <c r="A10" s="342" t="s">
        <v>334</v>
      </c>
      <c r="B10" s="273" t="s">
        <v>226</v>
      </c>
      <c r="C10" s="274" t="s">
        <v>227</v>
      </c>
      <c r="D10" s="29"/>
      <c r="E10" s="29"/>
      <c r="F10" s="29"/>
      <c r="G10" s="29"/>
      <c r="H10" s="29"/>
    </row>
    <row r="11" spans="1:8" ht="30" x14ac:dyDescent="0.25">
      <c r="A11" s="273" t="s">
        <v>335</v>
      </c>
      <c r="B11" s="273" t="s">
        <v>336</v>
      </c>
      <c r="C11" s="274" t="s">
        <v>333</v>
      </c>
      <c r="D11" s="188"/>
      <c r="E11" s="188"/>
      <c r="F11" s="188"/>
      <c r="G11" s="188"/>
      <c r="H11" s="188"/>
    </row>
    <row r="12" spans="1:8" ht="30" x14ac:dyDescent="0.25">
      <c r="A12" s="342" t="s">
        <v>250</v>
      </c>
      <c r="B12" s="273" t="s">
        <v>272</v>
      </c>
      <c r="C12" s="275" t="s">
        <v>251</v>
      </c>
      <c r="D12" s="29"/>
      <c r="E12" s="29"/>
      <c r="F12" s="29"/>
      <c r="G12" s="29"/>
      <c r="H12" s="29"/>
    </row>
    <row r="13" spans="1:8" ht="30" x14ac:dyDescent="0.25">
      <c r="A13" s="342" t="s">
        <v>224</v>
      </c>
      <c r="B13" s="273" t="s">
        <v>225</v>
      </c>
      <c r="C13" s="274" t="s">
        <v>228</v>
      </c>
      <c r="D13" s="29"/>
      <c r="E13" s="29"/>
      <c r="F13" s="29"/>
      <c r="G13" s="29"/>
      <c r="H13" s="29"/>
    </row>
    <row r="14" spans="1:8" ht="45" x14ac:dyDescent="0.25">
      <c r="A14" s="342" t="s">
        <v>247</v>
      </c>
      <c r="B14" s="273" t="s">
        <v>273</v>
      </c>
      <c r="C14" s="274" t="s">
        <v>248</v>
      </c>
    </row>
    <row r="15" spans="1:8" x14ac:dyDescent="0.25">
      <c r="A15" s="342" t="s">
        <v>256</v>
      </c>
      <c r="B15" s="273" t="s">
        <v>274</v>
      </c>
      <c r="C15" s="274" t="s">
        <v>257</v>
      </c>
    </row>
    <row r="16" spans="1:8" ht="30" customHeight="1" x14ac:dyDescent="0.25">
      <c r="A16" s="273" t="s">
        <v>283</v>
      </c>
      <c r="B16" s="273" t="s">
        <v>282</v>
      </c>
      <c r="C16" s="274" t="s">
        <v>284</v>
      </c>
    </row>
    <row r="17" spans="1:3" ht="30" x14ac:dyDescent="0.25">
      <c r="A17" s="342" t="s">
        <v>254</v>
      </c>
      <c r="B17" s="273" t="s">
        <v>275</v>
      </c>
      <c r="C17" s="274" t="s">
        <v>255</v>
      </c>
    </row>
    <row r="18" spans="1:3" x14ac:dyDescent="0.25">
      <c r="A18" s="342" t="s">
        <v>252</v>
      </c>
      <c r="B18" s="273" t="s">
        <v>276</v>
      </c>
      <c r="C18" s="274" t="s">
        <v>253</v>
      </c>
    </row>
    <row r="19" spans="1:3" ht="45" x14ac:dyDescent="0.25">
      <c r="A19" s="273" t="s">
        <v>293</v>
      </c>
      <c r="B19" s="273" t="s">
        <v>286</v>
      </c>
      <c r="C19" s="274" t="s">
        <v>285</v>
      </c>
    </row>
    <row r="20" spans="1:3" x14ac:dyDescent="0.25">
      <c r="A20" s="24"/>
    </row>
    <row r="21" spans="1:3" x14ac:dyDescent="0.25">
      <c r="A21" s="24"/>
    </row>
    <row r="22" spans="1:3" x14ac:dyDescent="0.25">
      <c r="A22" s="24"/>
    </row>
    <row r="23" spans="1:3" x14ac:dyDescent="0.25">
      <c r="A23" s="24"/>
    </row>
    <row r="24" spans="1:3" x14ac:dyDescent="0.25">
      <c r="A24" s="24"/>
    </row>
    <row r="25" spans="1:3" x14ac:dyDescent="0.25">
      <c r="A25" s="24"/>
    </row>
    <row r="26" spans="1:3" x14ac:dyDescent="0.25">
      <c r="A26" s="24"/>
    </row>
    <row r="27" spans="1:3" x14ac:dyDescent="0.25">
      <c r="A27" s="24"/>
    </row>
    <row r="28" spans="1:3" x14ac:dyDescent="0.25">
      <c r="A28" s="24"/>
    </row>
    <row r="29" spans="1:3" x14ac:dyDescent="0.25">
      <c r="A29" s="24"/>
    </row>
    <row r="30" spans="1:3" x14ac:dyDescent="0.25">
      <c r="A30" s="24"/>
    </row>
    <row r="31" spans="1:3" x14ac:dyDescent="0.25">
      <c r="A31" s="24"/>
    </row>
    <row r="32" spans="1:3" x14ac:dyDescent="0.25">
      <c r="A32" s="24"/>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65"/>
  <sheetViews>
    <sheetView zoomScale="98" zoomScaleNormal="98" zoomScalePageLayoutView="98" workbookViewId="0">
      <selection activeCell="D6" sqref="D6"/>
    </sheetView>
  </sheetViews>
  <sheetFormatPr defaultColWidth="8.7109375" defaultRowHeight="15" x14ac:dyDescent="0.25"/>
  <cols>
    <col min="1" max="1" width="3.28515625" customWidth="1"/>
    <col min="2" max="2" width="12.7109375" customWidth="1"/>
    <col min="3" max="3" width="20.5703125" customWidth="1"/>
    <col min="4" max="4" width="22.5703125" style="29" customWidth="1"/>
    <col min="5" max="5" width="42" customWidth="1"/>
    <col min="6" max="6" width="25.85546875" customWidth="1"/>
    <col min="7" max="7" width="8.7109375" style="29" customWidth="1"/>
    <col min="8" max="8" width="28.28515625" customWidth="1"/>
    <col min="9" max="9" width="22.42578125" customWidth="1"/>
    <col min="10" max="10" width="22.85546875" style="29" customWidth="1"/>
    <col min="11" max="11" width="8.7109375" style="29" customWidth="1"/>
    <col min="12" max="12" width="53.7109375" customWidth="1"/>
    <col min="13" max="13" width="26.42578125" customWidth="1"/>
  </cols>
  <sheetData>
    <row r="1" spans="2:12" ht="15" customHeight="1" x14ac:dyDescent="0.25">
      <c r="B1" s="145" t="s">
        <v>160</v>
      </c>
      <c r="C1" s="27" t="s">
        <v>6</v>
      </c>
      <c r="D1" s="27" t="s">
        <v>103</v>
      </c>
      <c r="E1" s="28" t="s">
        <v>190</v>
      </c>
      <c r="F1" s="27" t="s">
        <v>168</v>
      </c>
      <c r="G1" s="255" t="s">
        <v>104</v>
      </c>
      <c r="H1" s="27" t="s">
        <v>325</v>
      </c>
      <c r="I1" s="24" t="s">
        <v>326</v>
      </c>
      <c r="J1" s="306" t="s">
        <v>327</v>
      </c>
      <c r="K1" s="29" t="s">
        <v>172</v>
      </c>
      <c r="L1" t="s">
        <v>355</v>
      </c>
    </row>
    <row r="2" spans="2:12" x14ac:dyDescent="0.25">
      <c r="B2" s="266" t="s">
        <v>104</v>
      </c>
      <c r="C2" s="259" t="s">
        <v>104</v>
      </c>
      <c r="D2" s="259" t="s">
        <v>104</v>
      </c>
      <c r="E2" s="259" t="s">
        <v>104</v>
      </c>
      <c r="F2" s="259" t="s">
        <v>104</v>
      </c>
      <c r="G2" s="259" t="s">
        <v>104</v>
      </c>
      <c r="H2" s="259" t="s">
        <v>104</v>
      </c>
      <c r="I2" s="262"/>
      <c r="J2" s="263"/>
      <c r="K2" s="264"/>
      <c r="L2" s="334" t="s">
        <v>104</v>
      </c>
    </row>
    <row r="3" spans="2:12" x14ac:dyDescent="0.25">
      <c r="B3" s="267" t="s">
        <v>161</v>
      </c>
      <c r="C3" s="260" t="s">
        <v>11</v>
      </c>
      <c r="D3" s="260" t="s">
        <v>7</v>
      </c>
      <c r="E3" s="268" t="s">
        <v>319</v>
      </c>
      <c r="F3" s="260" t="s">
        <v>325</v>
      </c>
      <c r="G3" s="260"/>
      <c r="H3" s="260" t="s">
        <v>332</v>
      </c>
      <c r="I3" s="254"/>
      <c r="J3" s="265"/>
      <c r="K3" s="265"/>
      <c r="L3" s="265" t="s">
        <v>356</v>
      </c>
    </row>
    <row r="4" spans="2:12" x14ac:dyDescent="0.25">
      <c r="B4" s="269" t="s">
        <v>162</v>
      </c>
      <c r="C4" s="260" t="s">
        <v>12</v>
      </c>
      <c r="D4" s="260" t="s">
        <v>105</v>
      </c>
      <c r="E4" s="268" t="s">
        <v>320</v>
      </c>
      <c r="F4" s="260" t="s">
        <v>326</v>
      </c>
      <c r="G4" s="260"/>
      <c r="H4" s="260" t="s">
        <v>328</v>
      </c>
      <c r="I4" s="7"/>
      <c r="J4" s="260"/>
      <c r="K4" s="260"/>
      <c r="L4" s="265" t="s">
        <v>357</v>
      </c>
    </row>
    <row r="5" spans="2:12" x14ac:dyDescent="0.25">
      <c r="B5" s="267" t="s">
        <v>171</v>
      </c>
      <c r="C5" s="261" t="s">
        <v>14</v>
      </c>
      <c r="D5" s="260" t="s">
        <v>229</v>
      </c>
      <c r="E5" s="260" t="s">
        <v>321</v>
      </c>
      <c r="F5" s="260" t="s">
        <v>327</v>
      </c>
      <c r="G5" s="260"/>
      <c r="H5" s="260" t="s">
        <v>163</v>
      </c>
      <c r="I5" s="7"/>
      <c r="J5" s="260"/>
      <c r="K5" s="260"/>
      <c r="L5" s="265" t="s">
        <v>358</v>
      </c>
    </row>
    <row r="6" spans="2:12" x14ac:dyDescent="0.25">
      <c r="B6" s="270" t="s">
        <v>350</v>
      </c>
      <c r="C6" s="260" t="s">
        <v>13</v>
      </c>
      <c r="D6" s="260" t="s">
        <v>90</v>
      </c>
      <c r="E6" s="268" t="s">
        <v>2</v>
      </c>
      <c r="F6" s="120" t="s">
        <v>2</v>
      </c>
      <c r="G6" s="260"/>
      <c r="H6" s="260" t="s">
        <v>331</v>
      </c>
      <c r="I6" s="102"/>
      <c r="J6" s="102"/>
      <c r="K6" s="102"/>
    </row>
    <row r="7" spans="2:12" x14ac:dyDescent="0.25">
      <c r="B7" s="260"/>
      <c r="C7" s="324" t="s">
        <v>350</v>
      </c>
      <c r="D7" s="260" t="s">
        <v>10</v>
      </c>
      <c r="E7" s="308" t="s">
        <v>104</v>
      </c>
      <c r="F7" s="271"/>
      <c r="G7" s="120"/>
      <c r="H7" s="260" t="s">
        <v>330</v>
      </c>
      <c r="I7" s="29"/>
      <c r="J7" s="7"/>
      <c r="K7" s="7"/>
    </row>
    <row r="8" spans="2:12" x14ac:dyDescent="0.25">
      <c r="B8" s="260"/>
      <c r="C8" s="271"/>
      <c r="D8" s="260" t="s">
        <v>159</v>
      </c>
      <c r="E8" s="268" t="s">
        <v>322</v>
      </c>
      <c r="F8" s="271"/>
      <c r="G8" s="271"/>
      <c r="H8" s="260" t="s">
        <v>329</v>
      </c>
      <c r="I8" s="26"/>
      <c r="J8" s="7"/>
      <c r="K8" s="7"/>
    </row>
    <row r="9" spans="2:12" x14ac:dyDescent="0.25">
      <c r="B9" s="260"/>
      <c r="C9" s="265"/>
      <c r="D9" s="260" t="s">
        <v>346</v>
      </c>
      <c r="E9" s="268" t="s">
        <v>323</v>
      </c>
      <c r="F9" s="271"/>
      <c r="G9" s="271"/>
      <c r="H9" s="265"/>
      <c r="I9" s="102"/>
      <c r="J9" s="102"/>
      <c r="K9" s="102"/>
    </row>
    <row r="10" spans="2:12" ht="26.45" customHeight="1" x14ac:dyDescent="0.25">
      <c r="B10" s="260"/>
      <c r="C10" s="271"/>
      <c r="D10" s="260" t="s">
        <v>158</v>
      </c>
      <c r="E10" s="305" t="s">
        <v>324</v>
      </c>
      <c r="F10" s="271"/>
      <c r="G10" s="271"/>
      <c r="H10" s="265"/>
      <c r="I10" s="102"/>
      <c r="K10" s="102"/>
      <c r="L10" s="24"/>
    </row>
    <row r="11" spans="2:12" x14ac:dyDescent="0.25">
      <c r="B11" s="260"/>
      <c r="C11" s="271"/>
      <c r="D11" s="324" t="s">
        <v>350</v>
      </c>
      <c r="E11" s="268" t="s">
        <v>2</v>
      </c>
      <c r="F11" s="272"/>
      <c r="G11" s="271"/>
      <c r="H11" s="265"/>
      <c r="I11" s="111"/>
      <c r="J11" s="26"/>
      <c r="K11" s="7"/>
    </row>
    <row r="12" spans="2:12" x14ac:dyDescent="0.25">
      <c r="B12" s="260"/>
      <c r="C12" s="271"/>
      <c r="D12" s="271"/>
      <c r="E12" s="116"/>
      <c r="F12" s="260"/>
      <c r="G12" s="272"/>
      <c r="I12" s="102"/>
      <c r="J12" s="102"/>
      <c r="K12" s="7"/>
    </row>
    <row r="13" spans="2:12" x14ac:dyDescent="0.25">
      <c r="B13" s="260"/>
      <c r="C13" s="260"/>
      <c r="D13" s="260"/>
      <c r="E13" s="117"/>
      <c r="F13" s="260"/>
      <c r="G13" s="260"/>
      <c r="I13" s="102"/>
      <c r="J13" s="102"/>
      <c r="K13" s="102"/>
    </row>
    <row r="14" spans="2:12" x14ac:dyDescent="0.25">
      <c r="B14" s="260"/>
      <c r="C14" s="260"/>
      <c r="D14" s="260"/>
      <c r="E14" s="7"/>
      <c r="F14" s="260"/>
      <c r="G14" s="260"/>
      <c r="I14" s="102"/>
      <c r="J14" s="111"/>
    </row>
    <row r="15" spans="2:12" x14ac:dyDescent="0.25">
      <c r="B15" s="260"/>
      <c r="C15" s="260"/>
      <c r="D15" s="260"/>
      <c r="E15" s="7"/>
      <c r="F15" s="260"/>
      <c r="G15" s="260"/>
      <c r="I15" s="102"/>
      <c r="J15" s="102"/>
      <c r="K15" s="26"/>
    </row>
    <row r="16" spans="2:12" x14ac:dyDescent="0.25">
      <c r="B16" s="260"/>
      <c r="C16" s="260"/>
      <c r="D16" s="260"/>
      <c r="E16" s="7"/>
      <c r="F16" s="260"/>
      <c r="G16" s="260"/>
      <c r="I16" s="102"/>
      <c r="J16" s="102"/>
      <c r="K16" s="102"/>
    </row>
    <row r="17" spans="2:11" x14ac:dyDescent="0.25">
      <c r="B17" s="260"/>
      <c r="C17" s="260"/>
      <c r="D17" s="260"/>
      <c r="E17" s="7"/>
      <c r="F17" s="7"/>
      <c r="G17" s="260"/>
      <c r="I17" s="102"/>
      <c r="J17" s="102"/>
      <c r="K17" s="102"/>
    </row>
    <row r="18" spans="2:11" x14ac:dyDescent="0.25">
      <c r="B18" s="7"/>
      <c r="C18" s="7"/>
      <c r="D18" s="7"/>
      <c r="E18" s="7"/>
      <c r="F18" s="7"/>
      <c r="G18" s="7"/>
      <c r="I18" s="102"/>
      <c r="J18" s="102"/>
      <c r="K18" s="111"/>
    </row>
    <row r="19" spans="2:11" x14ac:dyDescent="0.25">
      <c r="B19" s="7"/>
      <c r="C19" s="7"/>
      <c r="D19" s="7"/>
      <c r="E19" s="7"/>
      <c r="F19" s="7"/>
      <c r="G19" s="7"/>
      <c r="H19" s="102"/>
      <c r="I19" s="102"/>
      <c r="J19" s="102"/>
      <c r="K19" s="102"/>
    </row>
    <row r="20" spans="2:11" x14ac:dyDescent="0.25">
      <c r="B20" s="7"/>
      <c r="C20" s="7"/>
      <c r="D20" s="7"/>
      <c r="E20" s="7"/>
      <c r="F20" s="7"/>
      <c r="G20" s="7"/>
      <c r="H20" s="102"/>
      <c r="I20" s="102"/>
      <c r="J20" s="102"/>
      <c r="K20" s="102"/>
    </row>
    <row r="21" spans="2:11" x14ac:dyDescent="0.25">
      <c r="B21" s="7"/>
      <c r="C21" s="7"/>
      <c r="D21" s="7"/>
      <c r="E21" s="7"/>
      <c r="F21" s="7"/>
      <c r="G21" s="7"/>
      <c r="H21" s="102"/>
      <c r="I21" s="102"/>
      <c r="J21" s="102"/>
      <c r="K21" s="102"/>
    </row>
    <row r="22" spans="2:11" x14ac:dyDescent="0.25">
      <c r="B22" s="7"/>
      <c r="C22" s="7"/>
      <c r="D22" s="7"/>
      <c r="E22" s="7"/>
      <c r="F22" s="7"/>
      <c r="G22" s="7"/>
      <c r="H22" s="102"/>
      <c r="I22" s="102"/>
      <c r="J22" s="102"/>
      <c r="K22" s="102"/>
    </row>
    <row r="23" spans="2:11" x14ac:dyDescent="0.25">
      <c r="B23" s="7"/>
      <c r="C23" s="7"/>
      <c r="D23" s="7"/>
      <c r="E23" s="7"/>
      <c r="F23" s="7"/>
      <c r="G23" s="7"/>
      <c r="H23" s="118"/>
      <c r="I23" s="102"/>
      <c r="J23" s="102"/>
      <c r="K23" s="102"/>
    </row>
    <row r="24" spans="2:11" x14ac:dyDescent="0.25">
      <c r="B24" s="7"/>
      <c r="C24" s="7"/>
      <c r="D24" s="7"/>
      <c r="E24" s="7"/>
      <c r="F24" s="7"/>
      <c r="G24" s="7"/>
      <c r="H24" s="118"/>
      <c r="I24" s="102"/>
      <c r="J24" s="102"/>
      <c r="K24" s="102"/>
    </row>
    <row r="25" spans="2:11" x14ac:dyDescent="0.25">
      <c r="B25" s="7"/>
      <c r="C25" s="7"/>
      <c r="D25" s="7"/>
      <c r="E25" s="7"/>
      <c r="F25" s="7"/>
      <c r="G25" s="7"/>
      <c r="H25" s="118"/>
      <c r="I25" s="102"/>
      <c r="J25" s="102"/>
      <c r="K25" s="102"/>
    </row>
    <row r="26" spans="2:11" x14ac:dyDescent="0.25">
      <c r="B26" s="7"/>
      <c r="C26" s="7"/>
      <c r="D26" s="7"/>
      <c r="E26" s="7"/>
      <c r="F26" s="7"/>
      <c r="G26" s="7"/>
      <c r="I26" s="102"/>
      <c r="J26" s="102"/>
      <c r="K26" s="102"/>
    </row>
    <row r="27" spans="2:11" s="29" customFormat="1" x14ac:dyDescent="0.25">
      <c r="B27" s="7"/>
      <c r="C27" s="7"/>
      <c r="D27" s="7"/>
      <c r="E27" s="7"/>
      <c r="F27" s="7"/>
      <c r="G27" s="7"/>
      <c r="H27" s="118"/>
      <c r="I27" s="102"/>
      <c r="J27" s="102"/>
      <c r="K27" s="102"/>
    </row>
    <row r="28" spans="2:11" x14ac:dyDescent="0.25">
      <c r="B28" s="7"/>
      <c r="C28" s="7"/>
      <c r="D28" s="7"/>
      <c r="E28" s="7"/>
      <c r="F28" s="7"/>
      <c r="G28" s="7"/>
      <c r="H28" s="118"/>
      <c r="I28" s="102"/>
      <c r="J28" s="102"/>
      <c r="K28" s="102"/>
    </row>
    <row r="29" spans="2:11" x14ac:dyDescent="0.25">
      <c r="B29" s="7"/>
      <c r="C29" s="7"/>
      <c r="D29" s="7"/>
      <c r="F29" s="7"/>
      <c r="G29" s="7"/>
      <c r="H29" s="118"/>
      <c r="I29" s="115"/>
      <c r="J29" s="102"/>
      <c r="K29" s="102"/>
    </row>
    <row r="30" spans="2:11" x14ac:dyDescent="0.25">
      <c r="B30" s="7"/>
      <c r="C30" s="7"/>
      <c r="D30" s="7"/>
      <c r="F30" s="119"/>
      <c r="G30" s="7"/>
      <c r="H30" s="118"/>
      <c r="I30" s="115"/>
      <c r="J30" s="102"/>
      <c r="K30" s="102"/>
    </row>
    <row r="31" spans="2:11" x14ac:dyDescent="0.25">
      <c r="B31" s="7"/>
      <c r="C31" s="7"/>
      <c r="D31" s="7"/>
      <c r="F31" s="7"/>
      <c r="G31" s="119"/>
      <c r="H31" s="115"/>
      <c r="I31" s="115"/>
      <c r="J31" s="102"/>
      <c r="K31" s="102"/>
    </row>
    <row r="32" spans="2:11" x14ac:dyDescent="0.25">
      <c r="B32" s="7"/>
      <c r="C32" s="7"/>
      <c r="D32" s="7"/>
      <c r="F32" s="16"/>
      <c r="G32" s="7"/>
      <c r="H32" s="115"/>
      <c r="I32" s="115"/>
      <c r="J32" s="115"/>
      <c r="K32" s="102"/>
    </row>
    <row r="33" spans="2:11" x14ac:dyDescent="0.25">
      <c r="B33" s="7"/>
      <c r="C33" s="7"/>
      <c r="D33" s="7"/>
      <c r="F33" s="7"/>
      <c r="G33" s="16"/>
      <c r="H33" s="115"/>
      <c r="I33" s="115"/>
      <c r="J33" s="115"/>
      <c r="K33" s="102"/>
    </row>
    <row r="34" spans="2:11" x14ac:dyDescent="0.25">
      <c r="B34" s="7"/>
      <c r="C34" s="7"/>
      <c r="D34" s="7"/>
      <c r="F34" s="7"/>
      <c r="G34" s="7"/>
      <c r="H34" s="115"/>
      <c r="J34" s="115"/>
      <c r="K34" s="102"/>
    </row>
    <row r="35" spans="2:11" x14ac:dyDescent="0.25">
      <c r="B35" s="7"/>
      <c r="C35" s="7"/>
      <c r="D35" s="7"/>
      <c r="F35" s="29"/>
      <c r="G35" s="7"/>
      <c r="H35" s="115"/>
      <c r="J35" s="115"/>
      <c r="K35" s="102"/>
    </row>
    <row r="36" spans="2:11" x14ac:dyDescent="0.25">
      <c r="B36" s="29"/>
      <c r="D36"/>
      <c r="F36" s="29"/>
      <c r="J36" s="115"/>
      <c r="K36" s="115"/>
    </row>
    <row r="37" spans="2:11" x14ac:dyDescent="0.25">
      <c r="B37" s="29"/>
      <c r="D37"/>
      <c r="J37"/>
      <c r="K37" s="115"/>
    </row>
    <row r="38" spans="2:11" x14ac:dyDescent="0.25">
      <c r="B38" s="29"/>
      <c r="D38"/>
      <c r="J38"/>
      <c r="K38" s="115"/>
    </row>
    <row r="39" spans="2:11" x14ac:dyDescent="0.25">
      <c r="B39" s="29"/>
      <c r="D39"/>
      <c r="J39"/>
      <c r="K39" s="115"/>
    </row>
    <row r="40" spans="2:11" x14ac:dyDescent="0.25">
      <c r="B40" s="29"/>
      <c r="D40"/>
      <c r="I40" s="116"/>
      <c r="J40"/>
      <c r="K40" s="115"/>
    </row>
    <row r="41" spans="2:11" ht="12" customHeight="1" x14ac:dyDescent="0.25">
      <c r="B41" s="29"/>
      <c r="D41"/>
      <c r="F41" s="108"/>
      <c r="J41"/>
      <c r="K41"/>
    </row>
    <row r="42" spans="2:11" ht="12" customHeight="1" x14ac:dyDescent="0.25">
      <c r="B42" s="29"/>
      <c r="D42"/>
      <c r="F42" s="109"/>
      <c r="G42" s="108"/>
      <c r="H42" s="116"/>
      <c r="J42"/>
      <c r="K42"/>
    </row>
    <row r="43" spans="2:11" x14ac:dyDescent="0.25">
      <c r="B43" s="29"/>
      <c r="D43"/>
      <c r="F43" s="109"/>
      <c r="G43" s="191"/>
      <c r="J43"/>
      <c r="K43"/>
    </row>
    <row r="44" spans="2:11" x14ac:dyDescent="0.25">
      <c r="B44" s="29"/>
      <c r="D44"/>
      <c r="F44" s="109"/>
      <c r="G44" s="191"/>
      <c r="J44"/>
      <c r="K44"/>
    </row>
    <row r="45" spans="2:11" x14ac:dyDescent="0.25">
      <c r="B45" s="29"/>
      <c r="D45"/>
      <c r="F45" s="109"/>
      <c r="G45" s="191"/>
      <c r="J45"/>
      <c r="K45"/>
    </row>
    <row r="46" spans="2:11" ht="16.5" customHeight="1" x14ac:dyDescent="0.25">
      <c r="B46" s="29"/>
      <c r="D46"/>
      <c r="F46" s="103"/>
      <c r="G46" s="191"/>
      <c r="J46"/>
      <c r="K46"/>
    </row>
    <row r="47" spans="2:11" ht="19.5" customHeight="1" x14ac:dyDescent="0.25">
      <c r="B47" s="29"/>
      <c r="D47"/>
      <c r="F47" s="103"/>
      <c r="G47" s="188"/>
      <c r="J47"/>
      <c r="K47"/>
    </row>
    <row r="48" spans="2:11" ht="13.35" customHeight="1" x14ac:dyDescent="0.25">
      <c r="B48" s="29"/>
      <c r="D48"/>
      <c r="F48" s="110"/>
      <c r="G48" s="188"/>
      <c r="J48"/>
      <c r="K48"/>
    </row>
    <row r="49" spans="2:11" ht="18" customHeight="1" x14ac:dyDescent="0.25">
      <c r="B49" s="29"/>
      <c r="D49"/>
      <c r="F49" s="109"/>
      <c r="G49" s="110"/>
      <c r="J49"/>
      <c r="K49"/>
    </row>
    <row r="50" spans="2:11" x14ac:dyDescent="0.25">
      <c r="B50" s="29"/>
      <c r="D50"/>
      <c r="F50" s="109"/>
      <c r="G50" s="191"/>
      <c r="J50"/>
      <c r="K50"/>
    </row>
    <row r="51" spans="2:11" ht="15.75" customHeight="1" x14ac:dyDescent="0.25">
      <c r="B51" s="29"/>
      <c r="D51"/>
      <c r="F51" s="109"/>
      <c r="G51" s="191"/>
      <c r="J51"/>
      <c r="K51"/>
    </row>
    <row r="52" spans="2:11" ht="15.75" customHeight="1" x14ac:dyDescent="0.25">
      <c r="B52" s="29"/>
      <c r="D52"/>
      <c r="F52" s="109"/>
      <c r="G52" s="191"/>
      <c r="J52"/>
      <c r="K52"/>
    </row>
    <row r="53" spans="2:11" x14ac:dyDescent="0.25">
      <c r="B53" s="29"/>
      <c r="D53"/>
      <c r="F53" s="109"/>
      <c r="G53" s="191"/>
      <c r="J53"/>
      <c r="K53"/>
    </row>
    <row r="54" spans="2:11" x14ac:dyDescent="0.25">
      <c r="B54" s="29"/>
      <c r="D54"/>
      <c r="F54" s="109"/>
      <c r="G54" s="191"/>
      <c r="J54"/>
      <c r="K54"/>
    </row>
    <row r="55" spans="2:11" ht="15.75" customHeight="1" x14ac:dyDescent="0.25">
      <c r="B55" s="29"/>
      <c r="D55"/>
      <c r="F55" s="109"/>
      <c r="G55" s="191"/>
      <c r="J55"/>
      <c r="K55"/>
    </row>
    <row r="56" spans="2:11" x14ac:dyDescent="0.25">
      <c r="B56" s="29"/>
      <c r="D56"/>
      <c r="F56" s="109"/>
      <c r="G56" s="191"/>
      <c r="I56" s="24"/>
      <c r="J56"/>
      <c r="K56"/>
    </row>
    <row r="57" spans="2:11" x14ac:dyDescent="0.25">
      <c r="B57" s="29"/>
      <c r="D57"/>
      <c r="F57" s="109"/>
      <c r="G57" s="191"/>
      <c r="I57" s="24"/>
      <c r="J57"/>
      <c r="K57"/>
    </row>
    <row r="58" spans="2:11" x14ac:dyDescent="0.25">
      <c r="B58" s="29"/>
      <c r="D58"/>
      <c r="G58" s="191"/>
      <c r="H58" s="24"/>
      <c r="J58"/>
      <c r="K58"/>
    </row>
    <row r="59" spans="2:11" x14ac:dyDescent="0.25">
      <c r="B59" s="29"/>
      <c r="D59"/>
      <c r="H59" s="24"/>
      <c r="J59" s="24"/>
      <c r="K59"/>
    </row>
    <row r="60" spans="2:11" ht="15" customHeight="1" x14ac:dyDescent="0.25">
      <c r="B60" s="29"/>
      <c r="D60"/>
      <c r="J60" s="24"/>
      <c r="K60"/>
    </row>
    <row r="61" spans="2:11" ht="20.25" customHeight="1" x14ac:dyDescent="0.25">
      <c r="B61" s="29"/>
      <c r="D61"/>
      <c r="K61"/>
    </row>
    <row r="62" spans="2:11" x14ac:dyDescent="0.25">
      <c r="B62" s="29"/>
      <c r="D62"/>
      <c r="K62"/>
    </row>
    <row r="63" spans="2:11" x14ac:dyDescent="0.25">
      <c r="B63" s="29"/>
      <c r="D63"/>
      <c r="K63" s="24"/>
    </row>
    <row r="64" spans="2:11" x14ac:dyDescent="0.25">
      <c r="B64" s="29"/>
      <c r="D64"/>
      <c r="K64" s="24"/>
    </row>
    <row r="65" spans="2:4" x14ac:dyDescent="0.25">
      <c r="B65" s="29"/>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Q33"/>
  <sheetViews>
    <sheetView workbookViewId="0">
      <selection activeCell="P24" sqref="P24"/>
    </sheetView>
  </sheetViews>
  <sheetFormatPr defaultRowHeight="15" x14ac:dyDescent="0.25"/>
  <cols>
    <col min="1" max="1" width="9.140625" style="29"/>
    <col min="2" max="2" width="24.85546875" customWidth="1"/>
    <col min="3" max="3" width="13.140625" customWidth="1"/>
    <col min="4" max="4" width="14.28515625" customWidth="1"/>
    <col min="5" max="5" width="13.5703125" customWidth="1"/>
    <col min="6" max="7" width="11.85546875" customWidth="1"/>
    <col min="8" max="8" width="50.42578125" customWidth="1"/>
    <col min="12" max="12" width="23.85546875" customWidth="1"/>
    <col min="13" max="13" width="9.140625" customWidth="1"/>
    <col min="14" max="14" width="4.5703125" customWidth="1"/>
  </cols>
  <sheetData>
    <row r="1" spans="1:17" x14ac:dyDescent="0.25">
      <c r="B1" s="29" t="s">
        <v>414</v>
      </c>
    </row>
    <row r="2" spans="1:17" s="416" customFormat="1" ht="47.25" customHeight="1" thickBot="1" x14ac:dyDescent="0.3">
      <c r="A2" s="417" t="s">
        <v>418</v>
      </c>
      <c r="B2" s="418" t="s">
        <v>415</v>
      </c>
      <c r="C2" s="418" t="s">
        <v>417</v>
      </c>
      <c r="D2" s="418" t="s">
        <v>416</v>
      </c>
      <c r="E2" s="418" t="s">
        <v>427</v>
      </c>
    </row>
    <row r="3" spans="1:17" ht="15.75" thickBot="1" x14ac:dyDescent="0.3">
      <c r="A3" s="423">
        <v>2016</v>
      </c>
      <c r="B3" s="420" t="s">
        <v>424</v>
      </c>
      <c r="C3" s="448">
        <v>190</v>
      </c>
      <c r="D3" s="456">
        <v>20</v>
      </c>
      <c r="E3" s="455">
        <f>C3*D3</f>
        <v>3800</v>
      </c>
      <c r="F3" s="29" t="s">
        <v>437</v>
      </c>
      <c r="I3" s="29"/>
      <c r="J3" s="29"/>
      <c r="K3" s="29"/>
      <c r="L3" s="29"/>
      <c r="M3" s="29"/>
      <c r="N3" s="29"/>
      <c r="O3" s="29"/>
      <c r="P3" s="29"/>
      <c r="Q3" s="29"/>
    </row>
    <row r="4" spans="1:17" ht="15.75" thickBot="1" x14ac:dyDescent="0.3">
      <c r="A4" s="424">
        <v>2016</v>
      </c>
      <c r="B4" s="2" t="s">
        <v>419</v>
      </c>
      <c r="C4" s="444">
        <v>449</v>
      </c>
      <c r="D4" s="457">
        <v>96</v>
      </c>
      <c r="E4" s="455">
        <f t="shared" ref="E4:E26" si="0">C4*D4</f>
        <v>43104</v>
      </c>
      <c r="F4" s="29" t="s">
        <v>438</v>
      </c>
      <c r="I4" s="207" t="s">
        <v>420</v>
      </c>
      <c r="J4" s="29"/>
      <c r="K4" s="29"/>
      <c r="L4" s="29"/>
      <c r="M4" s="29" t="s">
        <v>421</v>
      </c>
      <c r="N4" s="29"/>
      <c r="O4" s="29"/>
      <c r="P4" s="29"/>
      <c r="Q4" s="29"/>
    </row>
    <row r="5" spans="1:17" s="29" customFormat="1" ht="15.75" thickBot="1" x14ac:dyDescent="0.3">
      <c r="A5" s="424">
        <v>2016</v>
      </c>
      <c r="B5" s="2" t="s">
        <v>426</v>
      </c>
      <c r="C5" s="444">
        <v>62</v>
      </c>
      <c r="D5" s="459">
        <v>282</v>
      </c>
      <c r="E5" s="455">
        <f t="shared" si="0"/>
        <v>17484</v>
      </c>
      <c r="F5" s="29" t="s">
        <v>431</v>
      </c>
    </row>
    <row r="6" spans="1:17" ht="15.75" thickBot="1" x14ac:dyDescent="0.3">
      <c r="A6" s="425">
        <v>2016</v>
      </c>
      <c r="B6" s="421" t="s">
        <v>425</v>
      </c>
      <c r="C6" s="449">
        <v>2</v>
      </c>
      <c r="D6" s="458">
        <v>158</v>
      </c>
      <c r="E6" s="455">
        <f t="shared" si="0"/>
        <v>316</v>
      </c>
      <c r="I6" s="464" t="s">
        <v>422</v>
      </c>
      <c r="J6" s="460"/>
      <c r="K6" s="460"/>
      <c r="L6" s="460"/>
      <c r="M6" s="460"/>
      <c r="N6" s="460"/>
      <c r="O6" s="460" t="s">
        <v>423</v>
      </c>
      <c r="P6" s="29"/>
      <c r="Q6" s="29"/>
    </row>
    <row r="7" spans="1:17" ht="15.75" thickBot="1" x14ac:dyDescent="0.3">
      <c r="A7" s="426">
        <v>2017</v>
      </c>
      <c r="B7" s="420" t="s">
        <v>424</v>
      </c>
      <c r="C7" s="448">
        <v>201</v>
      </c>
      <c r="D7" s="456">
        <v>20</v>
      </c>
      <c r="E7" s="455">
        <f t="shared" si="0"/>
        <v>4020</v>
      </c>
      <c r="I7" s="29"/>
      <c r="J7" s="29"/>
      <c r="K7" s="29"/>
      <c r="L7" s="29"/>
      <c r="M7" s="29"/>
      <c r="N7" s="29"/>
      <c r="O7" s="29"/>
      <c r="P7" s="29"/>
      <c r="Q7" s="29"/>
    </row>
    <row r="8" spans="1:17" ht="15.75" thickBot="1" x14ac:dyDescent="0.3">
      <c r="A8" s="426">
        <v>2017</v>
      </c>
      <c r="B8" s="2" t="s">
        <v>419</v>
      </c>
      <c r="C8" s="444">
        <v>810</v>
      </c>
      <c r="D8" s="457">
        <v>96</v>
      </c>
      <c r="E8" s="455">
        <f t="shared" si="0"/>
        <v>77760</v>
      </c>
      <c r="I8" s="454" t="s">
        <v>430</v>
      </c>
      <c r="J8" s="116"/>
      <c r="K8" s="116"/>
      <c r="L8" s="116"/>
      <c r="M8" s="29"/>
      <c r="N8" s="29"/>
      <c r="O8" s="29" t="s">
        <v>432</v>
      </c>
      <c r="P8" s="29"/>
      <c r="Q8" s="29"/>
    </row>
    <row r="9" spans="1:17" ht="15.75" thickBot="1" x14ac:dyDescent="0.3">
      <c r="A9" s="426">
        <v>2017</v>
      </c>
      <c r="B9" s="2" t="s">
        <v>426</v>
      </c>
      <c r="C9" s="444">
        <v>64</v>
      </c>
      <c r="D9" s="459">
        <v>282</v>
      </c>
      <c r="E9" s="455">
        <f t="shared" si="0"/>
        <v>18048</v>
      </c>
      <c r="H9" s="452"/>
      <c r="I9" s="116"/>
      <c r="J9" s="116"/>
      <c r="K9" s="116"/>
      <c r="L9" s="116"/>
    </row>
    <row r="10" spans="1:17" ht="15.75" thickBot="1" x14ac:dyDescent="0.3">
      <c r="A10" s="427">
        <v>2017</v>
      </c>
      <c r="B10" s="421" t="s">
        <v>425</v>
      </c>
      <c r="C10" s="421">
        <v>2</v>
      </c>
      <c r="D10" s="458">
        <v>158</v>
      </c>
      <c r="E10" s="455">
        <f t="shared" si="0"/>
        <v>316</v>
      </c>
      <c r="H10" s="452"/>
      <c r="I10" s="438" t="s">
        <v>429</v>
      </c>
      <c r="J10" s="438" t="s">
        <v>429</v>
      </c>
      <c r="K10" s="453"/>
      <c r="L10" s="116"/>
    </row>
    <row r="11" spans="1:17" ht="15.75" thickBot="1" x14ac:dyDescent="0.3">
      <c r="A11" s="428">
        <v>2018</v>
      </c>
      <c r="B11" s="420" t="s">
        <v>424</v>
      </c>
      <c r="C11" s="448">
        <v>202</v>
      </c>
      <c r="D11" s="456">
        <v>20</v>
      </c>
      <c r="E11" s="455">
        <f t="shared" si="0"/>
        <v>4040</v>
      </c>
      <c r="H11" s="452"/>
      <c r="I11" s="453"/>
      <c r="J11" s="453"/>
      <c r="K11" s="453"/>
      <c r="L11" s="116"/>
    </row>
    <row r="12" spans="1:17" ht="15.75" thickBot="1" x14ac:dyDescent="0.3">
      <c r="A12" s="428">
        <v>2018</v>
      </c>
      <c r="B12" s="2" t="s">
        <v>419</v>
      </c>
      <c r="C12" s="445">
        <v>1326</v>
      </c>
      <c r="D12" s="457">
        <v>96</v>
      </c>
      <c r="E12" s="455">
        <f t="shared" si="0"/>
        <v>127296</v>
      </c>
      <c r="I12" s="439"/>
      <c r="J12" s="439"/>
      <c r="K12" s="116"/>
      <c r="L12" s="116"/>
    </row>
    <row r="13" spans="1:17" ht="15.75" thickBot="1" x14ac:dyDescent="0.3">
      <c r="A13" s="428">
        <v>2018</v>
      </c>
      <c r="B13" s="2" t="s">
        <v>426</v>
      </c>
      <c r="C13" s="444">
        <v>64</v>
      </c>
      <c r="D13" s="459">
        <v>282</v>
      </c>
      <c r="E13" s="455">
        <f t="shared" si="0"/>
        <v>18048</v>
      </c>
      <c r="I13" s="116"/>
      <c r="J13" s="116"/>
      <c r="K13" s="116"/>
      <c r="L13" s="116"/>
    </row>
    <row r="14" spans="1:17" ht="15.75" thickBot="1" x14ac:dyDescent="0.3">
      <c r="A14" s="428">
        <v>2018</v>
      </c>
      <c r="B14" s="421" t="s">
        <v>425</v>
      </c>
      <c r="C14" s="421">
        <v>3</v>
      </c>
      <c r="D14" s="458">
        <v>158</v>
      </c>
      <c r="E14" s="455">
        <f t="shared" si="0"/>
        <v>474</v>
      </c>
    </row>
    <row r="15" spans="1:17" ht="15.75" thickBot="1" x14ac:dyDescent="0.3">
      <c r="A15" s="422">
        <v>2019</v>
      </c>
      <c r="B15" s="420" t="s">
        <v>424</v>
      </c>
      <c r="C15" s="450">
        <v>202</v>
      </c>
      <c r="D15" s="456">
        <v>20</v>
      </c>
      <c r="E15" s="455">
        <f t="shared" si="0"/>
        <v>4040</v>
      </c>
      <c r="F15" s="460" t="s">
        <v>459</v>
      </c>
    </row>
    <row r="16" spans="1:17" ht="15.75" thickBot="1" x14ac:dyDescent="0.3">
      <c r="A16" s="422">
        <v>2019</v>
      </c>
      <c r="B16" s="2" t="s">
        <v>419</v>
      </c>
      <c r="C16" s="446">
        <v>1326</v>
      </c>
      <c r="D16" s="457">
        <v>96</v>
      </c>
      <c r="E16" s="455">
        <f t="shared" si="0"/>
        <v>127296</v>
      </c>
    </row>
    <row r="17" spans="1:8" ht="15.75" thickBot="1" x14ac:dyDescent="0.3">
      <c r="A17" s="422">
        <v>2019</v>
      </c>
      <c r="B17" s="2" t="s">
        <v>426</v>
      </c>
      <c r="C17" s="447">
        <v>64</v>
      </c>
      <c r="D17" s="459">
        <v>282</v>
      </c>
      <c r="E17" s="455">
        <f t="shared" si="0"/>
        <v>18048</v>
      </c>
    </row>
    <row r="18" spans="1:8" ht="15.75" thickBot="1" x14ac:dyDescent="0.3">
      <c r="A18" s="429">
        <v>2019</v>
      </c>
      <c r="B18" s="421" t="s">
        <v>425</v>
      </c>
      <c r="C18" s="437">
        <v>3</v>
      </c>
      <c r="D18" s="458">
        <v>158</v>
      </c>
      <c r="E18" s="455">
        <f t="shared" si="0"/>
        <v>474</v>
      </c>
    </row>
    <row r="19" spans="1:8" ht="15.75" thickBot="1" x14ac:dyDescent="0.3">
      <c r="A19" s="432">
        <v>2020</v>
      </c>
      <c r="B19" s="440" t="s">
        <v>424</v>
      </c>
      <c r="C19" s="420">
        <v>0</v>
      </c>
      <c r="D19" s="456">
        <v>20</v>
      </c>
      <c r="E19" s="455">
        <f t="shared" si="0"/>
        <v>0</v>
      </c>
    </row>
    <row r="20" spans="1:8" ht="15.75" thickBot="1" x14ac:dyDescent="0.3">
      <c r="A20" s="433">
        <v>2020</v>
      </c>
      <c r="B20" s="441" t="s">
        <v>419</v>
      </c>
      <c r="C20" s="443">
        <v>5311</v>
      </c>
      <c r="D20" s="457">
        <v>96</v>
      </c>
      <c r="E20" s="455">
        <f t="shared" si="0"/>
        <v>509856</v>
      </c>
    </row>
    <row r="21" spans="1:8" ht="15.75" thickBot="1" x14ac:dyDescent="0.3">
      <c r="A21" s="433">
        <v>2020</v>
      </c>
      <c r="B21" s="441" t="s">
        <v>426</v>
      </c>
      <c r="C21" s="2">
        <v>398</v>
      </c>
      <c r="D21" s="459">
        <v>282</v>
      </c>
      <c r="E21" s="455">
        <f t="shared" si="0"/>
        <v>112236</v>
      </c>
    </row>
    <row r="22" spans="1:8" ht="15.75" thickBot="1" x14ac:dyDescent="0.3">
      <c r="A22" s="434">
        <v>2020</v>
      </c>
      <c r="B22" s="442" t="s">
        <v>425</v>
      </c>
      <c r="C22" s="451">
        <v>8</v>
      </c>
      <c r="D22" s="458">
        <v>158</v>
      </c>
      <c r="E22" s="455">
        <f t="shared" si="0"/>
        <v>1264</v>
      </c>
    </row>
    <row r="23" spans="1:8" s="29" customFormat="1" ht="15.75" thickBot="1" x14ac:dyDescent="0.3">
      <c r="A23" s="419">
        <v>2025</v>
      </c>
      <c r="B23" s="440" t="s">
        <v>424</v>
      </c>
      <c r="C23" s="420">
        <v>0</v>
      </c>
      <c r="D23" s="456">
        <v>20</v>
      </c>
      <c r="E23" s="455">
        <f t="shared" si="0"/>
        <v>0</v>
      </c>
    </row>
    <row r="24" spans="1:8" ht="15.75" thickBot="1" x14ac:dyDescent="0.3">
      <c r="A24" s="430">
        <v>2025</v>
      </c>
      <c r="B24" s="441" t="s">
        <v>419</v>
      </c>
      <c r="C24" s="443">
        <v>40096</v>
      </c>
      <c r="D24" s="457">
        <v>96</v>
      </c>
      <c r="E24" s="455">
        <f t="shared" si="0"/>
        <v>3849216</v>
      </c>
    </row>
    <row r="25" spans="1:8" ht="15.75" thickBot="1" x14ac:dyDescent="0.3">
      <c r="A25" s="430">
        <v>2025</v>
      </c>
      <c r="B25" s="441" t="s">
        <v>426</v>
      </c>
      <c r="C25" s="443">
        <v>3189</v>
      </c>
      <c r="D25" s="459">
        <v>282</v>
      </c>
      <c r="E25" s="455">
        <f t="shared" si="0"/>
        <v>899298</v>
      </c>
    </row>
    <row r="26" spans="1:8" ht="15.75" thickBot="1" x14ac:dyDescent="0.3">
      <c r="A26" s="431">
        <v>2025</v>
      </c>
      <c r="B26" s="442" t="s">
        <v>425</v>
      </c>
      <c r="C26" s="451">
        <v>64</v>
      </c>
      <c r="D26" s="458">
        <v>158</v>
      </c>
      <c r="E26" s="455">
        <f t="shared" si="0"/>
        <v>10112</v>
      </c>
      <c r="F26" s="29"/>
    </row>
    <row r="27" spans="1:8" x14ac:dyDescent="0.25">
      <c r="A27" s="29" t="s">
        <v>428</v>
      </c>
    </row>
    <row r="28" spans="1:8" x14ac:dyDescent="0.25">
      <c r="B28" s="207"/>
      <c r="H28" s="29"/>
    </row>
    <row r="29" spans="1:8" ht="15.75" x14ac:dyDescent="0.25">
      <c r="B29" s="435">
        <v>2016</v>
      </c>
      <c r="C29" s="435">
        <v>2017</v>
      </c>
      <c r="D29" s="435">
        <v>2018</v>
      </c>
      <c r="E29" s="435">
        <v>2019</v>
      </c>
      <c r="F29" s="435">
        <v>2020</v>
      </c>
      <c r="G29" s="435">
        <v>2025</v>
      </c>
      <c r="H29" s="29" t="s">
        <v>460</v>
      </c>
    </row>
    <row r="30" spans="1:8" x14ac:dyDescent="0.25">
      <c r="B30" s="436">
        <f>SUMIF($A$3:$A$26,"2016",$E$3:$E$26)</f>
        <v>64704</v>
      </c>
      <c r="C30" s="436">
        <f>SUMIF($A$3:$A$26,"2017",$E$3:$E$26)</f>
        <v>100144</v>
      </c>
      <c r="D30" s="436">
        <f>SUMIF($A$3:$A$26,"2018",$E$3:$E$26)</f>
        <v>149858</v>
      </c>
      <c r="E30" s="436">
        <f>SUMIF($A$3:$A$26,"2019",$E$3:$E$26)</f>
        <v>149858</v>
      </c>
      <c r="F30" s="436">
        <f>SUMIF($A$3:$A$26,"2020",$E$3:$E$26)</f>
        <v>623356</v>
      </c>
      <c r="G30" s="436">
        <f>SUMIF($A$3:$A$26,"2025",$E$3:$E$26)</f>
        <v>4758626</v>
      </c>
    </row>
    <row r="31" spans="1:8" x14ac:dyDescent="0.25">
      <c r="A31" s="497" t="s">
        <v>458</v>
      </c>
      <c r="B31" s="495">
        <f>B30/1000</f>
        <v>64.703999999999994</v>
      </c>
      <c r="C31" s="495">
        <f t="shared" ref="C31:G31" si="1">C30/1000</f>
        <v>100.14400000000001</v>
      </c>
      <c r="D31" s="495">
        <f t="shared" si="1"/>
        <v>149.858</v>
      </c>
      <c r="E31" s="495">
        <f t="shared" si="1"/>
        <v>149.858</v>
      </c>
      <c r="F31" s="495">
        <f t="shared" si="1"/>
        <v>623.35599999999999</v>
      </c>
      <c r="G31" s="495">
        <f t="shared" si="1"/>
        <v>4758.6260000000002</v>
      </c>
    </row>
    <row r="33" spans="5:5" x14ac:dyDescent="0.25">
      <c r="E33" s="557">
        <f>SUM(B31:E31)</f>
        <v>464.56400000000002</v>
      </c>
    </row>
  </sheetData>
  <conditionalFormatting sqref="I10:J10">
    <cfRule type="containsBlanks" dxfId="0" priority="1">
      <formula>LEN(TRIM(I10))=0</formula>
    </cfRule>
  </conditionalFormatting>
  <hyperlinks>
    <hyperlink ref="I4" r:id="rId1"/>
    <hyperlink ref="I6" r:id="rId2"/>
    <hyperlink ref="I8" r:id="rId3"/>
  </hyperlinks>
  <pageMargins left="0.7" right="0.7" top="0.75" bottom="0.75" header="0.3" footer="0.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G11" sqref="G11"/>
    </sheetView>
  </sheetViews>
  <sheetFormatPr defaultRowHeight="15" x14ac:dyDescent="0.25"/>
  <cols>
    <col min="1" max="1" width="18.7109375" style="416" customWidth="1"/>
    <col min="2" max="2" width="31" style="29" customWidth="1"/>
    <col min="3" max="3" width="14.85546875" style="29" customWidth="1"/>
    <col min="4" max="4" width="16.5703125" style="29" customWidth="1"/>
    <col min="5" max="5" width="20.28515625" style="29" customWidth="1"/>
    <col min="6" max="6" width="16.5703125" style="29" customWidth="1"/>
    <col min="7" max="16384" width="9.140625" style="29"/>
  </cols>
  <sheetData>
    <row r="1" spans="1:7" x14ac:dyDescent="0.25">
      <c r="C1" s="872" t="s">
        <v>441</v>
      </c>
      <c r="D1" s="872"/>
      <c r="E1" s="872"/>
      <c r="F1" s="872"/>
    </row>
    <row r="2" spans="1:7" s="391" customFormat="1" ht="38.25" customHeight="1" x14ac:dyDescent="0.25">
      <c r="A2" s="416"/>
      <c r="B2" s="482" t="s">
        <v>442</v>
      </c>
      <c r="C2" s="482">
        <v>2016</v>
      </c>
      <c r="D2" s="482">
        <v>2017</v>
      </c>
      <c r="E2" s="482">
        <v>2018</v>
      </c>
      <c r="F2" s="482">
        <v>2019</v>
      </c>
    </row>
    <row r="3" spans="1:7" x14ac:dyDescent="0.25">
      <c r="A3" s="873" t="s">
        <v>443</v>
      </c>
      <c r="B3" s="483" t="s">
        <v>444</v>
      </c>
      <c r="C3" s="484">
        <v>8</v>
      </c>
      <c r="D3" s="484">
        <v>36</v>
      </c>
      <c r="E3" s="485">
        <v>4</v>
      </c>
      <c r="F3" s="484">
        <v>10</v>
      </c>
      <c r="G3" s="29" t="s">
        <v>454</v>
      </c>
    </row>
    <row r="4" spans="1:7" x14ac:dyDescent="0.25">
      <c r="A4" s="873"/>
      <c r="B4" s="483" t="s">
        <v>445</v>
      </c>
      <c r="C4" s="484">
        <v>303008</v>
      </c>
      <c r="D4" s="484">
        <v>1019324.87</v>
      </c>
      <c r="E4" s="485">
        <v>124448.56</v>
      </c>
      <c r="F4" s="484">
        <v>335076.2</v>
      </c>
    </row>
    <row r="5" spans="1:7" ht="20.25" customHeight="1" x14ac:dyDescent="0.25">
      <c r="A5" s="874" t="s">
        <v>446</v>
      </c>
      <c r="B5" s="486" t="s">
        <v>447</v>
      </c>
      <c r="C5" s="487"/>
      <c r="D5" s="487"/>
      <c r="E5" s="488">
        <v>2</v>
      </c>
      <c r="F5" s="488">
        <v>7</v>
      </c>
    </row>
    <row r="6" spans="1:7" x14ac:dyDescent="0.25">
      <c r="A6" s="874"/>
      <c r="B6" s="486" t="s">
        <v>448</v>
      </c>
      <c r="C6" s="489"/>
      <c r="D6" s="489"/>
      <c r="E6" s="489">
        <v>68531.399999999994</v>
      </c>
      <c r="F6" s="489">
        <v>221108.51</v>
      </c>
    </row>
    <row r="7" spans="1:7" ht="18.75" customHeight="1" x14ac:dyDescent="0.25">
      <c r="A7" s="875" t="s">
        <v>453</v>
      </c>
      <c r="B7" s="490" t="s">
        <v>449</v>
      </c>
      <c r="C7" s="491"/>
      <c r="D7" s="491"/>
      <c r="E7" s="491"/>
      <c r="F7" s="491">
        <v>3</v>
      </c>
    </row>
    <row r="8" spans="1:7" x14ac:dyDescent="0.25">
      <c r="A8" s="875"/>
      <c r="B8" s="490" t="s">
        <v>450</v>
      </c>
      <c r="C8" s="491"/>
      <c r="D8" s="491"/>
      <c r="E8" s="491"/>
      <c r="F8" s="491">
        <v>60969.24</v>
      </c>
    </row>
    <row r="10" spans="1:7" x14ac:dyDescent="0.25">
      <c r="A10" s="416" t="s">
        <v>455</v>
      </c>
      <c r="C10" s="495">
        <f>C4/1000</f>
        <v>303.00799999999998</v>
      </c>
      <c r="D10" s="495">
        <f>D4/1000</f>
        <v>1019.32487</v>
      </c>
      <c r="E10" s="495">
        <f>(E4+E6)/1000</f>
        <v>192.97996000000001</v>
      </c>
      <c r="F10" s="495">
        <f>(F4+F6+F8)/1000</f>
        <v>617.15395000000001</v>
      </c>
      <c r="G10" s="557">
        <f>SUM(C10:F10)</f>
        <v>2132.4667799999997</v>
      </c>
    </row>
  </sheetData>
  <mergeCells count="4">
    <mergeCell ref="C1:F1"/>
    <mergeCell ref="A3:A4"/>
    <mergeCell ref="A5:A6"/>
    <mergeCell ref="A7:A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zoomScaleNormal="100" zoomScalePageLayoutView="96" workbookViewId="0">
      <selection activeCell="P7" sqref="P7"/>
    </sheetView>
  </sheetViews>
  <sheetFormatPr defaultColWidth="8.7109375" defaultRowHeight="15" x14ac:dyDescent="0.25"/>
  <cols>
    <col min="1" max="1" width="3.42578125" style="391" customWidth="1"/>
    <col min="2" max="2" width="20.42578125" style="391" customWidth="1"/>
    <col min="3" max="3" width="4.28515625" style="391" customWidth="1"/>
    <col min="4" max="4" width="22" style="391" customWidth="1"/>
    <col min="5" max="5" width="21" style="391" customWidth="1"/>
    <col min="6" max="6" width="9.42578125" style="391" customWidth="1"/>
    <col min="7" max="7" width="13.7109375" style="391" customWidth="1"/>
    <col min="8" max="8" width="21" style="391" customWidth="1"/>
    <col min="9" max="9" width="12.42578125" style="391" customWidth="1"/>
    <col min="10" max="10" width="12.7109375" style="391" customWidth="1"/>
    <col min="11" max="11" width="10" style="391" customWidth="1"/>
    <col min="12" max="12" width="10.28515625" style="391" customWidth="1"/>
    <col min="13" max="13" width="19" style="391" customWidth="1"/>
    <col min="14" max="16384" width="8.7109375" style="391"/>
  </cols>
  <sheetData>
    <row r="1" spans="2:14" ht="15.75" thickBot="1" x14ac:dyDescent="0.3">
      <c r="B1" s="391" t="s">
        <v>108</v>
      </c>
    </row>
    <row r="2" spans="2:14" ht="15" customHeight="1" thickBot="1" x14ac:dyDescent="0.3">
      <c r="B2" s="695" t="s">
        <v>169</v>
      </c>
      <c r="C2" s="696"/>
      <c r="D2" s="696"/>
      <c r="E2" s="696"/>
      <c r="F2" s="696"/>
      <c r="G2" s="696"/>
      <c r="H2" s="696"/>
      <c r="I2" s="696"/>
      <c r="J2" s="696"/>
      <c r="K2" s="696"/>
      <c r="L2" s="696"/>
      <c r="M2" s="697"/>
    </row>
    <row r="3" spans="2:14" ht="15.75" thickBot="1" x14ac:dyDescent="0.3">
      <c r="B3" s="507"/>
      <c r="C3" s="693"/>
      <c r="D3" s="693"/>
      <c r="E3" s="693"/>
      <c r="F3" s="693"/>
      <c r="G3" s="693"/>
      <c r="H3" s="693"/>
      <c r="I3" s="693"/>
      <c r="J3" s="693"/>
      <c r="K3" s="693"/>
      <c r="L3" s="693"/>
      <c r="M3" s="507"/>
    </row>
    <row r="4" spans="2:14" ht="30" x14ac:dyDescent="0.25">
      <c r="B4" s="508" t="s">
        <v>80</v>
      </c>
      <c r="C4" s="509" t="s">
        <v>110</v>
      </c>
      <c r="D4" s="510" t="s">
        <v>23</v>
      </c>
      <c r="E4" s="510" t="s">
        <v>87</v>
      </c>
      <c r="F4" s="510" t="s">
        <v>160</v>
      </c>
      <c r="G4" s="509" t="s">
        <v>103</v>
      </c>
      <c r="H4" s="510" t="s">
        <v>0</v>
      </c>
      <c r="I4" s="511" t="s">
        <v>6</v>
      </c>
      <c r="J4" s="511" t="s">
        <v>355</v>
      </c>
      <c r="K4" s="509" t="s">
        <v>1</v>
      </c>
      <c r="L4" s="512" t="s">
        <v>148</v>
      </c>
      <c r="M4" s="513" t="s">
        <v>106</v>
      </c>
      <c r="N4" s="467"/>
    </row>
    <row r="5" spans="2:14" ht="51" x14ac:dyDescent="0.25">
      <c r="B5" s="532" t="s">
        <v>375</v>
      </c>
      <c r="C5" s="533">
        <v>1</v>
      </c>
      <c r="D5" s="532" t="s">
        <v>496</v>
      </c>
      <c r="E5" s="532" t="s">
        <v>502</v>
      </c>
      <c r="F5" s="535" t="s">
        <v>162</v>
      </c>
      <c r="G5" s="536" t="s">
        <v>350</v>
      </c>
      <c r="H5" s="536" t="s">
        <v>319</v>
      </c>
      <c r="I5" s="536" t="s">
        <v>350</v>
      </c>
      <c r="J5" s="532" t="s">
        <v>358</v>
      </c>
      <c r="K5" s="534">
        <v>2017</v>
      </c>
      <c r="L5" s="534" t="s">
        <v>486</v>
      </c>
      <c r="M5" s="532" t="s">
        <v>487</v>
      </c>
    </row>
    <row r="6" spans="2:14" ht="38.25" x14ac:dyDescent="0.25">
      <c r="B6" s="532" t="s">
        <v>375</v>
      </c>
      <c r="C6" s="516">
        <v>2</v>
      </c>
      <c r="D6" s="538" t="s">
        <v>488</v>
      </c>
      <c r="E6" s="538" t="s">
        <v>482</v>
      </c>
      <c r="F6" s="537" t="s">
        <v>171</v>
      </c>
      <c r="G6" s="537" t="s">
        <v>7</v>
      </c>
      <c r="H6" s="535" t="s">
        <v>2</v>
      </c>
      <c r="I6" s="537" t="s">
        <v>11</v>
      </c>
      <c r="J6" s="532" t="s">
        <v>358</v>
      </c>
      <c r="K6" s="517">
        <v>2008</v>
      </c>
      <c r="L6" s="517" t="s">
        <v>486</v>
      </c>
      <c r="M6" s="539"/>
    </row>
    <row r="7" spans="2:14" ht="63.75" x14ac:dyDescent="0.25">
      <c r="B7" s="532" t="s">
        <v>375</v>
      </c>
      <c r="C7" s="516">
        <v>3</v>
      </c>
      <c r="D7" s="538" t="s">
        <v>491</v>
      </c>
      <c r="E7" s="517" t="s">
        <v>492</v>
      </c>
      <c r="F7" s="537" t="s">
        <v>171</v>
      </c>
      <c r="G7" s="536" t="s">
        <v>350</v>
      </c>
      <c r="H7" s="535" t="s">
        <v>2</v>
      </c>
      <c r="I7" s="537" t="s">
        <v>11</v>
      </c>
      <c r="J7" s="532" t="s">
        <v>358</v>
      </c>
      <c r="K7" s="517">
        <v>2010</v>
      </c>
      <c r="L7" s="517" t="s">
        <v>486</v>
      </c>
      <c r="M7" s="537" t="s">
        <v>494</v>
      </c>
    </row>
    <row r="8" spans="2:14" ht="90" customHeight="1" x14ac:dyDescent="0.25">
      <c r="B8" s="532" t="s">
        <v>375</v>
      </c>
      <c r="C8" s="519">
        <v>4</v>
      </c>
      <c r="D8" s="531" t="s">
        <v>493</v>
      </c>
      <c r="E8" s="551" t="s">
        <v>495</v>
      </c>
      <c r="F8" s="552" t="s">
        <v>171</v>
      </c>
      <c r="G8" s="552" t="s">
        <v>7</v>
      </c>
      <c r="H8" s="553" t="s">
        <v>2</v>
      </c>
      <c r="I8" s="552" t="s">
        <v>11</v>
      </c>
      <c r="J8" s="554" t="s">
        <v>358</v>
      </c>
      <c r="K8" s="551">
        <v>2019</v>
      </c>
      <c r="L8" s="551" t="s">
        <v>486</v>
      </c>
      <c r="M8" s="555"/>
    </row>
    <row r="9" spans="2:14" s="550" customFormat="1" ht="135" customHeight="1" thickBot="1" x14ac:dyDescent="0.3">
      <c r="B9" s="532" t="s">
        <v>375</v>
      </c>
      <c r="C9" s="533">
        <v>5</v>
      </c>
      <c r="D9" s="538" t="s">
        <v>500</v>
      </c>
      <c r="E9" s="538" t="s">
        <v>503</v>
      </c>
      <c r="F9" s="537" t="s">
        <v>171</v>
      </c>
      <c r="G9" s="536" t="s">
        <v>350</v>
      </c>
      <c r="H9" s="535" t="s">
        <v>2</v>
      </c>
      <c r="I9" s="537" t="s">
        <v>11</v>
      </c>
      <c r="J9" s="532" t="s">
        <v>358</v>
      </c>
      <c r="K9" s="534">
        <v>2015</v>
      </c>
      <c r="L9" s="534" t="s">
        <v>486</v>
      </c>
      <c r="M9" s="532" t="s">
        <v>501</v>
      </c>
    </row>
    <row r="10" spans="2:14" x14ac:dyDescent="0.25">
      <c r="B10" s="514" t="s">
        <v>374</v>
      </c>
      <c r="C10" s="556">
        <v>1</v>
      </c>
      <c r="D10" s="529"/>
      <c r="E10" s="529"/>
      <c r="F10" s="529" t="s">
        <v>104</v>
      </c>
      <c r="G10" s="529" t="s">
        <v>104</v>
      </c>
      <c r="H10" s="529" t="s">
        <v>104</v>
      </c>
      <c r="I10" s="529" t="s">
        <v>104</v>
      </c>
      <c r="J10" s="529" t="s">
        <v>104</v>
      </c>
      <c r="K10" s="529"/>
      <c r="L10" s="529"/>
      <c r="M10" s="530"/>
    </row>
    <row r="11" spans="2:14" x14ac:dyDescent="0.25">
      <c r="B11" s="515"/>
      <c r="C11" s="516">
        <v>2</v>
      </c>
      <c r="D11" s="517"/>
      <c r="E11" s="517"/>
      <c r="F11" s="517" t="s">
        <v>104</v>
      </c>
      <c r="G11" s="517" t="s">
        <v>104</v>
      </c>
      <c r="H11" s="517" t="s">
        <v>104</v>
      </c>
      <c r="I11" s="517" t="s">
        <v>104</v>
      </c>
      <c r="J11" s="517" t="s">
        <v>104</v>
      </c>
      <c r="K11" s="517"/>
      <c r="L11" s="517"/>
      <c r="M11" s="518"/>
    </row>
    <row r="12" spans="2:14" x14ac:dyDescent="0.25">
      <c r="B12" s="515"/>
      <c r="C12" s="516"/>
      <c r="D12" s="517"/>
      <c r="E12" s="517"/>
      <c r="F12" s="517" t="s">
        <v>104</v>
      </c>
      <c r="G12" s="517" t="s">
        <v>104</v>
      </c>
      <c r="H12" s="517" t="s">
        <v>104</v>
      </c>
      <c r="I12" s="517" t="s">
        <v>104</v>
      </c>
      <c r="J12" s="517" t="s">
        <v>104</v>
      </c>
      <c r="K12" s="517"/>
      <c r="L12" s="517"/>
      <c r="M12" s="518"/>
    </row>
    <row r="13" spans="2:14" x14ac:dyDescent="0.25">
      <c r="B13" s="515"/>
      <c r="C13" s="516"/>
      <c r="D13" s="517"/>
      <c r="E13" s="517"/>
      <c r="F13" s="517" t="s">
        <v>104</v>
      </c>
      <c r="G13" s="517" t="s">
        <v>104</v>
      </c>
      <c r="H13" s="517" t="s">
        <v>104</v>
      </c>
      <c r="I13" s="517" t="s">
        <v>104</v>
      </c>
      <c r="J13" s="517" t="s">
        <v>104</v>
      </c>
      <c r="K13" s="517"/>
      <c r="L13" s="517"/>
      <c r="M13" s="518"/>
    </row>
    <row r="14" spans="2:14" ht="15.75" thickBot="1" x14ac:dyDescent="0.3">
      <c r="B14" s="520"/>
      <c r="C14" s="521"/>
      <c r="D14" s="522"/>
      <c r="E14" s="522"/>
      <c r="F14" s="522" t="s">
        <v>104</v>
      </c>
      <c r="G14" s="522" t="s">
        <v>104</v>
      </c>
      <c r="H14" s="522" t="s">
        <v>104</v>
      </c>
      <c r="I14" s="522" t="s">
        <v>104</v>
      </c>
      <c r="J14" s="522" t="s">
        <v>104</v>
      </c>
      <c r="K14" s="522"/>
      <c r="L14" s="522"/>
      <c r="M14" s="523"/>
    </row>
    <row r="15" spans="2:14" x14ac:dyDescent="0.25">
      <c r="B15" s="524"/>
    </row>
    <row r="16" spans="2:14" ht="45" x14ac:dyDescent="0.25">
      <c r="B16" s="524"/>
      <c r="D16" s="207" t="s">
        <v>489</v>
      </c>
      <c r="K16" s="391" t="s">
        <v>490</v>
      </c>
    </row>
    <row r="17" spans="2:18" ht="28.5" customHeight="1" x14ac:dyDescent="0.2">
      <c r="D17" s="549" t="s">
        <v>499</v>
      </c>
    </row>
    <row r="18" spans="2:18" s="528" customFormat="1" ht="28.5" customHeight="1" x14ac:dyDescent="0.25">
      <c r="D18" s="207" t="s">
        <v>504</v>
      </c>
      <c r="H18" s="528" t="s">
        <v>505</v>
      </c>
    </row>
    <row r="19" spans="2:18" s="528" customFormat="1" ht="28.5" customHeight="1" x14ac:dyDescent="0.2">
      <c r="D19" s="549"/>
    </row>
    <row r="20" spans="2:18" x14ac:dyDescent="0.25">
      <c r="B20" s="525" t="s">
        <v>106</v>
      </c>
      <c r="D20" s="525"/>
      <c r="E20" s="525"/>
      <c r="F20" s="525"/>
      <c r="G20" s="525"/>
      <c r="H20" s="525"/>
      <c r="I20" s="525"/>
      <c r="J20" s="525"/>
      <c r="K20" s="525"/>
      <c r="L20" s="525"/>
    </row>
    <row r="21" spans="2:18" ht="45" x14ac:dyDescent="0.25">
      <c r="B21" s="391" t="s">
        <v>113</v>
      </c>
    </row>
    <row r="22" spans="2:18" ht="34.35" customHeight="1" x14ac:dyDescent="0.25">
      <c r="B22" s="692" t="s">
        <v>4</v>
      </c>
      <c r="C22" s="692"/>
      <c r="D22" s="692"/>
      <c r="E22" s="692"/>
      <c r="F22" s="692"/>
      <c r="G22" s="692"/>
      <c r="H22" s="692"/>
      <c r="I22" s="692"/>
      <c r="J22" s="692"/>
      <c r="K22" s="692"/>
      <c r="L22" s="692"/>
      <c r="M22" s="467"/>
      <c r="N22" s="467"/>
    </row>
    <row r="23" spans="2:18" ht="16.350000000000001" customHeight="1" x14ac:dyDescent="0.25">
      <c r="B23" s="467"/>
      <c r="C23" s="467"/>
      <c r="D23" s="467"/>
      <c r="E23" s="467"/>
      <c r="F23" s="467"/>
      <c r="G23" s="467"/>
      <c r="H23" s="467"/>
      <c r="I23" s="467"/>
      <c r="J23" s="467"/>
      <c r="K23" s="467"/>
      <c r="L23" s="467"/>
      <c r="M23" s="467"/>
      <c r="N23" s="467"/>
    </row>
    <row r="24" spans="2:18" x14ac:dyDescent="0.25">
      <c r="B24" s="694" t="s">
        <v>131</v>
      </c>
      <c r="C24" s="694"/>
      <c r="D24" s="694"/>
      <c r="E24" s="694"/>
      <c r="F24" s="694"/>
      <c r="G24" s="694"/>
      <c r="H24" s="694"/>
      <c r="I24" s="694"/>
      <c r="J24" s="694"/>
      <c r="K24" s="694"/>
      <c r="L24" s="694"/>
      <c r="M24" s="526"/>
      <c r="N24" s="526"/>
      <c r="O24" s="526"/>
      <c r="P24" s="526"/>
      <c r="Q24" s="526"/>
      <c r="R24" s="526"/>
    </row>
    <row r="25" spans="2:18" x14ac:dyDescent="0.25">
      <c r="B25" s="691" t="s">
        <v>244</v>
      </c>
      <c r="C25" s="691"/>
      <c r="D25" s="691"/>
      <c r="E25" s="691"/>
      <c r="F25" s="691"/>
      <c r="G25" s="691"/>
      <c r="H25" s="691"/>
      <c r="I25" s="691"/>
      <c r="J25" s="691"/>
      <c r="K25" s="691"/>
      <c r="L25" s="691"/>
      <c r="M25" s="527"/>
      <c r="N25" s="527"/>
      <c r="O25" s="527"/>
      <c r="P25" s="527"/>
      <c r="Q25" s="527"/>
      <c r="R25" s="527"/>
    </row>
    <row r="26" spans="2:18" x14ac:dyDescent="0.25">
      <c r="B26" s="690" t="s">
        <v>266</v>
      </c>
      <c r="C26" s="690"/>
      <c r="D26" s="690"/>
      <c r="E26" s="690"/>
      <c r="F26" s="690"/>
      <c r="G26" s="690"/>
      <c r="H26" s="690"/>
      <c r="I26" s="690"/>
      <c r="J26" s="690"/>
      <c r="K26" s="690"/>
      <c r="L26" s="690"/>
    </row>
    <row r="27" spans="2:18" x14ac:dyDescent="0.25">
      <c r="B27" s="690" t="s">
        <v>245</v>
      </c>
      <c r="C27" s="690"/>
      <c r="D27" s="690"/>
      <c r="E27" s="690"/>
      <c r="F27" s="690"/>
      <c r="G27" s="690"/>
      <c r="H27" s="690"/>
      <c r="I27" s="690"/>
      <c r="J27" s="690"/>
      <c r="K27" s="690"/>
      <c r="L27" s="690"/>
    </row>
    <row r="28" spans="2:18" ht="29.25" customHeight="1" x14ac:dyDescent="0.25">
      <c r="B28" s="692" t="s">
        <v>352</v>
      </c>
      <c r="C28" s="692"/>
      <c r="D28" s="692"/>
      <c r="E28" s="692"/>
      <c r="F28" s="692"/>
      <c r="G28" s="692"/>
      <c r="H28" s="692"/>
      <c r="I28" s="692"/>
      <c r="J28" s="692"/>
      <c r="K28" s="692"/>
      <c r="L28" s="692"/>
    </row>
    <row r="29" spans="2:18" x14ac:dyDescent="0.25">
      <c r="B29" s="690" t="s">
        <v>351</v>
      </c>
      <c r="C29" s="690"/>
      <c r="D29" s="690"/>
      <c r="E29" s="690"/>
      <c r="F29" s="690"/>
      <c r="G29" s="690"/>
      <c r="H29" s="690"/>
      <c r="I29" s="690"/>
      <c r="J29" s="690"/>
      <c r="K29" s="690"/>
      <c r="L29" s="690"/>
    </row>
    <row r="30" spans="2:18" x14ac:dyDescent="0.25">
      <c r="B30" s="690" t="s">
        <v>359</v>
      </c>
      <c r="C30" s="690"/>
      <c r="D30" s="690"/>
      <c r="E30" s="690"/>
      <c r="F30" s="690"/>
      <c r="G30" s="690"/>
      <c r="H30" s="690"/>
      <c r="I30" s="690"/>
      <c r="J30" s="690"/>
      <c r="K30" s="690"/>
      <c r="L30" s="690"/>
    </row>
    <row r="31" spans="2:18" x14ac:dyDescent="0.25">
      <c r="B31" s="690" t="s">
        <v>264</v>
      </c>
      <c r="C31" s="690"/>
      <c r="D31" s="690"/>
      <c r="E31" s="690"/>
      <c r="F31" s="690"/>
      <c r="G31" s="690"/>
      <c r="H31" s="690"/>
      <c r="I31" s="690"/>
      <c r="J31" s="690"/>
      <c r="K31" s="690"/>
      <c r="L31" s="690"/>
    </row>
    <row r="34" ht="14.45" customHeight="1" x14ac:dyDescent="0.25"/>
    <row r="35" ht="14.45" customHeight="1" x14ac:dyDescent="0.25"/>
  </sheetData>
  <mergeCells count="11">
    <mergeCell ref="B22:L22"/>
    <mergeCell ref="C3:L3"/>
    <mergeCell ref="B24:L24"/>
    <mergeCell ref="B26:L26"/>
    <mergeCell ref="B2:M2"/>
    <mergeCell ref="B27:L27"/>
    <mergeCell ref="B30:L30"/>
    <mergeCell ref="B31:L31"/>
    <mergeCell ref="B25:L25"/>
    <mergeCell ref="B29:L29"/>
    <mergeCell ref="B28:L28"/>
  </mergeCells>
  <conditionalFormatting sqref="F5:L14 C5:C14 E7:E8 D10:E14">
    <cfRule type="containsBlanks" dxfId="70" priority="1">
      <formula>LEN(TRIM(C5))=0</formula>
    </cfRule>
  </conditionalFormatting>
  <hyperlinks>
    <hyperlink ref="D16" r:id="rId1"/>
    <hyperlink ref="D18" r:id="rId2"/>
  </hyperlinks>
  <pageMargins left="0.7" right="0.7" top="0.75" bottom="0.75" header="0.3" footer="0.3"/>
  <pageSetup paperSize="9" scale="70" orientation="landscape" horizontalDpi="4294967293" verticalDpi="4294967293" r:id="rId3"/>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F5:F14</xm:sqref>
        </x14:dataValidation>
        <x14:dataValidation type="list" allowBlank="1" showErrorMessage="1" promptTitle="INDICATOR" prompt="select">
          <x14:formula1>
            <xm:f>Menus!$E$2:$E$6</xm:f>
          </x14:formula1>
          <xm:sqref>H5:H9</xm:sqref>
        </x14:dataValidation>
        <x14:dataValidation type="list" allowBlank="1" showInputMessage="1" showErrorMessage="1" promptTitle="INDICATOR">
          <x14:formula1>
            <xm:f>Menus!$E$7:$E$11</xm:f>
          </x14:formula1>
          <xm:sqref>H10:H14</xm:sqref>
        </x14:dataValidation>
        <x14:dataValidation type="list" allowBlank="1" showInputMessage="1" showErrorMessage="1" promptTitle="ALTERNATIVE FUEL">
          <x14:formula1>
            <xm:f>Menus!$D$2:$D$11</xm:f>
          </x14:formula1>
          <xm:sqref>G5:G14</xm:sqref>
        </x14:dataValidation>
        <x14:dataValidation type="list" allowBlank="1" showInputMessage="1" showErrorMessage="1" promptTitle="TRANSPORT MODE">
          <x14:formula1>
            <xm:f>Menus!$C$2:$C$7</xm:f>
          </x14:formula1>
          <xm:sqref>I5:I14</xm:sqref>
        </x14:dataValidation>
        <x14:dataValidation type="list" allowBlank="1" showInputMessage="1" showErrorMessage="1" promptTitle="TRANSPORT MODE">
          <x14:formula1>
            <xm:f>Menus!$L$2:$L$5</xm:f>
          </x14:formula1>
          <xm:sqref>J5:J14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111"/>
  <sheetViews>
    <sheetView zoomScale="85" zoomScaleNormal="85" zoomScalePageLayoutView="80" workbookViewId="0">
      <selection activeCell="L15" sqref="L15"/>
    </sheetView>
  </sheetViews>
  <sheetFormatPr defaultColWidth="8.7109375" defaultRowHeight="15" x14ac:dyDescent="0.25"/>
  <cols>
    <col min="1" max="1" width="1.7109375" style="29" customWidth="1"/>
    <col min="2" max="2" width="16" style="29" customWidth="1"/>
    <col min="3" max="3" width="9.5703125" style="29" customWidth="1"/>
    <col min="4" max="4" width="17" style="29" customWidth="1"/>
    <col min="5" max="5" width="21" style="29" customWidth="1"/>
    <col min="6" max="6" width="11.85546875" style="29" customWidth="1"/>
    <col min="7" max="7" width="19.42578125" style="29" customWidth="1"/>
    <col min="8" max="8" width="17.5703125" style="24" customWidth="1"/>
    <col min="9" max="9" width="13" style="24" customWidth="1"/>
    <col min="10" max="10" width="11.85546875" style="24" customWidth="1"/>
    <col min="11" max="11" width="13" style="24" customWidth="1"/>
    <col min="12" max="12" width="15.28515625" style="29" customWidth="1"/>
    <col min="13" max="13" width="11.28515625" style="29" customWidth="1"/>
    <col min="14" max="14" width="12.85546875" style="29" customWidth="1"/>
    <col min="15" max="15" width="11.42578125" style="29" customWidth="1"/>
    <col min="16" max="16" width="12" style="29" customWidth="1"/>
    <col min="17" max="17" width="14.7109375" style="29" customWidth="1"/>
    <col min="18" max="18" width="7.28515625" style="29" customWidth="1"/>
    <col min="19" max="19" width="24" style="391" customWidth="1"/>
    <col min="20" max="20" width="3.7109375" style="29" customWidth="1"/>
    <col min="21" max="21" width="16.7109375" style="466" customWidth="1"/>
    <col min="22" max="22" width="14.7109375" style="29" customWidth="1"/>
    <col min="23" max="16384" width="8.7109375" style="29"/>
  </cols>
  <sheetData>
    <row r="1" spans="1:22" ht="15.75" thickBot="1" x14ac:dyDescent="0.3">
      <c r="B1" s="29" t="s">
        <v>107</v>
      </c>
    </row>
    <row r="2" spans="1:22" ht="16.350000000000001" customHeight="1" thickBot="1" x14ac:dyDescent="0.3">
      <c r="A2" s="7"/>
      <c r="B2" s="700" t="s">
        <v>5</v>
      </c>
      <c r="C2" s="701"/>
      <c r="D2" s="701"/>
      <c r="E2" s="701"/>
      <c r="F2" s="701"/>
      <c r="G2" s="701"/>
      <c r="H2" s="701"/>
      <c r="I2" s="701"/>
      <c r="J2" s="701"/>
      <c r="K2" s="701"/>
      <c r="L2" s="701"/>
      <c r="M2" s="701"/>
      <c r="N2" s="701"/>
      <c r="O2" s="701"/>
      <c r="P2" s="701"/>
      <c r="Q2" s="701"/>
      <c r="R2" s="701"/>
      <c r="S2" s="702"/>
      <c r="T2" s="24"/>
      <c r="U2" s="465"/>
    </row>
    <row r="3" spans="1:22" ht="15.75" thickBot="1" x14ac:dyDescent="0.3">
      <c r="A3" s="7"/>
      <c r="B3" s="719"/>
      <c r="C3" s="719"/>
      <c r="D3" s="720"/>
      <c r="E3" s="720"/>
      <c r="F3" s="720"/>
      <c r="G3" s="720"/>
      <c r="H3" s="720"/>
      <c r="I3" s="720"/>
      <c r="J3" s="720"/>
      <c r="K3" s="720"/>
      <c r="L3" s="720"/>
      <c r="M3" s="720"/>
      <c r="N3" s="720"/>
      <c r="O3" s="720"/>
      <c r="P3" s="720"/>
      <c r="Q3" s="720"/>
      <c r="R3" s="720"/>
      <c r="S3" s="719"/>
    </row>
    <row r="4" spans="1:22" ht="42.75" customHeight="1" thickBot="1" x14ac:dyDescent="0.3">
      <c r="A4" s="286"/>
      <c r="B4" s="721" t="s">
        <v>80</v>
      </c>
      <c r="C4" s="721" t="s">
        <v>110</v>
      </c>
      <c r="D4" s="725" t="s">
        <v>23</v>
      </c>
      <c r="E4" s="721" t="s">
        <v>87</v>
      </c>
      <c r="F4" s="717" t="s">
        <v>160</v>
      </c>
      <c r="G4" s="717" t="s">
        <v>0</v>
      </c>
      <c r="H4" s="717" t="s">
        <v>3</v>
      </c>
      <c r="I4" s="717" t="s">
        <v>103</v>
      </c>
      <c r="J4" s="704" t="s">
        <v>6</v>
      </c>
      <c r="K4" s="717" t="s">
        <v>355</v>
      </c>
      <c r="L4" s="706" t="s">
        <v>164</v>
      </c>
      <c r="M4" s="707"/>
      <c r="N4" s="707"/>
      <c r="O4" s="708"/>
      <c r="P4" s="709" t="s">
        <v>165</v>
      </c>
      <c r="Q4" s="710"/>
      <c r="R4" s="710"/>
      <c r="S4" s="723" t="s">
        <v>106</v>
      </c>
      <c r="T4" s="13"/>
    </row>
    <row r="5" spans="1:22" ht="33" customHeight="1" thickBot="1" x14ac:dyDescent="0.3">
      <c r="A5" s="286"/>
      <c r="B5" s="722"/>
      <c r="C5" s="722"/>
      <c r="D5" s="726"/>
      <c r="E5" s="722"/>
      <c r="F5" s="727"/>
      <c r="G5" s="718"/>
      <c r="H5" s="718"/>
      <c r="I5" s="718"/>
      <c r="J5" s="705"/>
      <c r="K5" s="718"/>
      <c r="L5" s="478">
        <v>2016</v>
      </c>
      <c r="M5" s="375">
        <v>2017</v>
      </c>
      <c r="N5" s="375">
        <v>2018</v>
      </c>
      <c r="O5" s="376">
        <v>2019</v>
      </c>
      <c r="P5" s="479">
        <v>2020</v>
      </c>
      <c r="Q5" s="375" t="s">
        <v>91</v>
      </c>
      <c r="R5" s="480" t="s">
        <v>92</v>
      </c>
      <c r="S5" s="724"/>
      <c r="T5" s="1"/>
      <c r="U5" s="394" t="s">
        <v>392</v>
      </c>
      <c r="V5" s="386"/>
    </row>
    <row r="6" spans="1:22" ht="74.25" customHeight="1" thickBot="1" x14ac:dyDescent="0.3">
      <c r="A6" s="284"/>
      <c r="B6" s="711" t="s">
        <v>81</v>
      </c>
      <c r="C6" s="471" t="s">
        <v>25</v>
      </c>
      <c r="D6" s="472" t="s">
        <v>397</v>
      </c>
      <c r="E6" s="481" t="s">
        <v>401</v>
      </c>
      <c r="F6" s="475" t="s">
        <v>171</v>
      </c>
      <c r="G6" s="472" t="s">
        <v>325</v>
      </c>
      <c r="H6" s="472" t="s">
        <v>328</v>
      </c>
      <c r="I6" s="474" t="s">
        <v>350</v>
      </c>
      <c r="J6" s="475" t="s">
        <v>11</v>
      </c>
      <c r="K6" s="475" t="s">
        <v>358</v>
      </c>
      <c r="L6" s="476">
        <v>950</v>
      </c>
      <c r="M6" s="476">
        <v>1560</v>
      </c>
      <c r="N6" s="476">
        <v>1980</v>
      </c>
      <c r="O6" s="502">
        <v>1800</v>
      </c>
      <c r="P6" s="325">
        <v>2500</v>
      </c>
      <c r="Q6" s="476"/>
      <c r="R6" s="477"/>
      <c r="S6" s="399" t="s">
        <v>506</v>
      </c>
      <c r="U6" s="395" t="s">
        <v>439</v>
      </c>
      <c r="V6" s="388"/>
    </row>
    <row r="7" spans="1:22" ht="51.75" thickBot="1" x14ac:dyDescent="0.3">
      <c r="A7" s="284"/>
      <c r="B7" s="711"/>
      <c r="C7" s="99" t="s">
        <v>26</v>
      </c>
      <c r="D7" s="53" t="s">
        <v>397</v>
      </c>
      <c r="E7" s="335" t="s">
        <v>402</v>
      </c>
      <c r="F7" s="470" t="s">
        <v>171</v>
      </c>
      <c r="G7" s="53" t="s">
        <v>325</v>
      </c>
      <c r="H7" s="53" t="s">
        <v>328</v>
      </c>
      <c r="I7" s="469" t="s">
        <v>350</v>
      </c>
      <c r="J7" s="470" t="s">
        <v>11</v>
      </c>
      <c r="K7" s="470" t="s">
        <v>358</v>
      </c>
      <c r="L7" s="58">
        <v>960</v>
      </c>
      <c r="M7" s="58">
        <v>1900</v>
      </c>
      <c r="N7" s="58">
        <v>2440</v>
      </c>
      <c r="O7" s="503">
        <v>1800</v>
      </c>
      <c r="P7" s="54">
        <v>2500</v>
      </c>
      <c r="Q7" s="58"/>
      <c r="R7" s="59"/>
      <c r="S7" s="393" t="s">
        <v>507</v>
      </c>
      <c r="U7" s="395" t="s">
        <v>396</v>
      </c>
      <c r="V7" s="388"/>
    </row>
    <row r="8" spans="1:22" ht="75" customHeight="1" thickBot="1" x14ac:dyDescent="0.3">
      <c r="A8" s="284"/>
      <c r="B8" s="711"/>
      <c r="C8" s="99" t="s">
        <v>393</v>
      </c>
      <c r="D8" s="53" t="s">
        <v>397</v>
      </c>
      <c r="E8" s="335" t="s">
        <v>395</v>
      </c>
      <c r="F8" s="470" t="s">
        <v>162</v>
      </c>
      <c r="G8" s="56" t="s">
        <v>325</v>
      </c>
      <c r="H8" s="56" t="s">
        <v>328</v>
      </c>
      <c r="I8" s="470" t="s">
        <v>7</v>
      </c>
      <c r="J8" s="470" t="s">
        <v>11</v>
      </c>
      <c r="K8" s="470" t="s">
        <v>358</v>
      </c>
      <c r="L8" s="58">
        <v>0</v>
      </c>
      <c r="M8" s="58">
        <v>480</v>
      </c>
      <c r="N8" s="58">
        <v>720</v>
      </c>
      <c r="O8" s="175">
        <v>0</v>
      </c>
      <c r="P8" s="54">
        <v>1000</v>
      </c>
      <c r="Q8" s="63">
        <v>1000</v>
      </c>
      <c r="R8" s="64"/>
      <c r="S8" s="392"/>
      <c r="U8" s="395" t="s">
        <v>508</v>
      </c>
      <c r="V8" s="388"/>
    </row>
    <row r="9" spans="1:22" ht="80.25" customHeight="1" thickBot="1" x14ac:dyDescent="0.3">
      <c r="A9" s="284"/>
      <c r="B9" s="711"/>
      <c r="C9" s="99" t="s">
        <v>394</v>
      </c>
      <c r="D9" s="53" t="s">
        <v>397</v>
      </c>
      <c r="E9" s="335" t="s">
        <v>403</v>
      </c>
      <c r="F9" s="470" t="s">
        <v>171</v>
      </c>
      <c r="G9" s="56" t="s">
        <v>325</v>
      </c>
      <c r="H9" s="56" t="s">
        <v>328</v>
      </c>
      <c r="I9" s="469" t="s">
        <v>350</v>
      </c>
      <c r="J9" s="470" t="s">
        <v>11</v>
      </c>
      <c r="K9" s="470" t="s">
        <v>358</v>
      </c>
      <c r="L9" s="58">
        <v>0</v>
      </c>
      <c r="M9" s="63">
        <v>0</v>
      </c>
      <c r="N9" s="500">
        <v>5800</v>
      </c>
      <c r="O9" s="178">
        <v>0</v>
      </c>
      <c r="P9" s="65">
        <v>10000</v>
      </c>
      <c r="Q9" s="63"/>
      <c r="R9" s="64"/>
      <c r="S9" s="396" t="s">
        <v>440</v>
      </c>
      <c r="U9" s="395" t="s">
        <v>462</v>
      </c>
      <c r="V9" s="388"/>
    </row>
    <row r="10" spans="1:22" ht="64.5" thickBot="1" x14ac:dyDescent="0.3">
      <c r="A10" s="284"/>
      <c r="B10" s="711"/>
      <c r="C10" s="99" t="s">
        <v>398</v>
      </c>
      <c r="D10" s="53" t="s">
        <v>399</v>
      </c>
      <c r="E10" s="336" t="s">
        <v>404</v>
      </c>
      <c r="F10" s="470" t="s">
        <v>171</v>
      </c>
      <c r="G10" s="56" t="s">
        <v>325</v>
      </c>
      <c r="H10" s="56" t="s">
        <v>329</v>
      </c>
      <c r="I10" s="469" t="s">
        <v>350</v>
      </c>
      <c r="J10" s="470" t="s">
        <v>11</v>
      </c>
      <c r="K10" s="470" t="s">
        <v>358</v>
      </c>
      <c r="L10" s="58">
        <v>2324</v>
      </c>
      <c r="M10" s="63">
        <v>6202.4380000000001</v>
      </c>
      <c r="N10" s="63">
        <v>12463.315000000001</v>
      </c>
      <c r="O10" s="400"/>
      <c r="P10" s="401"/>
      <c r="Q10" s="63"/>
      <c r="R10" s="64"/>
      <c r="S10" s="396" t="s">
        <v>400</v>
      </c>
      <c r="U10" s="395" t="s">
        <v>411</v>
      </c>
      <c r="V10" s="388"/>
    </row>
    <row r="11" spans="1:22" ht="64.5" thickBot="1" x14ac:dyDescent="0.3">
      <c r="A11" s="384"/>
      <c r="B11" s="711"/>
      <c r="C11" s="99" t="s">
        <v>405</v>
      </c>
      <c r="D11" s="53" t="s">
        <v>397</v>
      </c>
      <c r="E11" s="335" t="s">
        <v>406</v>
      </c>
      <c r="F11" s="470" t="s">
        <v>171</v>
      </c>
      <c r="G11" s="56" t="s">
        <v>325</v>
      </c>
      <c r="H11" s="56" t="s">
        <v>328</v>
      </c>
      <c r="I11" s="469" t="s">
        <v>350</v>
      </c>
      <c r="J11" s="470" t="s">
        <v>11</v>
      </c>
      <c r="K11" s="470" t="s">
        <v>358</v>
      </c>
      <c r="L11" s="58">
        <v>0</v>
      </c>
      <c r="M11" s="63">
        <v>0</v>
      </c>
      <c r="N11" s="63">
        <v>0</v>
      </c>
      <c r="O11" s="178">
        <v>900</v>
      </c>
      <c r="P11" s="401"/>
      <c r="Q11" s="63"/>
      <c r="R11" s="64"/>
      <c r="S11" s="397" t="s">
        <v>407</v>
      </c>
      <c r="U11" s="395" t="s">
        <v>464</v>
      </c>
      <c r="V11" s="388"/>
    </row>
    <row r="12" spans="1:22" ht="63" customHeight="1" x14ac:dyDescent="0.25">
      <c r="A12" s="384"/>
      <c r="B12" s="711"/>
      <c r="C12" s="99" t="s">
        <v>408</v>
      </c>
      <c r="D12" s="53" t="s">
        <v>397</v>
      </c>
      <c r="E12" s="492" t="s">
        <v>409</v>
      </c>
      <c r="F12" s="470" t="s">
        <v>171</v>
      </c>
      <c r="G12" s="56" t="s">
        <v>325</v>
      </c>
      <c r="H12" s="56" t="s">
        <v>328</v>
      </c>
      <c r="I12" s="469" t="s">
        <v>350</v>
      </c>
      <c r="J12" s="470" t="s">
        <v>11</v>
      </c>
      <c r="K12" s="470" t="s">
        <v>358</v>
      </c>
      <c r="L12" s="58">
        <v>0</v>
      </c>
      <c r="M12" s="63">
        <v>0</v>
      </c>
      <c r="N12" s="63">
        <v>0</v>
      </c>
      <c r="O12" s="178">
        <v>0</v>
      </c>
      <c r="P12" s="558">
        <v>2000</v>
      </c>
      <c r="Q12" s="559">
        <v>1500</v>
      </c>
      <c r="R12" s="64"/>
      <c r="S12" s="496" t="s">
        <v>473</v>
      </c>
      <c r="U12" s="395" t="s">
        <v>474</v>
      </c>
      <c r="V12" s="388"/>
    </row>
    <row r="13" spans="1:22" ht="82.5" customHeight="1" x14ac:dyDescent="0.25">
      <c r="A13" s="390"/>
      <c r="B13" s="711"/>
      <c r="C13" s="153" t="s">
        <v>410</v>
      </c>
      <c r="D13" s="56" t="s">
        <v>451</v>
      </c>
      <c r="E13" s="56" t="s">
        <v>452</v>
      </c>
      <c r="F13" s="470" t="s">
        <v>171</v>
      </c>
      <c r="G13" s="493" t="s">
        <v>2</v>
      </c>
      <c r="H13" s="56" t="s">
        <v>329</v>
      </c>
      <c r="I13" s="469" t="s">
        <v>350</v>
      </c>
      <c r="J13" s="470" t="s">
        <v>11</v>
      </c>
      <c r="K13" s="470" t="s">
        <v>358</v>
      </c>
      <c r="L13" s="468">
        <v>303.01</v>
      </c>
      <c r="M13" s="63">
        <v>1019.32</v>
      </c>
      <c r="N13" s="63">
        <v>192.98</v>
      </c>
      <c r="O13" s="178">
        <v>617.15</v>
      </c>
      <c r="P13" s="65">
        <v>500</v>
      </c>
      <c r="Q13" s="63">
        <v>2500</v>
      </c>
      <c r="R13" s="64"/>
      <c r="S13" s="496" t="s">
        <v>456</v>
      </c>
      <c r="U13" s="395" t="s">
        <v>472</v>
      </c>
      <c r="V13" s="388"/>
    </row>
    <row r="14" spans="1:22" ht="46.5" customHeight="1" x14ac:dyDescent="0.25">
      <c r="A14" s="404"/>
      <c r="B14" s="711"/>
      <c r="C14" s="153" t="s">
        <v>413</v>
      </c>
      <c r="D14" s="56" t="s">
        <v>457</v>
      </c>
      <c r="E14" s="56" t="s">
        <v>482</v>
      </c>
      <c r="F14" s="470" t="s">
        <v>171</v>
      </c>
      <c r="G14" s="405" t="s">
        <v>325</v>
      </c>
      <c r="H14" s="405" t="s">
        <v>331</v>
      </c>
      <c r="I14" s="470" t="s">
        <v>7</v>
      </c>
      <c r="J14" s="470" t="s">
        <v>11</v>
      </c>
      <c r="K14" s="470" t="s">
        <v>358</v>
      </c>
      <c r="L14" s="65">
        <v>64.703999999999994</v>
      </c>
      <c r="M14" s="63">
        <v>100.14400000000001</v>
      </c>
      <c r="N14" s="63">
        <v>149.858</v>
      </c>
      <c r="O14" s="178">
        <v>149.858</v>
      </c>
      <c r="P14" s="65">
        <v>623.35599999999999</v>
      </c>
      <c r="Q14" s="63">
        <v>4758.6260000000002</v>
      </c>
      <c r="R14" s="64"/>
      <c r="S14" s="494"/>
      <c r="U14" s="395" t="s">
        <v>461</v>
      </c>
      <c r="V14" s="388"/>
    </row>
    <row r="15" spans="1:22" ht="55.5" customHeight="1" thickBot="1" x14ac:dyDescent="0.3">
      <c r="A15" s="390"/>
      <c r="B15" s="711"/>
      <c r="C15" s="153" t="s">
        <v>465</v>
      </c>
      <c r="D15" s="56" t="s">
        <v>466</v>
      </c>
      <c r="E15" s="56" t="s">
        <v>483</v>
      </c>
      <c r="F15" s="470" t="s">
        <v>171</v>
      </c>
      <c r="G15" s="405" t="s">
        <v>172</v>
      </c>
      <c r="H15" s="493" t="s">
        <v>329</v>
      </c>
      <c r="I15" s="469" t="s">
        <v>350</v>
      </c>
      <c r="J15" s="470" t="s">
        <v>11</v>
      </c>
      <c r="K15" s="470" t="s">
        <v>358</v>
      </c>
      <c r="L15" s="65">
        <v>0</v>
      </c>
      <c r="M15" s="63">
        <v>0</v>
      </c>
      <c r="N15" s="63">
        <v>0</v>
      </c>
      <c r="O15" s="178">
        <v>0</v>
      </c>
      <c r="P15" s="65">
        <v>80</v>
      </c>
      <c r="Q15" s="63">
        <v>120</v>
      </c>
      <c r="R15" s="64"/>
      <c r="S15" s="496" t="s">
        <v>467</v>
      </c>
      <c r="U15" s="395" t="s">
        <v>468</v>
      </c>
      <c r="V15" s="388"/>
    </row>
    <row r="16" spans="1:22" ht="64.5" thickBot="1" x14ac:dyDescent="0.3">
      <c r="A16" s="284"/>
      <c r="B16" s="712" t="s">
        <v>24</v>
      </c>
      <c r="C16" s="471" t="s">
        <v>27</v>
      </c>
      <c r="D16" s="472" t="s">
        <v>469</v>
      </c>
      <c r="E16" s="472" t="s">
        <v>484</v>
      </c>
      <c r="F16" s="473" t="s">
        <v>171</v>
      </c>
      <c r="G16" s="256"/>
      <c r="H16" s="256"/>
      <c r="I16" s="469" t="s">
        <v>350</v>
      </c>
      <c r="J16" s="470" t="s">
        <v>11</v>
      </c>
      <c r="K16" s="470" t="s">
        <v>358</v>
      </c>
      <c r="L16" s="54"/>
      <c r="M16" s="73"/>
      <c r="N16" s="73"/>
      <c r="O16" s="177"/>
      <c r="P16" s="72"/>
      <c r="Q16" s="73">
        <v>78500</v>
      </c>
      <c r="R16" s="74"/>
      <c r="S16" s="393" t="s">
        <v>471</v>
      </c>
      <c r="U16" s="395" t="s">
        <v>470</v>
      </c>
      <c r="V16" s="388"/>
    </row>
    <row r="17" spans="2:22" ht="39" thickBot="1" x14ac:dyDescent="0.3">
      <c r="B17" s="711"/>
      <c r="C17" s="99" t="s">
        <v>28</v>
      </c>
      <c r="D17" s="53" t="s">
        <v>469</v>
      </c>
      <c r="E17" s="56" t="s">
        <v>485</v>
      </c>
      <c r="F17" s="389" t="s">
        <v>171</v>
      </c>
      <c r="G17" s="257"/>
      <c r="H17" s="257"/>
      <c r="I17" s="493" t="s">
        <v>105</v>
      </c>
      <c r="J17" s="470" t="s">
        <v>11</v>
      </c>
      <c r="K17" s="470" t="s">
        <v>358</v>
      </c>
      <c r="L17" s="60"/>
      <c r="M17" s="58"/>
      <c r="N17" s="58"/>
      <c r="O17" s="175"/>
      <c r="P17" s="560">
        <v>4000</v>
      </c>
      <c r="Q17" s="58"/>
      <c r="R17" s="59"/>
      <c r="S17" s="396"/>
      <c r="U17" s="395" t="s">
        <v>477</v>
      </c>
      <c r="V17" s="388"/>
    </row>
    <row r="18" spans="2:22" ht="77.25" thickBot="1" x14ac:dyDescent="0.3">
      <c r="B18" s="711"/>
      <c r="C18" s="561" t="s">
        <v>475</v>
      </c>
      <c r="D18" s="562" t="s">
        <v>469</v>
      </c>
      <c r="E18" s="506" t="s">
        <v>481</v>
      </c>
      <c r="F18" s="505" t="s">
        <v>350</v>
      </c>
      <c r="G18" s="504"/>
      <c r="H18" s="504"/>
      <c r="I18" s="470" t="s">
        <v>7</v>
      </c>
      <c r="J18" s="470" t="s">
        <v>11</v>
      </c>
      <c r="K18" s="493" t="s">
        <v>357</v>
      </c>
      <c r="L18" s="65"/>
      <c r="M18" s="63"/>
      <c r="N18" s="63"/>
      <c r="O18" s="178"/>
      <c r="P18" s="501"/>
      <c r="Q18" s="559">
        <v>4160.2730000000001</v>
      </c>
      <c r="R18" s="64"/>
      <c r="S18" s="506" t="s">
        <v>481</v>
      </c>
      <c r="U18" s="395" t="s">
        <v>480</v>
      </c>
      <c r="V18" s="388"/>
    </row>
    <row r="19" spans="2:22" ht="42.75" customHeight="1" thickBot="1" x14ac:dyDescent="0.3">
      <c r="B19" s="711"/>
      <c r="C19" s="99" t="s">
        <v>479</v>
      </c>
      <c r="D19" s="53" t="s">
        <v>469</v>
      </c>
      <c r="E19" s="56" t="s">
        <v>476</v>
      </c>
      <c r="F19" s="389" t="s">
        <v>171</v>
      </c>
      <c r="G19" s="258"/>
      <c r="H19" s="258"/>
      <c r="I19" s="493" t="s">
        <v>90</v>
      </c>
      <c r="J19" s="470" t="s">
        <v>11</v>
      </c>
      <c r="K19" s="470" t="s">
        <v>358</v>
      </c>
      <c r="L19" s="70"/>
      <c r="M19" s="69"/>
      <c r="N19" s="69"/>
      <c r="O19" s="176"/>
      <c r="P19" s="62">
        <v>1000</v>
      </c>
      <c r="Q19" s="63"/>
      <c r="R19" s="64"/>
      <c r="S19" s="398"/>
      <c r="U19" s="395" t="s">
        <v>478</v>
      </c>
      <c r="V19" s="388"/>
    </row>
    <row r="20" spans="2:22" x14ac:dyDescent="0.25">
      <c r="B20" s="712" t="s">
        <v>88</v>
      </c>
      <c r="C20" s="101" t="s">
        <v>29</v>
      </c>
      <c r="D20" s="402"/>
      <c r="E20" s="53"/>
      <c r="F20" s="53" t="s">
        <v>104</v>
      </c>
      <c r="G20" s="256"/>
      <c r="H20" s="256"/>
      <c r="I20" s="53" t="s">
        <v>104</v>
      </c>
      <c r="J20" s="335" t="s">
        <v>104</v>
      </c>
      <c r="K20" s="53"/>
      <c r="L20" s="54"/>
      <c r="M20" s="73"/>
      <c r="N20" s="73"/>
      <c r="O20" s="177"/>
      <c r="P20" s="72"/>
      <c r="Q20" s="73"/>
      <c r="R20" s="74"/>
      <c r="S20" s="399"/>
      <c r="U20" s="395"/>
      <c r="V20" s="388"/>
    </row>
    <row r="21" spans="2:22" x14ac:dyDescent="0.25">
      <c r="B21" s="713"/>
      <c r="C21" s="99" t="s">
        <v>30</v>
      </c>
      <c r="D21" s="56"/>
      <c r="E21" s="56"/>
      <c r="F21" s="56" t="s">
        <v>104</v>
      </c>
      <c r="G21" s="257"/>
      <c r="H21" s="257"/>
      <c r="I21" s="56" t="s">
        <v>104</v>
      </c>
      <c r="J21" s="336" t="s">
        <v>104</v>
      </c>
      <c r="K21" s="56"/>
      <c r="L21" s="60"/>
      <c r="M21" s="58"/>
      <c r="N21" s="58"/>
      <c r="O21" s="175"/>
      <c r="P21" s="57"/>
      <c r="Q21" s="58"/>
      <c r="R21" s="59"/>
      <c r="S21" s="396"/>
      <c r="U21" s="395"/>
      <c r="V21" s="388"/>
    </row>
    <row r="22" spans="2:22" ht="52.5" customHeight="1" thickBot="1" x14ac:dyDescent="0.3">
      <c r="B22" s="714"/>
      <c r="C22" s="114"/>
      <c r="D22" s="67"/>
      <c r="E22" s="67"/>
      <c r="F22" s="67" t="s">
        <v>104</v>
      </c>
      <c r="G22" s="258"/>
      <c r="H22" s="258"/>
      <c r="I22" s="67" t="s">
        <v>104</v>
      </c>
      <c r="J22" s="337" t="s">
        <v>104</v>
      </c>
      <c r="K22" s="405"/>
      <c r="L22" s="65"/>
      <c r="M22" s="63"/>
      <c r="N22" s="63"/>
      <c r="O22" s="178"/>
      <c r="P22" s="62"/>
      <c r="Q22" s="63"/>
      <c r="R22" s="64"/>
      <c r="S22" s="398"/>
      <c r="U22" s="395"/>
      <c r="V22" s="388"/>
    </row>
    <row r="23" spans="2:22" ht="15.75" x14ac:dyDescent="0.25">
      <c r="K23" s="498" t="s">
        <v>463</v>
      </c>
      <c r="L23" s="499">
        <f>SUM(L6:L22)</f>
        <v>4601.7139999999999</v>
      </c>
      <c r="M23" s="499">
        <f t="shared" ref="M23:R23" si="0">SUM(M6:M22)</f>
        <v>11261.902</v>
      </c>
      <c r="N23" s="499">
        <f t="shared" si="0"/>
        <v>23746.153000000002</v>
      </c>
      <c r="O23" s="499">
        <f t="shared" si="0"/>
        <v>5267.0079999999998</v>
      </c>
      <c r="P23" s="499">
        <f t="shared" si="0"/>
        <v>24203.356</v>
      </c>
      <c r="Q23" s="499">
        <f t="shared" si="0"/>
        <v>92538.899000000005</v>
      </c>
      <c r="R23" s="499">
        <f t="shared" si="0"/>
        <v>0</v>
      </c>
    </row>
    <row r="30" spans="2:22" x14ac:dyDescent="0.25">
      <c r="B30" s="715" t="s">
        <v>106</v>
      </c>
      <c r="C30" s="715"/>
      <c r="D30" s="715"/>
      <c r="E30" s="715"/>
      <c r="F30" s="715"/>
      <c r="G30" s="715"/>
      <c r="H30" s="715"/>
      <c r="I30" s="715"/>
      <c r="J30" s="715"/>
      <c r="K30" s="715"/>
      <c r="L30" s="715"/>
      <c r="M30" s="715"/>
      <c r="N30" s="715"/>
      <c r="O30" s="715"/>
      <c r="P30" s="715"/>
      <c r="Q30" s="715"/>
      <c r="R30" s="715"/>
      <c r="S30" s="715"/>
    </row>
    <row r="31" spans="2:22" ht="15" customHeight="1" x14ac:dyDescent="0.25">
      <c r="B31" s="716" t="s">
        <v>112</v>
      </c>
      <c r="C31" s="716"/>
      <c r="D31" s="716"/>
      <c r="E31" s="716"/>
      <c r="F31" s="716"/>
      <c r="G31" s="716"/>
      <c r="H31" s="716"/>
      <c r="I31" s="716"/>
      <c r="J31" s="716"/>
      <c r="K31" s="716"/>
      <c r="L31" s="716"/>
      <c r="M31" s="716"/>
      <c r="N31" s="716"/>
      <c r="O31" s="716"/>
      <c r="P31" s="716"/>
      <c r="Q31" s="716"/>
      <c r="R31" s="716"/>
      <c r="S31" s="716"/>
    </row>
    <row r="32" spans="2:22" ht="19.5" customHeight="1" x14ac:dyDescent="0.25">
      <c r="B32" s="29" t="s">
        <v>142</v>
      </c>
    </row>
    <row r="33" spans="2:18" x14ac:dyDescent="0.25">
      <c r="B33" s="29" t="s">
        <v>136</v>
      </c>
    </row>
    <row r="34" spans="2:18" x14ac:dyDescent="0.25">
      <c r="B34" s="29" t="s">
        <v>137</v>
      </c>
    </row>
    <row r="35" spans="2:18" x14ac:dyDescent="0.25">
      <c r="B35" s="29" t="s">
        <v>138</v>
      </c>
    </row>
    <row r="36" spans="2:18" x14ac:dyDescent="0.25">
      <c r="B36" s="29" t="s">
        <v>139</v>
      </c>
    </row>
    <row r="37" spans="2:18" x14ac:dyDescent="0.25">
      <c r="B37" s="29" t="s">
        <v>141</v>
      </c>
    </row>
    <row r="38" spans="2:18" x14ac:dyDescent="0.25">
      <c r="B38" s="29" t="s">
        <v>140</v>
      </c>
    </row>
    <row r="40" spans="2:18" x14ac:dyDescent="0.25">
      <c r="B40" s="703" t="s">
        <v>131</v>
      </c>
      <c r="C40" s="703"/>
      <c r="D40" s="703"/>
      <c r="E40" s="703"/>
      <c r="F40" s="703"/>
      <c r="G40" s="703"/>
      <c r="H40" s="703"/>
      <c r="I40" s="703"/>
      <c r="J40" s="703"/>
      <c r="K40" s="703"/>
      <c r="L40" s="703"/>
      <c r="M40" s="703"/>
      <c r="N40" s="703"/>
      <c r="O40" s="703"/>
      <c r="P40" s="703"/>
      <c r="Q40" s="703"/>
      <c r="R40" s="703"/>
    </row>
    <row r="41" spans="2:18" x14ac:dyDescent="0.25">
      <c r="B41" s="699" t="s">
        <v>244</v>
      </c>
      <c r="C41" s="699"/>
      <c r="D41" s="699"/>
      <c r="E41" s="699"/>
      <c r="F41" s="699"/>
      <c r="G41" s="699"/>
      <c r="H41" s="699"/>
      <c r="I41" s="699"/>
      <c r="J41" s="699"/>
      <c r="K41" s="699"/>
      <c r="L41" s="699"/>
      <c r="M41" s="699"/>
      <c r="N41" s="699"/>
      <c r="O41" s="699"/>
      <c r="P41" s="699"/>
      <c r="Q41" s="699"/>
      <c r="R41" s="699"/>
    </row>
    <row r="42" spans="2:18" x14ac:dyDescent="0.25">
      <c r="B42" s="698" t="s">
        <v>267</v>
      </c>
      <c r="C42" s="698"/>
      <c r="D42" s="698"/>
      <c r="E42" s="698"/>
      <c r="F42" s="698"/>
      <c r="G42" s="698"/>
      <c r="H42" s="698"/>
      <c r="I42" s="698"/>
      <c r="J42" s="698"/>
      <c r="K42" s="698"/>
      <c r="L42" s="698"/>
      <c r="M42" s="698"/>
      <c r="N42" s="698"/>
      <c r="O42" s="698"/>
      <c r="P42" s="698"/>
      <c r="Q42" s="698"/>
      <c r="R42" s="698"/>
    </row>
    <row r="43" spans="2:18" x14ac:dyDescent="0.25">
      <c r="B43" s="698" t="s">
        <v>245</v>
      </c>
      <c r="C43" s="698"/>
      <c r="D43" s="698"/>
      <c r="E43" s="698"/>
      <c r="F43" s="698"/>
      <c r="G43" s="698"/>
      <c r="H43" s="698"/>
      <c r="I43" s="698"/>
      <c r="J43" s="698"/>
      <c r="K43" s="698"/>
      <c r="L43" s="698"/>
      <c r="M43" s="698"/>
      <c r="N43" s="698"/>
      <c r="O43" s="698"/>
      <c r="P43" s="698"/>
      <c r="Q43" s="698"/>
      <c r="R43" s="698"/>
    </row>
    <row r="44" spans="2:18" x14ac:dyDescent="0.25">
      <c r="B44" s="698" t="s">
        <v>351</v>
      </c>
      <c r="C44" s="698"/>
      <c r="D44" s="698"/>
      <c r="E44" s="698"/>
      <c r="F44" s="698"/>
      <c r="G44" s="698"/>
      <c r="H44" s="698"/>
      <c r="I44" s="698"/>
      <c r="J44" s="698"/>
      <c r="K44" s="698"/>
      <c r="L44" s="698"/>
      <c r="M44" s="698"/>
      <c r="N44" s="698"/>
      <c r="O44" s="698"/>
      <c r="P44" s="698"/>
      <c r="Q44" s="698"/>
      <c r="R44" s="698"/>
    </row>
    <row r="45" spans="2:18" x14ac:dyDescent="0.25">
      <c r="B45" s="698" t="s">
        <v>176</v>
      </c>
      <c r="C45" s="698"/>
      <c r="D45" s="698"/>
      <c r="E45" s="698"/>
      <c r="F45" s="698"/>
      <c r="G45" s="698"/>
      <c r="H45" s="698"/>
      <c r="I45" s="698"/>
      <c r="J45" s="698"/>
      <c r="K45" s="698"/>
      <c r="L45" s="698"/>
      <c r="M45" s="698"/>
      <c r="N45" s="698"/>
      <c r="O45" s="698"/>
      <c r="P45" s="698"/>
      <c r="Q45" s="698"/>
      <c r="R45" s="698"/>
    </row>
    <row r="46" spans="2:18" x14ac:dyDescent="0.25">
      <c r="B46" s="698" t="s">
        <v>149</v>
      </c>
      <c r="C46" s="698"/>
      <c r="D46" s="698"/>
      <c r="E46" s="698"/>
      <c r="F46" s="698"/>
      <c r="G46" s="698"/>
      <c r="H46" s="698"/>
      <c r="I46" s="698"/>
      <c r="J46" s="698"/>
      <c r="K46" s="698"/>
      <c r="L46" s="698"/>
      <c r="M46" s="698"/>
      <c r="N46" s="698"/>
      <c r="O46" s="698"/>
      <c r="P46" s="698"/>
      <c r="Q46" s="698"/>
      <c r="R46" s="698"/>
    </row>
    <row r="47" spans="2:18" x14ac:dyDescent="0.25">
      <c r="B47" s="698" t="s">
        <v>352</v>
      </c>
      <c r="C47" s="698"/>
      <c r="D47" s="698"/>
      <c r="E47" s="698"/>
      <c r="F47" s="698"/>
      <c r="G47" s="698"/>
      <c r="H47" s="698"/>
      <c r="I47" s="698"/>
      <c r="J47" s="698"/>
      <c r="K47" s="698"/>
      <c r="L47" s="698"/>
      <c r="M47" s="698"/>
      <c r="N47" s="698"/>
      <c r="O47" s="698"/>
      <c r="P47" s="698"/>
      <c r="Q47" s="698"/>
      <c r="R47" s="698"/>
    </row>
    <row r="48" spans="2:18" x14ac:dyDescent="0.25">
      <c r="B48" s="698" t="s">
        <v>359</v>
      </c>
      <c r="C48" s="698"/>
      <c r="D48" s="698"/>
      <c r="E48" s="698"/>
      <c r="F48" s="698"/>
      <c r="G48" s="698"/>
      <c r="H48" s="698"/>
      <c r="I48" s="698"/>
      <c r="J48" s="698"/>
      <c r="K48" s="698"/>
      <c r="L48" s="698"/>
      <c r="M48" s="698"/>
      <c r="N48" s="698"/>
      <c r="O48" s="698"/>
      <c r="P48" s="698"/>
      <c r="Q48" s="698"/>
      <c r="R48" s="698"/>
    </row>
    <row r="49" spans="2:18" x14ac:dyDescent="0.25">
      <c r="B49" s="698" t="s">
        <v>264</v>
      </c>
      <c r="C49" s="698"/>
      <c r="D49" s="698"/>
      <c r="E49" s="698"/>
      <c r="F49" s="698"/>
      <c r="G49" s="698"/>
      <c r="H49" s="698"/>
      <c r="I49" s="698"/>
      <c r="J49" s="698"/>
      <c r="K49" s="698"/>
      <c r="L49" s="698"/>
      <c r="M49" s="698"/>
      <c r="N49" s="698"/>
      <c r="O49" s="698"/>
      <c r="P49" s="698"/>
      <c r="Q49" s="698"/>
      <c r="R49" s="698"/>
    </row>
    <row r="50" spans="2:18" x14ac:dyDescent="0.25">
      <c r="B50" s="280"/>
      <c r="C50" s="280"/>
      <c r="D50" s="280"/>
      <c r="E50" s="280"/>
      <c r="F50" s="280"/>
      <c r="G50" s="280"/>
      <c r="H50" s="280"/>
      <c r="I50" s="280"/>
      <c r="J50" s="280"/>
      <c r="K50" s="322"/>
      <c r="L50" s="280"/>
    </row>
    <row r="51" spans="2:18" x14ac:dyDescent="0.25">
      <c r="H51" s="29"/>
      <c r="I51" s="29"/>
      <c r="J51" s="29"/>
      <c r="K51" s="29"/>
      <c r="N51" s="278"/>
      <c r="O51" s="278"/>
      <c r="P51" s="278"/>
      <c r="Q51" s="278"/>
      <c r="R51" s="278"/>
    </row>
    <row r="52" spans="2:18" ht="14.1" customHeight="1" x14ac:dyDescent="0.25"/>
    <row r="53" spans="2:18" ht="14.1" customHeight="1" x14ac:dyDescent="0.25"/>
    <row r="54" spans="2:18" ht="14.1" customHeight="1" x14ac:dyDescent="0.25"/>
    <row r="55" spans="2:18" ht="14.1" customHeight="1" x14ac:dyDescent="0.25"/>
    <row r="56" spans="2:18" ht="14.1" customHeight="1" x14ac:dyDescent="0.25"/>
    <row r="58" spans="2:18" ht="14.1" customHeight="1" x14ac:dyDescent="0.25"/>
    <row r="59" spans="2:18" ht="14.1" customHeight="1" x14ac:dyDescent="0.25"/>
    <row r="60" spans="2:18" ht="14.1" customHeight="1" x14ac:dyDescent="0.25"/>
    <row r="61" spans="2:18" ht="14.1" customHeight="1" x14ac:dyDescent="0.25"/>
    <row r="62" spans="2:18" ht="14.1" customHeight="1" x14ac:dyDescent="0.25"/>
    <row r="63" spans="2:18" ht="14.1" customHeight="1" x14ac:dyDescent="0.25"/>
    <row r="64" spans="2:18" ht="14.1" customHeight="1" x14ac:dyDescent="0.25"/>
    <row r="65" ht="14.1" customHeight="1" x14ac:dyDescent="0.25"/>
    <row r="66" ht="14.1" customHeight="1" x14ac:dyDescent="0.25"/>
    <row r="67" ht="14.1" customHeight="1" x14ac:dyDescent="0.25"/>
    <row r="68" ht="14.1" customHeight="1" x14ac:dyDescent="0.25"/>
    <row r="69" ht="14.45"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45" customHeight="1" x14ac:dyDescent="0.25"/>
    <row r="82" spans="14:14" ht="14.1" customHeight="1" x14ac:dyDescent="0.25"/>
    <row r="83" spans="14:14" ht="14.1" customHeight="1" x14ac:dyDescent="0.25"/>
    <row r="84" spans="14:14" ht="14.1" customHeight="1" x14ac:dyDescent="0.25"/>
    <row r="85" spans="14:14" ht="14.1" customHeight="1" x14ac:dyDescent="0.25"/>
    <row r="86" spans="14:14" ht="14.1" customHeight="1" x14ac:dyDescent="0.25"/>
    <row r="87" spans="14:14" ht="14.45" customHeight="1" x14ac:dyDescent="0.25"/>
    <row r="88" spans="14:14" ht="14.1" customHeight="1" x14ac:dyDescent="0.25"/>
    <row r="89" spans="14:14" ht="14.1" customHeight="1" x14ac:dyDescent="0.25"/>
    <row r="90" spans="14:14" ht="38.1" customHeight="1" x14ac:dyDescent="0.25">
      <c r="N90" s="25"/>
    </row>
    <row r="91" spans="14:14" ht="30.95" customHeight="1" x14ac:dyDescent="0.25">
      <c r="N91" s="25"/>
    </row>
    <row r="92" spans="14:14" ht="33" customHeight="1" x14ac:dyDescent="0.25">
      <c r="N92" s="24"/>
    </row>
    <row r="93" spans="14:14" ht="39.950000000000003" customHeight="1" x14ac:dyDescent="0.25"/>
    <row r="94" spans="14:14" ht="21.95" customHeight="1" x14ac:dyDescent="0.25"/>
    <row r="95" spans="14:14" ht="14.1" customHeight="1" x14ac:dyDescent="0.25"/>
    <row r="96" spans="14:14" ht="14.1" customHeight="1" x14ac:dyDescent="0.25"/>
    <row r="97" ht="14.45"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45"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45" customHeight="1" x14ac:dyDescent="0.25"/>
  </sheetData>
  <mergeCells count="30">
    <mergeCell ref="C4:C5"/>
    <mergeCell ref="D4:D5"/>
    <mergeCell ref="E4:E5"/>
    <mergeCell ref="F4:F5"/>
    <mergeCell ref="G4:G5"/>
    <mergeCell ref="B2:S2"/>
    <mergeCell ref="B40:R40"/>
    <mergeCell ref="J4:J5"/>
    <mergeCell ref="L4:O4"/>
    <mergeCell ref="P4:R4"/>
    <mergeCell ref="B6:B15"/>
    <mergeCell ref="B16:B19"/>
    <mergeCell ref="B20:B22"/>
    <mergeCell ref="B30:S30"/>
    <mergeCell ref="B31:S31"/>
    <mergeCell ref="K4:K5"/>
    <mergeCell ref="B3:S3"/>
    <mergeCell ref="B4:B5"/>
    <mergeCell ref="H4:H5"/>
    <mergeCell ref="I4:I5"/>
    <mergeCell ref="S4:S5"/>
    <mergeCell ref="B49:R49"/>
    <mergeCell ref="B41:R41"/>
    <mergeCell ref="B42:R42"/>
    <mergeCell ref="B43:R43"/>
    <mergeCell ref="B44:R44"/>
    <mergeCell ref="B45:R45"/>
    <mergeCell ref="B46:R46"/>
    <mergeCell ref="B48:R48"/>
    <mergeCell ref="B47:R47"/>
  </mergeCells>
  <conditionalFormatting sqref="C6:E22 L6:R22">
    <cfRule type="containsBlanks" dxfId="69" priority="4">
      <formula>LEN(TRIM(C6))=0</formula>
    </cfRule>
  </conditionalFormatting>
  <conditionalFormatting sqref="S18">
    <cfRule type="containsBlanks" dxfId="68" priority="2">
      <formula>LEN(TRIM(S18))=0</formula>
    </cfRule>
  </conditionalFormatting>
  <conditionalFormatting sqref="S18">
    <cfRule type="containsBlanks" dxfId="67" priority="1">
      <formula>LEN(TRIM(S18))=0</formula>
    </cfRule>
  </conditionalFormatting>
  <dataValidations count="2">
    <dataValidation type="list" allowBlank="1" showInputMessage="1" showErrorMessage="1" sqref="G6:G15">
      <formula1>M1indname</formula1>
    </dataValidation>
    <dataValidation type="list" allowBlank="1" showInputMessage="1" showErrorMessage="1" sqref="H6:H15">
      <formula1>cellM11ddm2</formula1>
    </dataValidation>
  </dataValidations>
  <pageMargins left="0.7" right="0.7" top="0.75" bottom="0.75" header="0.3" footer="0.3"/>
  <pageSetup paperSize="8"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workbookViewId="0">
      <selection sqref="A1:T30"/>
    </sheetView>
  </sheetViews>
  <sheetFormatPr defaultColWidth="8.7109375" defaultRowHeight="15" x14ac:dyDescent="0.25"/>
  <cols>
    <col min="1" max="1" width="2.28515625" style="29" customWidth="1"/>
    <col min="2" max="2" width="13.85546875" style="29" customWidth="1"/>
    <col min="3" max="3" width="3.7109375" style="29" customWidth="1"/>
    <col min="4" max="4" width="17" style="29" customWidth="1"/>
    <col min="5" max="5" width="21" style="29" customWidth="1"/>
    <col min="6" max="6" width="9.140625" style="29" customWidth="1"/>
    <col min="7" max="7" width="13.28515625" style="29" customWidth="1"/>
    <col min="8" max="8" width="11.28515625" style="29" customWidth="1"/>
    <col min="9" max="9" width="13.140625" style="29" customWidth="1"/>
    <col min="10" max="14" width="8.28515625" style="29" customWidth="1"/>
    <col min="15" max="15" width="9.28515625" style="29" customWidth="1"/>
    <col min="16" max="16" width="9.7109375" style="29" customWidth="1"/>
    <col min="17" max="17" width="11.42578125" style="29" customWidth="1"/>
    <col min="18" max="19" width="5.7109375" style="29" customWidth="1"/>
    <col min="20" max="20" width="12.85546875" style="29" customWidth="1"/>
    <col min="21" max="21" width="7.28515625" style="29" customWidth="1"/>
    <col min="22" max="22" width="19.28515625" style="29" customWidth="1"/>
    <col min="23" max="23" width="20" style="29" customWidth="1"/>
    <col min="24" max="16384" width="8.7109375" style="29"/>
  </cols>
  <sheetData>
    <row r="1" spans="1:24" ht="15.75" thickBot="1" x14ac:dyDescent="0.3">
      <c r="B1" s="29" t="s">
        <v>111</v>
      </c>
      <c r="O1" s="7"/>
      <c r="P1" s="7"/>
    </row>
    <row r="2" spans="1:24" ht="16.5" thickBot="1" x14ac:dyDescent="0.3">
      <c r="B2" s="742" t="s">
        <v>167</v>
      </c>
      <c r="C2" s="743"/>
      <c r="D2" s="743"/>
      <c r="E2" s="743"/>
      <c r="F2" s="743"/>
      <c r="G2" s="743"/>
      <c r="H2" s="743"/>
      <c r="I2" s="743"/>
      <c r="J2" s="743"/>
      <c r="K2" s="743"/>
      <c r="L2" s="743"/>
      <c r="M2" s="743"/>
      <c r="N2" s="743"/>
      <c r="O2" s="743"/>
      <c r="P2" s="743"/>
      <c r="Q2" s="743"/>
      <c r="R2" s="743"/>
      <c r="S2" s="743"/>
      <c r="T2" s="744"/>
      <c r="U2" s="385"/>
    </row>
    <row r="3" spans="1:24" ht="15.75" thickBot="1" x14ac:dyDescent="0.3">
      <c r="B3" s="282"/>
      <c r="C3" s="282"/>
      <c r="D3" s="282"/>
      <c r="E3" s="282"/>
      <c r="F3" s="282"/>
      <c r="G3" s="282"/>
      <c r="H3" s="282"/>
      <c r="I3" s="323"/>
      <c r="J3" s="282"/>
      <c r="K3" s="282"/>
      <c r="L3" s="282"/>
      <c r="M3" s="282"/>
      <c r="N3" s="282"/>
      <c r="O3" s="282"/>
      <c r="P3" s="282"/>
    </row>
    <row r="4" spans="1:24" ht="31.5" customHeight="1" thickBot="1" x14ac:dyDescent="0.3">
      <c r="A4" s="7"/>
      <c r="B4" s="721" t="s">
        <v>80</v>
      </c>
      <c r="C4" s="721" t="s">
        <v>110</v>
      </c>
      <c r="D4" s="725" t="s">
        <v>23</v>
      </c>
      <c r="E4" s="721" t="s">
        <v>87</v>
      </c>
      <c r="F4" s="748" t="s">
        <v>160</v>
      </c>
      <c r="G4" s="740" t="s">
        <v>103</v>
      </c>
      <c r="H4" s="751" t="s">
        <v>6</v>
      </c>
      <c r="I4" s="717" t="s">
        <v>355</v>
      </c>
      <c r="J4" s="706" t="s">
        <v>164</v>
      </c>
      <c r="K4" s="707"/>
      <c r="L4" s="707"/>
      <c r="M4" s="708"/>
      <c r="N4" s="709" t="s">
        <v>165</v>
      </c>
      <c r="O4" s="710"/>
      <c r="P4" s="753"/>
      <c r="Q4" s="754" t="s">
        <v>177</v>
      </c>
      <c r="R4" s="730" t="s">
        <v>1</v>
      </c>
      <c r="S4" s="732" t="s">
        <v>148</v>
      </c>
      <c r="T4" s="740" t="s">
        <v>106</v>
      </c>
      <c r="U4" s="382"/>
      <c r="V4" s="116"/>
      <c r="W4" s="116"/>
      <c r="X4" s="116"/>
    </row>
    <row r="5" spans="1:24" ht="25.5" customHeight="1" thickBot="1" x14ac:dyDescent="0.3">
      <c r="A5" s="7"/>
      <c r="B5" s="745"/>
      <c r="C5" s="746"/>
      <c r="D5" s="747"/>
      <c r="E5" s="745"/>
      <c r="F5" s="749"/>
      <c r="G5" s="750"/>
      <c r="H5" s="752"/>
      <c r="I5" s="728"/>
      <c r="J5" s="289">
        <v>2016</v>
      </c>
      <c r="K5" s="287">
        <v>2017</v>
      </c>
      <c r="L5" s="287">
        <v>2018</v>
      </c>
      <c r="M5" s="288">
        <v>2019</v>
      </c>
      <c r="N5" s="22">
        <v>2020</v>
      </c>
      <c r="O5" s="104" t="s">
        <v>91</v>
      </c>
      <c r="P5" s="23" t="s">
        <v>92</v>
      </c>
      <c r="Q5" s="755"/>
      <c r="R5" s="731"/>
      <c r="S5" s="733"/>
      <c r="T5" s="741"/>
      <c r="U5" s="382"/>
      <c r="V5" s="387" t="s">
        <v>392</v>
      </c>
      <c r="W5" s="386"/>
    </row>
    <row r="6" spans="1:24" x14ac:dyDescent="0.25">
      <c r="A6" s="7"/>
      <c r="B6" s="734" t="s">
        <v>89</v>
      </c>
      <c r="C6" s="101">
        <v>1</v>
      </c>
      <c r="D6" s="75"/>
      <c r="E6" s="75"/>
      <c r="F6" s="122" t="s">
        <v>162</v>
      </c>
      <c r="G6" s="75" t="s">
        <v>104</v>
      </c>
      <c r="H6" s="338" t="s">
        <v>104</v>
      </c>
      <c r="I6" s="75" t="s">
        <v>104</v>
      </c>
      <c r="J6" s="88"/>
      <c r="K6" s="76"/>
      <c r="L6" s="76"/>
      <c r="M6" s="77"/>
      <c r="N6" s="78"/>
      <c r="O6" s="79"/>
      <c r="P6" s="80" t="s">
        <v>173</v>
      </c>
      <c r="Q6" s="54"/>
      <c r="R6" s="55"/>
      <c r="S6" s="329"/>
      <c r="T6" s="330"/>
      <c r="U6" s="7"/>
      <c r="V6" s="388"/>
      <c r="W6" s="388"/>
    </row>
    <row r="7" spans="1:24" x14ac:dyDescent="0.25">
      <c r="A7" s="7"/>
      <c r="B7" s="735"/>
      <c r="C7" s="99">
        <v>2</v>
      </c>
      <c r="D7" s="51"/>
      <c r="E7" s="51"/>
      <c r="F7" s="121" t="s">
        <v>162</v>
      </c>
      <c r="G7" s="51" t="s">
        <v>104</v>
      </c>
      <c r="H7" s="89" t="s">
        <v>104</v>
      </c>
      <c r="I7" s="51" t="s">
        <v>104</v>
      </c>
      <c r="J7" s="83"/>
      <c r="K7" s="81"/>
      <c r="L7" s="81"/>
      <c r="M7" s="82"/>
      <c r="N7" s="83"/>
      <c r="O7" s="81"/>
      <c r="P7" s="82"/>
      <c r="Q7" s="60"/>
      <c r="R7" s="61"/>
      <c r="S7" s="326"/>
      <c r="T7" s="331"/>
      <c r="U7" s="7"/>
      <c r="V7" s="388"/>
      <c r="W7" s="388"/>
    </row>
    <row r="8" spans="1:24" x14ac:dyDescent="0.25">
      <c r="A8" s="7"/>
      <c r="B8" s="735"/>
      <c r="C8" s="99"/>
      <c r="D8" s="51"/>
      <c r="E8" s="51"/>
      <c r="F8" s="121" t="s">
        <v>162</v>
      </c>
      <c r="G8" s="51" t="s">
        <v>104</v>
      </c>
      <c r="H8" s="89" t="s">
        <v>104</v>
      </c>
      <c r="I8" s="51" t="s">
        <v>104</v>
      </c>
      <c r="J8" s="83"/>
      <c r="K8" s="81"/>
      <c r="L8" s="81"/>
      <c r="M8" s="82"/>
      <c r="N8" s="83"/>
      <c r="O8" s="81"/>
      <c r="P8" s="82"/>
      <c r="Q8" s="65"/>
      <c r="R8" s="66"/>
      <c r="S8" s="327"/>
      <c r="T8" s="331"/>
      <c r="U8" s="7"/>
      <c r="V8" s="388"/>
      <c r="W8" s="388"/>
    </row>
    <row r="9" spans="1:24" ht="15.75" thickBot="1" x14ac:dyDescent="0.3">
      <c r="A9" s="7"/>
      <c r="B9" s="736"/>
      <c r="C9" s="100"/>
      <c r="D9" s="52"/>
      <c r="E9" s="52"/>
      <c r="F9" s="309" t="s">
        <v>162</v>
      </c>
      <c r="G9" s="52" t="s">
        <v>104</v>
      </c>
      <c r="H9" s="84" t="s">
        <v>104</v>
      </c>
      <c r="I9" s="52" t="s">
        <v>104</v>
      </c>
      <c r="J9" s="87"/>
      <c r="K9" s="85"/>
      <c r="L9" s="85"/>
      <c r="M9" s="86"/>
      <c r="N9" s="179"/>
      <c r="O9" s="180"/>
      <c r="P9" s="181"/>
      <c r="Q9" s="65"/>
      <c r="R9" s="66"/>
      <c r="S9" s="327"/>
      <c r="T9" s="332"/>
      <c r="U9" s="7"/>
      <c r="V9" s="388"/>
      <c r="W9" s="388"/>
    </row>
    <row r="10" spans="1:24" ht="14.1" customHeight="1" thickBot="1" x14ac:dyDescent="0.3">
      <c r="A10" s="7"/>
      <c r="B10" s="737" t="s">
        <v>93</v>
      </c>
      <c r="C10" s="101">
        <v>1</v>
      </c>
      <c r="D10" s="75"/>
      <c r="E10" s="75"/>
      <c r="F10" s="122" t="s">
        <v>104</v>
      </c>
      <c r="G10" s="75" t="s">
        <v>104</v>
      </c>
      <c r="H10" s="338" t="s">
        <v>104</v>
      </c>
      <c r="I10" s="75" t="s">
        <v>104</v>
      </c>
      <c r="J10" s="88"/>
      <c r="K10" s="76"/>
      <c r="L10" s="76"/>
      <c r="M10" s="77"/>
      <c r="N10" s="88"/>
      <c r="O10" s="76"/>
      <c r="P10" s="77"/>
      <c r="Q10" s="72"/>
      <c r="R10" s="55"/>
      <c r="S10" s="329"/>
      <c r="T10" s="333"/>
      <c r="U10" s="7"/>
      <c r="V10" s="388"/>
      <c r="W10" s="388"/>
    </row>
    <row r="11" spans="1:24" x14ac:dyDescent="0.25">
      <c r="B11" s="738"/>
      <c r="C11" s="99">
        <v>2</v>
      </c>
      <c r="D11" s="51"/>
      <c r="E11" s="51"/>
      <c r="F11" s="121" t="s">
        <v>104</v>
      </c>
      <c r="G11" s="51" t="s">
        <v>104</v>
      </c>
      <c r="H11" s="89" t="s">
        <v>104</v>
      </c>
      <c r="I11" s="51" t="s">
        <v>104</v>
      </c>
      <c r="J11" s="83"/>
      <c r="K11" s="81"/>
      <c r="L11" s="81"/>
      <c r="M11" s="82"/>
      <c r="N11" s="83"/>
      <c r="O11" s="81"/>
      <c r="P11" s="82"/>
      <c r="Q11" s="57"/>
      <c r="R11" s="61"/>
      <c r="S11" s="326"/>
      <c r="T11" s="331"/>
      <c r="U11" s="7"/>
      <c r="V11" s="388"/>
      <c r="W11" s="388"/>
    </row>
    <row r="12" spans="1:24" x14ac:dyDescent="0.25">
      <c r="B12" s="738"/>
      <c r="C12" s="123"/>
      <c r="D12" s="51"/>
      <c r="E12" s="51"/>
      <c r="F12" s="121" t="s">
        <v>104</v>
      </c>
      <c r="G12" s="51" t="s">
        <v>104</v>
      </c>
      <c r="H12" s="89" t="s">
        <v>104</v>
      </c>
      <c r="I12" s="51" t="s">
        <v>104</v>
      </c>
      <c r="J12" s="83"/>
      <c r="K12" s="81"/>
      <c r="L12" s="81"/>
      <c r="M12" s="82"/>
      <c r="N12" s="83"/>
      <c r="O12" s="81"/>
      <c r="P12" s="82"/>
      <c r="Q12" s="62"/>
      <c r="R12" s="66" t="s">
        <v>175</v>
      </c>
      <c r="S12" s="327"/>
      <c r="T12" s="331"/>
      <c r="U12" s="7"/>
      <c r="V12" s="388"/>
      <c r="W12" s="388"/>
    </row>
    <row r="13" spans="1:24" ht="19.5" customHeight="1" thickBot="1" x14ac:dyDescent="0.3">
      <c r="B13" s="739"/>
      <c r="C13" s="124"/>
      <c r="D13" s="52"/>
      <c r="E13" s="52"/>
      <c r="F13" s="309" t="s">
        <v>104</v>
      </c>
      <c r="G13" s="52" t="s">
        <v>104</v>
      </c>
      <c r="H13" s="84" t="s">
        <v>104</v>
      </c>
      <c r="I13" s="52" t="s">
        <v>104</v>
      </c>
      <c r="J13" s="87"/>
      <c r="K13" s="85"/>
      <c r="L13" s="85"/>
      <c r="M13" s="86"/>
      <c r="N13" s="87"/>
      <c r="O13" s="85"/>
      <c r="P13" s="86"/>
      <c r="Q13" s="68"/>
      <c r="R13" s="71"/>
      <c r="S13" s="328"/>
      <c r="T13" s="332"/>
      <c r="U13" s="7"/>
      <c r="V13" s="388"/>
      <c r="W13" s="388"/>
    </row>
    <row r="14" spans="1:24" x14ac:dyDescent="0.25">
      <c r="Q14" s="97"/>
      <c r="R14" s="98"/>
      <c r="S14" s="98"/>
    </row>
    <row r="15" spans="1:24" x14ac:dyDescent="0.25">
      <c r="P15" s="3"/>
      <c r="Q15" s="97"/>
      <c r="R15" s="98"/>
      <c r="S15" s="98"/>
    </row>
    <row r="16" spans="1:24" x14ac:dyDescent="0.25">
      <c r="B16" s="715" t="s">
        <v>106</v>
      </c>
      <c r="C16" s="715"/>
      <c r="D16" s="715"/>
      <c r="E16" s="715"/>
      <c r="F16" s="715"/>
      <c r="G16" s="715"/>
      <c r="H16" s="715"/>
      <c r="I16" s="715"/>
      <c r="J16" s="715"/>
      <c r="K16" s="715"/>
      <c r="L16" s="715"/>
      <c r="M16" s="715"/>
      <c r="N16" s="715"/>
      <c r="O16" s="715"/>
      <c r="P16" s="715"/>
      <c r="Q16" s="97"/>
      <c r="R16" s="98"/>
      <c r="S16" s="98"/>
    </row>
    <row r="17" spans="2:19" ht="15.6" customHeight="1" x14ac:dyDescent="0.25">
      <c r="B17" s="698" t="s">
        <v>119</v>
      </c>
      <c r="C17" s="698"/>
      <c r="D17" s="698"/>
      <c r="E17" s="698"/>
      <c r="F17" s="698"/>
      <c r="G17" s="698"/>
      <c r="H17" s="698"/>
      <c r="I17" s="698"/>
      <c r="J17" s="698"/>
      <c r="K17" s="698"/>
      <c r="L17" s="698"/>
      <c r="M17" s="698"/>
      <c r="N17" s="698"/>
      <c r="O17" s="698"/>
      <c r="P17" s="698"/>
      <c r="Q17" s="97"/>
      <c r="R17" s="98"/>
      <c r="S17" s="98"/>
    </row>
    <row r="18" spans="2:19" ht="50.25" customHeight="1" x14ac:dyDescent="0.25">
      <c r="B18" s="729" t="s">
        <v>303</v>
      </c>
      <c r="C18" s="729"/>
      <c r="D18" s="729"/>
      <c r="E18" s="729"/>
      <c r="F18" s="729"/>
      <c r="G18" s="729"/>
      <c r="H18" s="729"/>
      <c r="I18" s="729"/>
      <c r="J18" s="729"/>
      <c r="K18" s="729"/>
      <c r="L18" s="729"/>
      <c r="M18" s="729"/>
      <c r="N18" s="729"/>
      <c r="O18" s="729"/>
      <c r="P18" s="729"/>
    </row>
    <row r="20" spans="2:19" ht="17.25" customHeight="1" x14ac:dyDescent="0.25">
      <c r="B20" s="703" t="s">
        <v>131</v>
      </c>
      <c r="C20" s="703"/>
      <c r="D20" s="703"/>
      <c r="E20" s="703"/>
      <c r="F20" s="703"/>
      <c r="G20" s="703"/>
      <c r="H20" s="703"/>
      <c r="I20" s="703"/>
      <c r="J20" s="703"/>
      <c r="K20" s="703"/>
      <c r="L20" s="703"/>
      <c r="M20" s="703"/>
      <c r="N20" s="703"/>
      <c r="O20" s="703"/>
      <c r="P20" s="703"/>
    </row>
    <row r="21" spans="2:19" x14ac:dyDescent="0.25">
      <c r="B21" s="699" t="s">
        <v>244</v>
      </c>
      <c r="C21" s="699"/>
      <c r="D21" s="699"/>
      <c r="E21" s="699"/>
      <c r="F21" s="699"/>
      <c r="G21" s="699"/>
      <c r="H21" s="699"/>
      <c r="I21" s="699"/>
      <c r="J21" s="699"/>
      <c r="K21" s="699"/>
      <c r="L21" s="699"/>
      <c r="M21" s="699"/>
      <c r="N21" s="699"/>
      <c r="O21" s="699"/>
      <c r="P21" s="699"/>
      <c r="Q21" s="699"/>
      <c r="R21" s="699"/>
      <c r="S21" s="699"/>
    </row>
    <row r="22" spans="2:19" x14ac:dyDescent="0.25">
      <c r="B22" s="698" t="s">
        <v>135</v>
      </c>
      <c r="C22" s="698"/>
      <c r="D22" s="698"/>
      <c r="E22" s="698"/>
      <c r="F22" s="698"/>
      <c r="G22" s="698"/>
      <c r="H22" s="698"/>
      <c r="I22" s="698"/>
      <c r="J22" s="698"/>
      <c r="K22" s="698"/>
      <c r="L22" s="698"/>
      <c r="M22" s="698"/>
      <c r="N22" s="698"/>
      <c r="O22" s="698"/>
      <c r="P22" s="698"/>
      <c r="Q22" s="698"/>
      <c r="R22" s="698"/>
      <c r="S22" s="698"/>
    </row>
    <row r="23" spans="2:19" x14ac:dyDescent="0.25">
      <c r="B23" s="698" t="s">
        <v>245</v>
      </c>
      <c r="C23" s="698"/>
      <c r="D23" s="698"/>
      <c r="E23" s="698"/>
      <c r="F23" s="698"/>
      <c r="G23" s="698"/>
      <c r="H23" s="698"/>
      <c r="I23" s="698"/>
      <c r="J23" s="698"/>
      <c r="K23" s="698"/>
      <c r="L23" s="698"/>
      <c r="M23" s="698"/>
      <c r="N23" s="698"/>
      <c r="O23" s="698"/>
      <c r="P23" s="698"/>
      <c r="Q23" s="698"/>
      <c r="R23" s="698"/>
      <c r="S23" s="698"/>
    </row>
    <row r="24" spans="2:19" x14ac:dyDescent="0.25">
      <c r="B24" s="698" t="s">
        <v>353</v>
      </c>
      <c r="C24" s="698"/>
      <c r="D24" s="698"/>
      <c r="E24" s="698"/>
      <c r="F24" s="698"/>
      <c r="G24" s="698"/>
      <c r="H24" s="698"/>
      <c r="I24" s="698"/>
      <c r="J24" s="698"/>
      <c r="K24" s="698"/>
      <c r="L24" s="698"/>
      <c r="M24" s="698"/>
      <c r="N24" s="698"/>
      <c r="O24" s="698"/>
      <c r="P24" s="698"/>
      <c r="Q24" s="698"/>
      <c r="R24" s="698"/>
      <c r="S24" s="698"/>
    </row>
    <row r="25" spans="2:19" x14ac:dyDescent="0.25">
      <c r="B25" s="698" t="s">
        <v>176</v>
      </c>
      <c r="C25" s="698"/>
      <c r="D25" s="698"/>
      <c r="E25" s="698"/>
      <c r="F25" s="698"/>
      <c r="G25" s="698"/>
      <c r="H25" s="698"/>
      <c r="I25" s="698"/>
      <c r="J25" s="698"/>
      <c r="K25" s="698"/>
      <c r="L25" s="698"/>
      <c r="M25" s="698"/>
      <c r="N25" s="698"/>
      <c r="O25" s="698"/>
      <c r="P25" s="698"/>
      <c r="Q25" s="698"/>
      <c r="R25" s="698"/>
      <c r="S25" s="698"/>
    </row>
    <row r="26" spans="2:19" x14ac:dyDescent="0.25">
      <c r="B26" s="698" t="s">
        <v>150</v>
      </c>
      <c r="C26" s="698"/>
      <c r="D26" s="698"/>
      <c r="E26" s="698"/>
      <c r="F26" s="698"/>
      <c r="G26" s="698"/>
      <c r="H26" s="698"/>
      <c r="I26" s="698"/>
      <c r="J26" s="698"/>
      <c r="K26" s="698"/>
      <c r="L26" s="698"/>
      <c r="M26" s="698"/>
      <c r="N26" s="698"/>
      <c r="O26" s="698"/>
      <c r="P26" s="698"/>
      <c r="Q26" s="698"/>
      <c r="R26" s="698"/>
      <c r="S26" s="698"/>
    </row>
    <row r="27" spans="2:19" x14ac:dyDescent="0.25">
      <c r="B27" s="698" t="s">
        <v>352</v>
      </c>
      <c r="C27" s="698"/>
      <c r="D27" s="698"/>
      <c r="E27" s="698"/>
      <c r="F27" s="698"/>
      <c r="G27" s="698"/>
      <c r="H27" s="698"/>
      <c r="I27" s="698"/>
      <c r="J27" s="698"/>
      <c r="K27" s="698"/>
      <c r="L27" s="698"/>
      <c r="M27" s="698"/>
      <c r="N27" s="698"/>
      <c r="O27" s="698"/>
      <c r="P27" s="698"/>
      <c r="Q27" s="698"/>
      <c r="R27" s="698"/>
      <c r="S27" s="698"/>
    </row>
    <row r="28" spans="2:19" x14ac:dyDescent="0.25">
      <c r="B28" s="698" t="s">
        <v>359</v>
      </c>
      <c r="C28" s="698"/>
      <c r="D28" s="698"/>
      <c r="E28" s="698"/>
      <c r="F28" s="698"/>
      <c r="G28" s="698"/>
      <c r="H28" s="698"/>
      <c r="I28" s="698"/>
      <c r="J28" s="698"/>
      <c r="K28" s="698"/>
      <c r="L28" s="698"/>
      <c r="M28" s="698"/>
      <c r="N28" s="698"/>
      <c r="O28" s="698"/>
      <c r="P28" s="698"/>
      <c r="Q28" s="698"/>
      <c r="R28" s="698"/>
      <c r="S28" s="698"/>
    </row>
    <row r="29" spans="2:19" x14ac:dyDescent="0.25">
      <c r="B29" s="698" t="s">
        <v>264</v>
      </c>
      <c r="C29" s="698"/>
      <c r="D29" s="698"/>
      <c r="E29" s="698"/>
      <c r="F29" s="698"/>
      <c r="G29" s="698"/>
      <c r="H29" s="698"/>
      <c r="I29" s="698"/>
      <c r="J29" s="698"/>
      <c r="K29" s="698"/>
      <c r="L29" s="698"/>
      <c r="M29" s="698"/>
      <c r="N29" s="698"/>
      <c r="O29" s="698"/>
      <c r="P29" s="698"/>
      <c r="Q29" s="698"/>
      <c r="R29" s="698"/>
      <c r="S29" s="698"/>
    </row>
    <row r="30" spans="2:19" x14ac:dyDescent="0.25">
      <c r="B30" s="280"/>
      <c r="C30" s="280"/>
      <c r="D30" s="280"/>
      <c r="E30" s="280"/>
      <c r="F30" s="280"/>
      <c r="G30" s="280"/>
      <c r="H30" s="280"/>
      <c r="I30" s="322"/>
      <c r="J30" s="280"/>
      <c r="K30" s="280"/>
      <c r="L30" s="280"/>
      <c r="M30" s="280"/>
      <c r="N30" s="280"/>
      <c r="O30" s="280"/>
      <c r="P30" s="280"/>
    </row>
    <row r="32" spans="2:19" ht="15" customHeight="1" x14ac:dyDescent="0.25"/>
    <row r="33" ht="15" customHeight="1" x14ac:dyDescent="0.25"/>
    <row r="34" ht="15" customHeight="1" x14ac:dyDescent="0.25"/>
    <row r="35" ht="15" customHeight="1" x14ac:dyDescent="0.25"/>
    <row r="36" ht="14.45" customHeight="1" x14ac:dyDescent="0.25"/>
    <row r="37" ht="15" customHeight="1" x14ac:dyDescent="0.25"/>
    <row r="38" ht="15" customHeight="1" x14ac:dyDescent="0.25"/>
    <row r="39" ht="14.4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7" ht="15" customHeight="1" x14ac:dyDescent="0.25"/>
    <row r="48" ht="15" customHeight="1" x14ac:dyDescent="0.25"/>
    <row r="49" ht="15" customHeight="1" x14ac:dyDescent="0.25"/>
    <row r="50" ht="15" customHeight="1" x14ac:dyDescent="0.25"/>
    <row r="51" ht="15" customHeight="1" x14ac:dyDescent="0.25"/>
  </sheetData>
  <mergeCells count="30">
    <mergeCell ref="B29:S29"/>
    <mergeCell ref="B28:S28"/>
    <mergeCell ref="T4:T5"/>
    <mergeCell ref="B2:T2"/>
    <mergeCell ref="B16:P16"/>
    <mergeCell ref="B4:B5"/>
    <mergeCell ref="C4:C5"/>
    <mergeCell ref="D4:D5"/>
    <mergeCell ref="E4:E5"/>
    <mergeCell ref="F4:F5"/>
    <mergeCell ref="G4:G5"/>
    <mergeCell ref="H4:H5"/>
    <mergeCell ref="J4:M4"/>
    <mergeCell ref="N4:P4"/>
    <mergeCell ref="Q4:Q5"/>
    <mergeCell ref="B24:S24"/>
    <mergeCell ref="B25:S25"/>
    <mergeCell ref="I4:I5"/>
    <mergeCell ref="B27:S27"/>
    <mergeCell ref="B18:P18"/>
    <mergeCell ref="B20:P20"/>
    <mergeCell ref="B21:S21"/>
    <mergeCell ref="B22:S22"/>
    <mergeCell ref="B23:S23"/>
    <mergeCell ref="R4:R5"/>
    <mergeCell ref="S4:S5"/>
    <mergeCell ref="B6:B9"/>
    <mergeCell ref="B10:B13"/>
    <mergeCell ref="B17:P17"/>
    <mergeCell ref="B26:S26"/>
  </mergeCells>
  <conditionalFormatting sqref="C6:M13">
    <cfRule type="containsBlanks" dxfId="66" priority="2">
      <formula>LEN(TRIM(C6))=0</formula>
    </cfRule>
  </conditionalFormatting>
  <pageMargins left="0.7" right="0.7" top="0.75" bottom="0.75" header="0.3" footer="0.3"/>
  <pageSetup paperSize="9" scale="65" orientation="landscape"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F10:F13</xm:sqref>
        </x14:dataValidation>
        <x14:dataValidation type="list" allowBlank="1" showInputMessage="1" showErrorMessage="1" promptTitle="MODE">
          <x14:formula1>
            <xm:f>Menus!$C$2:$C$7</xm:f>
          </x14:formula1>
          <xm:sqref>H6:H13</xm:sqref>
        </x14:dataValidation>
        <x14:dataValidation type="list" allowBlank="1" showInputMessage="1" showErrorMessage="1" promptTitle="ALTERNATIVE FUEL">
          <x14:formula1>
            <xm:f>Menus!$D$2:$D$11</xm:f>
          </x14:formula1>
          <xm:sqref>G6:G13</xm:sqref>
        </x14:dataValidation>
        <x14:dataValidation type="list" allowBlank="1" showInputMessage="1" showErrorMessage="1" promptTitle="MODE">
          <x14:formula1>
            <xm:f>Menus!$L$2:$L$5</xm:f>
          </x14:formula1>
          <xm:sqref>I6:I13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9"/>
  <sheetViews>
    <sheetView tabSelected="1" topLeftCell="A19" workbookViewId="0">
      <selection activeCell="B36" sqref="B36:Q36"/>
    </sheetView>
  </sheetViews>
  <sheetFormatPr defaultColWidth="8.7109375" defaultRowHeight="15" x14ac:dyDescent="0.25"/>
  <cols>
    <col min="1" max="1" width="2.140625" style="29" customWidth="1"/>
    <col min="2" max="2" width="4.28515625" style="29" customWidth="1"/>
    <col min="3" max="3" width="17" style="29" customWidth="1"/>
    <col min="4" max="4" width="21" style="29" customWidth="1"/>
    <col min="5" max="5" width="11.7109375" style="29" customWidth="1"/>
    <col min="6" max="6" width="13.140625" style="29" customWidth="1"/>
    <col min="7" max="7" width="12.140625" style="29" customWidth="1"/>
    <col min="8" max="8" width="10.140625" style="29" bestFit="1" customWidth="1"/>
    <col min="9" max="9" width="10.85546875" style="29" customWidth="1"/>
    <col min="10" max="10" width="10.140625" style="29" customWidth="1"/>
    <col min="11" max="11" width="11.5703125" style="29" customWidth="1"/>
    <col min="12" max="12" width="9.7109375" style="29" customWidth="1"/>
    <col min="13" max="13" width="9.5703125" style="29" customWidth="1"/>
    <col min="14" max="14" width="8.42578125" style="29" customWidth="1"/>
    <col min="15" max="15" width="11.7109375" style="29" customWidth="1"/>
    <col min="16" max="16" width="7.140625" style="29" customWidth="1"/>
    <col min="17" max="17" width="6.42578125" style="29" customWidth="1"/>
    <col min="18" max="18" width="12.85546875" style="29" customWidth="1"/>
    <col min="19" max="16384" width="8.7109375" style="29"/>
  </cols>
  <sheetData>
    <row r="1" spans="2:18" ht="15.75" thickBot="1" x14ac:dyDescent="0.3">
      <c r="B1" s="29" t="s">
        <v>109</v>
      </c>
    </row>
    <row r="2" spans="2:18" ht="16.5" thickBot="1" x14ac:dyDescent="0.3">
      <c r="B2" s="742" t="s">
        <v>15</v>
      </c>
      <c r="C2" s="743"/>
      <c r="D2" s="743"/>
      <c r="E2" s="743"/>
      <c r="F2" s="743"/>
      <c r="G2" s="743"/>
      <c r="H2" s="743"/>
      <c r="I2" s="743"/>
      <c r="J2" s="743"/>
      <c r="K2" s="743"/>
      <c r="L2" s="743"/>
      <c r="M2" s="743"/>
      <c r="N2" s="743"/>
      <c r="O2" s="743"/>
      <c r="P2" s="743"/>
      <c r="Q2" s="743"/>
      <c r="R2" s="744"/>
    </row>
    <row r="3" spans="2:18" ht="15.75" thickBot="1" x14ac:dyDescent="0.3">
      <c r="B3" s="758"/>
      <c r="C3" s="758"/>
      <c r="D3" s="758"/>
      <c r="E3" s="758"/>
      <c r="F3" s="758"/>
      <c r="G3" s="758"/>
      <c r="H3" s="758"/>
      <c r="I3" s="758"/>
      <c r="J3" s="758"/>
      <c r="K3" s="758"/>
      <c r="L3" s="758"/>
      <c r="M3" s="758"/>
      <c r="N3" s="758"/>
      <c r="O3" s="758"/>
      <c r="P3" s="758"/>
      <c r="Q3" s="758"/>
    </row>
    <row r="4" spans="2:18" ht="32.25" customHeight="1" thickBot="1" x14ac:dyDescent="0.3">
      <c r="B4" s="761" t="s">
        <v>110</v>
      </c>
      <c r="C4" s="721" t="s">
        <v>23</v>
      </c>
      <c r="D4" s="721" t="s">
        <v>87</v>
      </c>
      <c r="E4" s="721" t="s">
        <v>160</v>
      </c>
      <c r="F4" s="740" t="s">
        <v>103</v>
      </c>
      <c r="G4" s="751" t="s">
        <v>6</v>
      </c>
      <c r="H4" s="706" t="s">
        <v>164</v>
      </c>
      <c r="I4" s="707"/>
      <c r="J4" s="707"/>
      <c r="K4" s="708"/>
      <c r="L4" s="759" t="s">
        <v>165</v>
      </c>
      <c r="M4" s="710"/>
      <c r="N4" s="710"/>
      <c r="O4" s="764" t="s">
        <v>178</v>
      </c>
      <c r="P4" s="730" t="s">
        <v>1</v>
      </c>
      <c r="Q4" s="732" t="s">
        <v>148</v>
      </c>
      <c r="R4" s="740" t="s">
        <v>106</v>
      </c>
    </row>
    <row r="5" spans="2:18" ht="33" customHeight="1" thickBot="1" x14ac:dyDescent="0.3">
      <c r="B5" s="747"/>
      <c r="C5" s="762"/>
      <c r="D5" s="760"/>
      <c r="E5" s="763"/>
      <c r="F5" s="750"/>
      <c r="G5" s="752"/>
      <c r="H5" s="566">
        <v>2016</v>
      </c>
      <c r="I5" s="564">
        <v>2017</v>
      </c>
      <c r="J5" s="564">
        <v>2018</v>
      </c>
      <c r="K5" s="565">
        <v>2019</v>
      </c>
      <c r="L5" s="567">
        <v>2020</v>
      </c>
      <c r="M5" s="375" t="s">
        <v>91</v>
      </c>
      <c r="N5" s="376" t="s">
        <v>92</v>
      </c>
      <c r="O5" s="765"/>
      <c r="P5" s="766"/>
      <c r="Q5" s="767"/>
      <c r="R5" s="741"/>
    </row>
    <row r="6" spans="2:18" ht="52.5" x14ac:dyDescent="0.25">
      <c r="B6" s="101">
        <v>1</v>
      </c>
      <c r="C6" s="75" t="s">
        <v>509</v>
      </c>
      <c r="D6" s="568" t="s">
        <v>510</v>
      </c>
      <c r="E6" s="75" t="s">
        <v>350</v>
      </c>
      <c r="F6" s="75" t="s">
        <v>90</v>
      </c>
      <c r="G6" s="338" t="s">
        <v>350</v>
      </c>
      <c r="H6" s="569">
        <f>80812.56/1000</f>
        <v>80.812559999999991</v>
      </c>
      <c r="I6" s="570">
        <f>81759.12/1000</f>
        <v>81.759119999999996</v>
      </c>
      <c r="J6" s="570">
        <f>86334.16/1000</f>
        <v>86.334159999999997</v>
      </c>
      <c r="K6" s="571"/>
      <c r="L6" s="572"/>
      <c r="M6" s="573"/>
      <c r="N6" s="574"/>
      <c r="O6" s="575" t="s">
        <v>173</v>
      </c>
      <c r="P6" s="574"/>
      <c r="Q6" s="574"/>
      <c r="R6" s="576"/>
    </row>
    <row r="7" spans="2:18" ht="42" x14ac:dyDescent="0.25">
      <c r="B7" s="99">
        <v>2</v>
      </c>
      <c r="C7" s="51" t="s">
        <v>509</v>
      </c>
      <c r="D7" s="577" t="s">
        <v>511</v>
      </c>
      <c r="E7" s="51" t="s">
        <v>161</v>
      </c>
      <c r="F7" s="51" t="s">
        <v>229</v>
      </c>
      <c r="G7" s="89" t="s">
        <v>350</v>
      </c>
      <c r="H7" s="578">
        <f>81193.21/1000</f>
        <v>81.193210000000008</v>
      </c>
      <c r="I7" s="579">
        <v>82.213949999999997</v>
      </c>
      <c r="J7" s="579">
        <v>86.829470000000001</v>
      </c>
      <c r="K7" s="571"/>
      <c r="L7" s="580"/>
      <c r="M7" s="581"/>
      <c r="N7" s="582"/>
      <c r="O7" s="575" t="s">
        <v>173</v>
      </c>
      <c r="P7" s="574"/>
      <c r="Q7" s="574"/>
      <c r="R7" s="583"/>
    </row>
    <row r="8" spans="2:18" ht="32.25" thickBot="1" x14ac:dyDescent="0.3">
      <c r="B8" s="99">
        <v>3</v>
      </c>
      <c r="C8" s="51" t="s">
        <v>509</v>
      </c>
      <c r="D8" s="577" t="s">
        <v>512</v>
      </c>
      <c r="E8" s="51" t="s">
        <v>350</v>
      </c>
      <c r="F8" s="51" t="s">
        <v>7</v>
      </c>
      <c r="G8" s="89" t="s">
        <v>350</v>
      </c>
      <c r="H8" s="578">
        <v>20.307449999999999</v>
      </c>
      <c r="I8" s="579">
        <v>20.562750000000001</v>
      </c>
      <c r="J8" s="579">
        <v>21.71715</v>
      </c>
      <c r="K8" s="571"/>
      <c r="L8" s="580"/>
      <c r="M8" s="581"/>
      <c r="N8" s="582"/>
      <c r="O8" s="575"/>
      <c r="P8" s="574"/>
      <c r="Q8" s="574"/>
      <c r="R8" s="583"/>
    </row>
    <row r="9" spans="2:18" ht="73.5" x14ac:dyDescent="0.25">
      <c r="B9" s="101">
        <v>4</v>
      </c>
      <c r="C9" s="51" t="s">
        <v>513</v>
      </c>
      <c r="D9" s="577" t="s">
        <v>514</v>
      </c>
      <c r="E9" s="51" t="s">
        <v>161</v>
      </c>
      <c r="F9" s="51" t="s">
        <v>159</v>
      </c>
      <c r="G9" s="89" t="s">
        <v>350</v>
      </c>
      <c r="H9" s="569">
        <v>179.90219999999999</v>
      </c>
      <c r="I9" s="570">
        <f>9766/1000</f>
        <v>9.766</v>
      </c>
      <c r="J9" s="581"/>
      <c r="K9" s="571"/>
      <c r="L9" s="580"/>
      <c r="M9" s="581"/>
      <c r="N9" s="582"/>
      <c r="O9" s="575"/>
      <c r="P9" s="574"/>
      <c r="Q9" s="574"/>
      <c r="R9" s="583"/>
    </row>
    <row r="10" spans="2:18" ht="42" x14ac:dyDescent="0.25">
      <c r="B10" s="99">
        <v>5</v>
      </c>
      <c r="C10" s="51" t="s">
        <v>513</v>
      </c>
      <c r="D10" s="568" t="s">
        <v>515</v>
      </c>
      <c r="E10" s="51" t="s">
        <v>161</v>
      </c>
      <c r="F10" s="51" t="s">
        <v>159</v>
      </c>
      <c r="G10" s="89" t="s">
        <v>350</v>
      </c>
      <c r="H10" s="569">
        <f>5964.17/1000</f>
        <v>5.9641700000000002</v>
      </c>
      <c r="I10" s="581"/>
      <c r="J10" s="581"/>
      <c r="K10" s="571"/>
      <c r="L10" s="580"/>
      <c r="M10" s="581"/>
      <c r="N10" s="582"/>
      <c r="O10" s="575"/>
      <c r="P10" s="574"/>
      <c r="Q10" s="574"/>
      <c r="R10" s="583"/>
    </row>
    <row r="11" spans="2:18" ht="63.75" thickBot="1" x14ac:dyDescent="0.3">
      <c r="B11" s="99">
        <v>6</v>
      </c>
      <c r="C11" s="51" t="s">
        <v>509</v>
      </c>
      <c r="D11" s="577" t="s">
        <v>516</v>
      </c>
      <c r="E11" s="51" t="s">
        <v>350</v>
      </c>
      <c r="F11" s="51" t="s">
        <v>346</v>
      </c>
      <c r="G11" s="89" t="s">
        <v>350</v>
      </c>
      <c r="H11" s="578">
        <f>35420.84/1000</f>
        <v>35.420839999999998</v>
      </c>
      <c r="I11" s="581"/>
      <c r="J11" s="581"/>
      <c r="K11" s="571"/>
      <c r="L11" s="580"/>
      <c r="M11" s="581"/>
      <c r="N11" s="582"/>
      <c r="O11" s="575"/>
      <c r="P11" s="574"/>
      <c r="Q11" s="574"/>
      <c r="R11" s="583"/>
    </row>
    <row r="12" spans="2:18" ht="31.5" x14ac:dyDescent="0.25">
      <c r="B12" s="101">
        <v>7</v>
      </c>
      <c r="C12" s="51" t="s">
        <v>509</v>
      </c>
      <c r="D12" s="577" t="s">
        <v>517</v>
      </c>
      <c r="E12" s="51" t="s">
        <v>350</v>
      </c>
      <c r="F12" s="51" t="s">
        <v>346</v>
      </c>
      <c r="G12" s="89" t="s">
        <v>350</v>
      </c>
      <c r="H12" s="569">
        <v>93.270240000000001</v>
      </c>
      <c r="I12" s="570">
        <v>224.48867999999999</v>
      </c>
      <c r="J12" s="570">
        <v>140.07769999999999</v>
      </c>
      <c r="K12" s="584">
        <v>140.07769999999999</v>
      </c>
      <c r="L12" s="585">
        <v>140.07769999999999</v>
      </c>
      <c r="M12" s="581"/>
      <c r="N12" s="582"/>
      <c r="O12" s="575"/>
      <c r="P12" s="574"/>
      <c r="Q12" s="574"/>
      <c r="R12" s="583"/>
    </row>
    <row r="13" spans="2:18" ht="52.5" x14ac:dyDescent="0.25">
      <c r="B13" s="99">
        <v>8</v>
      </c>
      <c r="C13" s="586" t="s">
        <v>509</v>
      </c>
      <c r="D13" s="568" t="s">
        <v>518</v>
      </c>
      <c r="E13" s="51" t="s">
        <v>350</v>
      </c>
      <c r="F13" s="51" t="s">
        <v>90</v>
      </c>
      <c r="G13" s="89" t="s">
        <v>350</v>
      </c>
      <c r="H13" s="569">
        <v>340.24650000000003</v>
      </c>
      <c r="I13" s="570">
        <v>34.534109999999998</v>
      </c>
      <c r="J13" s="570">
        <v>36.450650000000003</v>
      </c>
      <c r="K13" s="584">
        <v>36.450650000000003</v>
      </c>
      <c r="L13" s="585">
        <v>36.450650000000003</v>
      </c>
      <c r="M13" s="587"/>
      <c r="N13" s="588"/>
      <c r="O13" s="589"/>
      <c r="P13" s="590"/>
      <c r="Q13" s="590"/>
      <c r="R13" s="591"/>
    </row>
    <row r="14" spans="2:18" ht="32.25" thickBot="1" x14ac:dyDescent="0.3">
      <c r="B14" s="99">
        <v>9</v>
      </c>
      <c r="C14" s="586" t="s">
        <v>509</v>
      </c>
      <c r="D14" s="568" t="s">
        <v>519</v>
      </c>
      <c r="E14" s="51" t="s">
        <v>350</v>
      </c>
      <c r="F14" s="51" t="s">
        <v>7</v>
      </c>
      <c r="G14" s="89" t="s">
        <v>350</v>
      </c>
      <c r="H14" s="592"/>
      <c r="I14" s="570">
        <v>54.205150000000003</v>
      </c>
      <c r="J14" s="570">
        <v>54.205150000000003</v>
      </c>
      <c r="K14" s="584">
        <v>54.205150000000003</v>
      </c>
      <c r="L14" s="585">
        <v>54.205150000000003</v>
      </c>
      <c r="M14" s="587"/>
      <c r="N14" s="588"/>
      <c r="O14" s="589"/>
      <c r="P14" s="590"/>
      <c r="Q14" s="590"/>
      <c r="R14" s="591"/>
    </row>
    <row r="15" spans="2:18" ht="52.5" x14ac:dyDescent="0.25">
      <c r="B15" s="101">
        <v>10</v>
      </c>
      <c r="C15" s="586" t="s">
        <v>509</v>
      </c>
      <c r="D15" s="577" t="s">
        <v>520</v>
      </c>
      <c r="E15" s="51" t="s">
        <v>350</v>
      </c>
      <c r="F15" s="51" t="s">
        <v>346</v>
      </c>
      <c r="G15" s="89" t="s">
        <v>350</v>
      </c>
      <c r="H15" s="592"/>
      <c r="I15" s="579">
        <v>57.353400000000001</v>
      </c>
      <c r="J15" s="579">
        <v>82.173000000000002</v>
      </c>
      <c r="K15" s="593">
        <v>82.173000000000002</v>
      </c>
      <c r="L15" s="594">
        <v>82.173000000000002</v>
      </c>
      <c r="M15" s="587"/>
      <c r="N15" s="588"/>
      <c r="O15" s="589"/>
      <c r="P15" s="590"/>
      <c r="Q15" s="590"/>
      <c r="R15" s="591"/>
    </row>
    <row r="16" spans="2:18" ht="42.75" thickBot="1" x14ac:dyDescent="0.3">
      <c r="B16" s="99">
        <v>11</v>
      </c>
      <c r="C16" s="586" t="s">
        <v>513</v>
      </c>
      <c r="D16" s="568" t="s">
        <v>521</v>
      </c>
      <c r="E16" s="52" t="s">
        <v>350</v>
      </c>
      <c r="F16" s="52" t="s">
        <v>159</v>
      </c>
      <c r="G16" s="84" t="s">
        <v>350</v>
      </c>
      <c r="H16" s="592"/>
      <c r="I16" s="570">
        <f>5484.2/1000</f>
        <v>5.4841999999999995</v>
      </c>
      <c r="J16" s="570">
        <f>5788.5/1000</f>
        <v>5.7885</v>
      </c>
      <c r="K16" s="571"/>
      <c r="L16" s="595"/>
      <c r="M16" s="587"/>
      <c r="N16" s="588"/>
      <c r="O16" s="589"/>
      <c r="P16" s="590"/>
      <c r="Q16" s="590"/>
      <c r="R16" s="591"/>
    </row>
    <row r="17" spans="2:18" ht="53.25" thickBot="1" x14ac:dyDescent="0.3">
      <c r="B17" s="101">
        <v>12</v>
      </c>
      <c r="C17" s="586" t="s">
        <v>513</v>
      </c>
      <c r="D17" s="577" t="s">
        <v>522</v>
      </c>
      <c r="E17" s="52" t="s">
        <v>161</v>
      </c>
      <c r="F17" s="52" t="s">
        <v>346</v>
      </c>
      <c r="G17" s="84" t="s">
        <v>350</v>
      </c>
      <c r="H17" s="592"/>
      <c r="I17" s="579">
        <v>38.723640000000003</v>
      </c>
      <c r="J17" s="581"/>
      <c r="K17" s="571"/>
      <c r="L17" s="595"/>
      <c r="M17" s="587"/>
      <c r="N17" s="588"/>
      <c r="O17" s="589"/>
      <c r="P17" s="590"/>
      <c r="Q17" s="590"/>
      <c r="R17" s="591"/>
    </row>
    <row r="18" spans="2:18" ht="42.75" thickBot="1" x14ac:dyDescent="0.3">
      <c r="B18" s="99">
        <v>13</v>
      </c>
      <c r="C18" s="586" t="s">
        <v>513</v>
      </c>
      <c r="D18" s="568" t="s">
        <v>523</v>
      </c>
      <c r="E18" s="52" t="s">
        <v>350</v>
      </c>
      <c r="F18" s="52" t="s">
        <v>7</v>
      </c>
      <c r="G18" s="84" t="s">
        <v>350</v>
      </c>
      <c r="H18" s="592"/>
      <c r="I18" s="570">
        <v>82.176900000000003</v>
      </c>
      <c r="J18" s="570">
        <v>86.79034</v>
      </c>
      <c r="K18" s="571"/>
      <c r="L18" s="595"/>
      <c r="M18" s="587"/>
      <c r="N18" s="588"/>
      <c r="O18" s="589"/>
      <c r="P18" s="590"/>
      <c r="Q18" s="590"/>
      <c r="R18" s="591"/>
    </row>
    <row r="19" spans="2:18" ht="53.25" thickBot="1" x14ac:dyDescent="0.3">
      <c r="B19" s="101">
        <v>14</v>
      </c>
      <c r="C19" s="586" t="s">
        <v>513</v>
      </c>
      <c r="D19" s="568" t="s">
        <v>524</v>
      </c>
      <c r="E19" s="52" t="s">
        <v>350</v>
      </c>
      <c r="F19" s="52" t="s">
        <v>346</v>
      </c>
      <c r="G19" s="84" t="s">
        <v>350</v>
      </c>
      <c r="H19" s="592"/>
      <c r="I19" s="570">
        <v>37.935899999999997</v>
      </c>
      <c r="J19" s="570">
        <v>60.066160000000004</v>
      </c>
      <c r="K19" s="571"/>
      <c r="L19" s="595"/>
      <c r="M19" s="587"/>
      <c r="N19" s="588"/>
      <c r="O19" s="589"/>
      <c r="P19" s="590"/>
      <c r="Q19" s="590"/>
      <c r="R19" s="591"/>
    </row>
    <row r="20" spans="2:18" ht="32.25" thickBot="1" x14ac:dyDescent="0.3">
      <c r="B20" s="99">
        <v>15</v>
      </c>
      <c r="C20" s="586" t="s">
        <v>513</v>
      </c>
      <c r="D20" s="577" t="s">
        <v>525</v>
      </c>
      <c r="E20" s="52" t="s">
        <v>350</v>
      </c>
      <c r="F20" s="52" t="s">
        <v>7</v>
      </c>
      <c r="G20" s="84" t="s">
        <v>350</v>
      </c>
      <c r="H20" s="592"/>
      <c r="I20" s="579">
        <v>31.122</v>
      </c>
      <c r="J20" s="579">
        <v>32.869199999999999</v>
      </c>
      <c r="K20" s="571"/>
      <c r="L20" s="595"/>
      <c r="M20" s="587"/>
      <c r="N20" s="588"/>
      <c r="O20" s="589"/>
      <c r="P20" s="590"/>
      <c r="Q20" s="590"/>
      <c r="R20" s="591"/>
    </row>
    <row r="21" spans="2:18" ht="63.75" thickBot="1" x14ac:dyDescent="0.3">
      <c r="B21" s="101">
        <v>16</v>
      </c>
      <c r="C21" s="586" t="s">
        <v>509</v>
      </c>
      <c r="D21" s="577" t="s">
        <v>526</v>
      </c>
      <c r="E21" s="52" t="s">
        <v>350</v>
      </c>
      <c r="F21" s="52" t="s">
        <v>159</v>
      </c>
      <c r="G21" s="84" t="s">
        <v>350</v>
      </c>
      <c r="H21" s="592"/>
      <c r="I21" s="579">
        <v>37.365479999999998</v>
      </c>
      <c r="J21" s="579">
        <v>39.219119999999997</v>
      </c>
      <c r="K21" s="593">
        <v>39.219119999999997</v>
      </c>
      <c r="L21" s="594">
        <v>39.219119999999997</v>
      </c>
      <c r="M21" s="587"/>
      <c r="N21" s="588"/>
      <c r="O21" s="589"/>
      <c r="P21" s="590"/>
      <c r="Q21" s="590"/>
      <c r="R21" s="591"/>
    </row>
    <row r="22" spans="2:18" ht="63.75" thickBot="1" x14ac:dyDescent="0.3">
      <c r="B22" s="99">
        <v>17</v>
      </c>
      <c r="C22" s="586" t="s">
        <v>509</v>
      </c>
      <c r="D22" s="577" t="s">
        <v>527</v>
      </c>
      <c r="E22" s="52" t="s">
        <v>350</v>
      </c>
      <c r="F22" s="52" t="s">
        <v>7</v>
      </c>
      <c r="G22" s="84" t="s">
        <v>350</v>
      </c>
      <c r="H22" s="592"/>
      <c r="I22" s="579"/>
      <c r="J22" s="579">
        <v>82.131280000000004</v>
      </c>
      <c r="K22" s="593">
        <v>82.131280000000004</v>
      </c>
      <c r="L22" s="594">
        <v>82.131280000000004</v>
      </c>
      <c r="M22" s="587"/>
      <c r="N22" s="588"/>
      <c r="O22" s="589"/>
      <c r="P22" s="590"/>
      <c r="Q22" s="590"/>
      <c r="R22" s="591"/>
    </row>
    <row r="23" spans="2:18" ht="42.75" thickBot="1" x14ac:dyDescent="0.3">
      <c r="B23" s="596">
        <v>18</v>
      </c>
      <c r="C23" s="586" t="s">
        <v>509</v>
      </c>
      <c r="D23" s="597" t="s">
        <v>528</v>
      </c>
      <c r="E23" s="586" t="s">
        <v>350</v>
      </c>
      <c r="F23" s="586" t="s">
        <v>159</v>
      </c>
      <c r="G23" s="598" t="s">
        <v>350</v>
      </c>
      <c r="H23" s="599"/>
      <c r="I23" s="600"/>
      <c r="J23" s="600">
        <v>33.535800000000002</v>
      </c>
      <c r="K23" s="601">
        <v>33.535800000000002</v>
      </c>
      <c r="L23" s="602">
        <v>33.535800000000002</v>
      </c>
      <c r="M23" s="587"/>
      <c r="N23" s="588"/>
      <c r="O23" s="589"/>
      <c r="P23" s="590"/>
      <c r="Q23" s="590"/>
      <c r="R23" s="591"/>
    </row>
    <row r="24" spans="2:18" ht="15.75" thickBot="1" x14ac:dyDescent="0.3">
      <c r="B24" s="756" t="s">
        <v>529</v>
      </c>
      <c r="C24" s="757"/>
      <c r="D24" s="757"/>
      <c r="E24" s="757"/>
      <c r="F24" s="757"/>
      <c r="G24" s="757"/>
      <c r="H24" s="603">
        <f>SUM(H6:H23)</f>
        <v>837.11716999999999</v>
      </c>
      <c r="I24" s="604">
        <f>SUM(I6:I23)</f>
        <v>797.69128000000001</v>
      </c>
      <c r="J24" s="604">
        <f>SUM(J6:J23)</f>
        <v>848.18767999999989</v>
      </c>
      <c r="K24" s="605">
        <f>SUM(K6:K23)</f>
        <v>467.79269999999997</v>
      </c>
      <c r="L24" s="606">
        <f>SUM(L6:L23)</f>
        <v>467.79269999999997</v>
      </c>
      <c r="M24" s="607"/>
      <c r="N24" s="608"/>
      <c r="O24" s="589"/>
      <c r="P24" s="590"/>
      <c r="Q24" s="590"/>
      <c r="R24" s="591"/>
    </row>
    <row r="25" spans="2:18" ht="15.75" thickBot="1" x14ac:dyDescent="0.3">
      <c r="B25" s="609"/>
      <c r="C25" s="50" t="s">
        <v>530</v>
      </c>
      <c r="D25" s="610" t="s">
        <v>350</v>
      </c>
      <c r="E25" s="610" t="s">
        <v>350</v>
      </c>
      <c r="F25" s="610" t="s">
        <v>350</v>
      </c>
      <c r="G25" s="105" t="s">
        <v>350</v>
      </c>
      <c r="H25" s="611"/>
      <c r="I25" s="612"/>
      <c r="J25" s="612"/>
      <c r="K25" s="613">
        <f>150000/1000</f>
        <v>150</v>
      </c>
      <c r="L25" s="614">
        <f>150000/1000</f>
        <v>150</v>
      </c>
      <c r="M25" s="612">
        <f>5000000/1000</f>
        <v>5000</v>
      </c>
      <c r="N25" s="612">
        <f>5000000/1000</f>
        <v>5000</v>
      </c>
      <c r="O25" s="589"/>
      <c r="P25" s="590"/>
      <c r="Q25" s="590"/>
      <c r="R25" s="591"/>
    </row>
    <row r="26" spans="2:18" ht="15.75" thickBot="1" x14ac:dyDescent="0.3">
      <c r="B26" s="153"/>
      <c r="C26" s="51" t="s">
        <v>530</v>
      </c>
      <c r="D26" s="52" t="s">
        <v>350</v>
      </c>
      <c r="E26" s="52" t="s">
        <v>350</v>
      </c>
      <c r="F26" s="52" t="s">
        <v>350</v>
      </c>
      <c r="G26" s="84" t="s">
        <v>350</v>
      </c>
      <c r="H26" s="592"/>
      <c r="I26" s="579"/>
      <c r="J26" s="579"/>
      <c r="K26" s="593">
        <f t="shared" ref="K26:L27" si="0">150000/1000</f>
        <v>150</v>
      </c>
      <c r="L26" s="594">
        <f t="shared" si="0"/>
        <v>150</v>
      </c>
      <c r="M26" s="579">
        <f t="shared" ref="M26:N27" si="1">5000000/1000</f>
        <v>5000</v>
      </c>
      <c r="N26" s="579">
        <f t="shared" si="1"/>
        <v>5000</v>
      </c>
      <c r="O26" s="589"/>
      <c r="P26" s="590"/>
      <c r="Q26" s="590"/>
      <c r="R26" s="591"/>
    </row>
    <row r="27" spans="2:18" ht="15.75" thickBot="1" x14ac:dyDescent="0.3">
      <c r="B27" s="153"/>
      <c r="C27" s="51" t="s">
        <v>530</v>
      </c>
      <c r="D27" s="52" t="s">
        <v>350</v>
      </c>
      <c r="E27" s="52" t="s">
        <v>350</v>
      </c>
      <c r="F27" s="52" t="s">
        <v>350</v>
      </c>
      <c r="G27" s="84" t="s">
        <v>350</v>
      </c>
      <c r="H27" s="615"/>
      <c r="I27" s="616"/>
      <c r="J27" s="616"/>
      <c r="K27" s="617">
        <f t="shared" si="0"/>
        <v>150</v>
      </c>
      <c r="L27" s="594">
        <f t="shared" si="0"/>
        <v>150</v>
      </c>
      <c r="M27" s="579">
        <f t="shared" si="1"/>
        <v>5000</v>
      </c>
      <c r="N27" s="579">
        <f t="shared" si="1"/>
        <v>5000</v>
      </c>
      <c r="O27" s="589"/>
      <c r="P27" s="590"/>
      <c r="Q27" s="590"/>
      <c r="R27" s="591"/>
    </row>
    <row r="28" spans="2:18" ht="15.75" x14ac:dyDescent="0.25">
      <c r="B28" s="29" t="s">
        <v>531</v>
      </c>
      <c r="H28" s="557"/>
      <c r="K28" s="618">
        <f>SUM(K24:K27)</f>
        <v>917.79269999999997</v>
      </c>
      <c r="L28" s="618">
        <f>SUM(L24:L27)</f>
        <v>917.79269999999997</v>
      </c>
      <c r="M28" s="618">
        <f t="shared" ref="M28:N28" si="2">SUM(M24:M27)</f>
        <v>15000</v>
      </c>
      <c r="N28" s="618">
        <f t="shared" si="2"/>
        <v>15000</v>
      </c>
    </row>
    <row r="29" spans="2:18" x14ac:dyDescent="0.25">
      <c r="J29" s="619"/>
    </row>
    <row r="30" spans="2:18" x14ac:dyDescent="0.25">
      <c r="B30" s="715" t="s">
        <v>106</v>
      </c>
      <c r="C30" s="715"/>
      <c r="D30" s="715"/>
      <c r="E30" s="715"/>
      <c r="F30" s="715"/>
      <c r="G30" s="715"/>
      <c r="H30" s="715"/>
      <c r="I30" s="715"/>
      <c r="J30" s="715"/>
      <c r="K30" s="715"/>
      <c r="L30" s="715"/>
      <c r="M30" s="715"/>
      <c r="N30" s="715"/>
      <c r="O30" s="715"/>
      <c r="P30" s="715"/>
      <c r="Q30" s="715"/>
    </row>
    <row r="31" spans="2:18" x14ac:dyDescent="0.25">
      <c r="B31" s="698" t="s">
        <v>120</v>
      </c>
      <c r="C31" s="698"/>
      <c r="D31" s="698"/>
      <c r="E31" s="698"/>
      <c r="F31" s="698"/>
      <c r="G31" s="698"/>
      <c r="H31" s="698"/>
      <c r="I31" s="698"/>
      <c r="J31" s="698"/>
      <c r="K31" s="698"/>
      <c r="L31" s="698"/>
      <c r="M31" s="698"/>
      <c r="N31" s="698"/>
      <c r="O31" s="698"/>
      <c r="P31" s="698"/>
      <c r="Q31" s="698"/>
    </row>
    <row r="32" spans="2:18" x14ac:dyDescent="0.25">
      <c r="B32" s="698" t="s">
        <v>132</v>
      </c>
      <c r="C32" s="698"/>
      <c r="D32" s="698"/>
      <c r="E32" s="698"/>
      <c r="F32" s="698"/>
      <c r="G32" s="698"/>
      <c r="H32" s="698"/>
      <c r="I32" s="698"/>
      <c r="J32" s="698"/>
      <c r="K32" s="698"/>
      <c r="L32" s="698"/>
      <c r="M32" s="698"/>
      <c r="N32" s="698"/>
      <c r="O32" s="698"/>
      <c r="P32" s="698"/>
      <c r="Q32" s="698"/>
    </row>
    <row r="34" spans="2:17" ht="17.25" customHeight="1" x14ac:dyDescent="0.25">
      <c r="B34" s="46" t="s">
        <v>131</v>
      </c>
      <c r="C34" s="46"/>
    </row>
    <row r="35" spans="2:17" x14ac:dyDescent="0.25">
      <c r="B35" s="699" t="s">
        <v>244</v>
      </c>
      <c r="C35" s="699"/>
      <c r="D35" s="699"/>
      <c r="E35" s="699"/>
      <c r="F35" s="699"/>
      <c r="G35" s="699"/>
      <c r="H35" s="699"/>
      <c r="I35" s="699"/>
      <c r="J35" s="699"/>
      <c r="K35" s="699"/>
      <c r="L35" s="699"/>
      <c r="M35" s="699"/>
      <c r="N35" s="699"/>
      <c r="O35" s="699"/>
      <c r="P35" s="699"/>
      <c r="Q35" s="699"/>
    </row>
    <row r="36" spans="2:17" x14ac:dyDescent="0.25">
      <c r="B36" s="698" t="s">
        <v>135</v>
      </c>
      <c r="C36" s="698"/>
      <c r="D36" s="698"/>
      <c r="E36" s="698"/>
      <c r="F36" s="698"/>
      <c r="G36" s="698"/>
      <c r="H36" s="698"/>
      <c r="I36" s="698"/>
      <c r="J36" s="698"/>
      <c r="K36" s="698"/>
      <c r="L36" s="698"/>
      <c r="M36" s="698"/>
      <c r="N36" s="698"/>
      <c r="O36" s="698"/>
      <c r="P36" s="698"/>
      <c r="Q36" s="698"/>
    </row>
    <row r="37" spans="2:17" x14ac:dyDescent="0.25">
      <c r="B37" s="698" t="s">
        <v>245</v>
      </c>
      <c r="C37" s="698"/>
      <c r="D37" s="698"/>
      <c r="E37" s="698"/>
      <c r="F37" s="698"/>
      <c r="G37" s="698"/>
      <c r="H37" s="698"/>
      <c r="I37" s="698"/>
      <c r="J37" s="698"/>
      <c r="K37" s="698"/>
      <c r="L37" s="698"/>
      <c r="M37" s="698"/>
      <c r="N37" s="698"/>
      <c r="O37" s="698"/>
      <c r="P37" s="698"/>
      <c r="Q37" s="698"/>
    </row>
    <row r="38" spans="2:17" x14ac:dyDescent="0.25">
      <c r="B38" s="698" t="s">
        <v>246</v>
      </c>
      <c r="C38" s="698"/>
      <c r="D38" s="698"/>
      <c r="E38" s="698"/>
      <c r="F38" s="698"/>
      <c r="G38" s="698"/>
      <c r="H38" s="698"/>
      <c r="I38" s="698"/>
      <c r="J38" s="698"/>
      <c r="K38" s="698"/>
      <c r="L38" s="698"/>
      <c r="M38" s="698"/>
      <c r="N38" s="698"/>
      <c r="O38" s="698"/>
      <c r="P38" s="698"/>
      <c r="Q38" s="698"/>
    </row>
    <row r="39" spans="2:17" x14ac:dyDescent="0.25">
      <c r="B39" s="698" t="s">
        <v>176</v>
      </c>
      <c r="C39" s="698"/>
      <c r="D39" s="698"/>
      <c r="E39" s="698"/>
      <c r="F39" s="698"/>
      <c r="G39" s="698"/>
      <c r="H39" s="698"/>
      <c r="I39" s="698"/>
      <c r="J39" s="698"/>
      <c r="K39" s="698"/>
      <c r="L39" s="698"/>
      <c r="M39" s="698"/>
      <c r="N39" s="698"/>
      <c r="O39" s="698"/>
      <c r="P39" s="698"/>
      <c r="Q39" s="698"/>
    </row>
    <row r="40" spans="2:17" x14ac:dyDescent="0.25">
      <c r="B40" s="563" t="s">
        <v>352</v>
      </c>
      <c r="C40" s="563"/>
      <c r="D40" s="563"/>
      <c r="E40" s="563"/>
      <c r="F40" s="563"/>
      <c r="G40" s="563"/>
      <c r="H40" s="563"/>
      <c r="I40" s="563"/>
      <c r="J40" s="563"/>
      <c r="K40" s="563"/>
      <c r="L40" s="563"/>
      <c r="M40" s="563"/>
      <c r="N40" s="563"/>
      <c r="O40" s="563"/>
      <c r="P40" s="563"/>
      <c r="Q40" s="563"/>
    </row>
    <row r="41" spans="2:17" x14ac:dyDescent="0.25">
      <c r="B41" s="698" t="s">
        <v>359</v>
      </c>
      <c r="C41" s="698"/>
      <c r="D41" s="698"/>
      <c r="E41" s="698"/>
      <c r="F41" s="698"/>
      <c r="G41" s="698"/>
      <c r="H41" s="698"/>
      <c r="I41" s="698"/>
      <c r="J41" s="698"/>
      <c r="K41" s="698"/>
      <c r="L41" s="698"/>
      <c r="M41" s="698"/>
      <c r="N41" s="698"/>
      <c r="O41" s="698"/>
      <c r="P41" s="698"/>
      <c r="Q41" s="698"/>
    </row>
    <row r="42" spans="2:17" x14ac:dyDescent="0.25">
      <c r="B42" s="698" t="s">
        <v>264</v>
      </c>
      <c r="C42" s="698"/>
      <c r="D42" s="698"/>
      <c r="E42" s="698"/>
      <c r="F42" s="698"/>
      <c r="G42" s="698"/>
      <c r="H42" s="698"/>
      <c r="I42" s="698"/>
      <c r="J42" s="698"/>
      <c r="K42" s="698"/>
      <c r="L42" s="698"/>
      <c r="M42" s="698"/>
      <c r="N42" s="698"/>
      <c r="O42" s="698"/>
      <c r="P42" s="698"/>
      <c r="Q42" s="698"/>
    </row>
    <row r="44" spans="2:17" ht="14.45" customHeight="1" x14ac:dyDescent="0.25"/>
    <row r="45" spans="2:17" ht="14.45" customHeight="1" x14ac:dyDescent="0.25"/>
    <row r="46" spans="2:17" ht="14.45" customHeight="1" x14ac:dyDescent="0.25"/>
    <row r="47" spans="2:17" ht="14.45" customHeight="1" x14ac:dyDescent="0.25"/>
    <row r="48" spans="2:17" ht="14.45" customHeight="1" x14ac:dyDescent="0.25"/>
    <row r="49" ht="14.45" customHeight="1" x14ac:dyDescent="0.25"/>
  </sheetData>
  <mergeCells count="25">
    <mergeCell ref="B37:Q37"/>
    <mergeCell ref="B38:Q38"/>
    <mergeCell ref="B39:Q39"/>
    <mergeCell ref="B41:Q41"/>
    <mergeCell ref="B42:Q42"/>
    <mergeCell ref="B30:Q30"/>
    <mergeCell ref="B31:Q31"/>
    <mergeCell ref="B32:Q32"/>
    <mergeCell ref="B35:Q35"/>
    <mergeCell ref="B36:Q36"/>
    <mergeCell ref="B24:G24"/>
    <mergeCell ref="R4:R5"/>
    <mergeCell ref="B2:R2"/>
    <mergeCell ref="B3:Q3"/>
    <mergeCell ref="L4:N4"/>
    <mergeCell ref="D4:D5"/>
    <mergeCell ref="B4:B5"/>
    <mergeCell ref="C4:C5"/>
    <mergeCell ref="F4:F5"/>
    <mergeCell ref="G4:G5"/>
    <mergeCell ref="E4:E5"/>
    <mergeCell ref="O4:O5"/>
    <mergeCell ref="P4:P5"/>
    <mergeCell ref="Q4:Q5"/>
    <mergeCell ref="H4:K4"/>
  </mergeCells>
  <conditionalFormatting sqref="B6:K11 B12:L15 L25:N27 L21:L24 B16:B27 H16:K27 C16:G23 C25:G27">
    <cfRule type="containsBlanks" dxfId="65" priority="1">
      <formula>LEN(TRIM(B6))=0</formula>
    </cfRule>
    <cfRule type="containsBlanks" dxfId="64" priority="2">
      <formula>LEN(TRIM(B6))=0</formula>
    </cfRule>
  </conditionalFormatting>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Title="MODE">
          <x14:formula1>
            <xm:f>'F:\25.11.2019_za domov 18.10.2019_ALTERNATIVNA GORIVA\alternativna goriva_poročilo\Milena poslala za raziskave\[prevod_Template for implementation report_rrd – kopija.xlsx]Menus'!#REF!</xm:f>
          </x14:formula1>
          <xm:sqref>G6:G24</xm:sqref>
        </x14:dataValidation>
        <x14:dataValidation type="list" allowBlank="1" showInputMessage="1" showErrorMessage="1" promptTitle="ALTERNATIVE FUEL">
          <x14:formula1>
            <xm:f>'F:\25.11.2019_za domov 18.10.2019_ALTERNATIVNA GORIVA\alternativna goriva_poročilo\Milena poslala za raziskave\[prevod_Template for implementation report_rrd – kopija.xlsx]Menus'!#REF!</xm:f>
          </x14:formula1>
          <xm:sqref>F6:F24</xm:sqref>
        </x14:dataValidation>
        <x14:dataValidation type="list" allowBlank="1" showInputMessage="1" showErrorMessage="1">
          <x14:formula1>
            <xm:f>'F:\25.11.2019_za domov 18.10.2019_ALTERNATIVNA GORIVA\alternativna goriva_poročilo\Milena poslala za raziskave\[prevod_Template for implementation report_rrd – kopija.xlsx]Menus'!#REF!</xm:f>
          </x14:formula1>
          <xm:sqref>F25:G27 E6:E27 D25:D27</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zoomScaleNormal="100" zoomScalePageLayoutView="160" workbookViewId="0">
      <selection activeCell="B4" sqref="B4:I50"/>
    </sheetView>
  </sheetViews>
  <sheetFormatPr defaultColWidth="8.7109375" defaultRowHeight="15" x14ac:dyDescent="0.25"/>
  <cols>
    <col min="1" max="1" width="1" style="29" customWidth="1"/>
    <col min="2" max="2" width="12.7109375" customWidth="1"/>
    <col min="3" max="3" width="31.28515625" customWidth="1"/>
    <col min="4" max="8" width="8.7109375" customWidth="1"/>
    <col min="9" max="9" width="9.42578125" customWidth="1"/>
    <col min="10" max="10" width="56.42578125" customWidth="1"/>
    <col min="11" max="11" width="106.28515625" customWidth="1"/>
  </cols>
  <sheetData>
    <row r="1" spans="2:11" ht="15.75" thickBot="1" x14ac:dyDescent="0.3">
      <c r="C1" t="s">
        <v>128</v>
      </c>
    </row>
    <row r="2" spans="2:11" ht="16.5" thickBot="1" x14ac:dyDescent="0.3">
      <c r="B2" s="790" t="s">
        <v>236</v>
      </c>
      <c r="C2" s="791"/>
      <c r="D2" s="791"/>
      <c r="E2" s="791"/>
      <c r="F2" s="791"/>
      <c r="G2" s="791"/>
      <c r="H2" s="791"/>
      <c r="I2" s="792"/>
      <c r="J2" s="18"/>
      <c r="K2" s="20" t="s">
        <v>131</v>
      </c>
    </row>
    <row r="3" spans="2:11" ht="15.75" customHeight="1" thickBot="1" x14ac:dyDescent="0.3">
      <c r="C3" s="770"/>
      <c r="D3" s="771"/>
      <c r="E3" s="771"/>
      <c r="F3" s="771"/>
      <c r="G3" s="771"/>
      <c r="H3" s="771"/>
      <c r="I3" s="771"/>
      <c r="J3" s="25"/>
      <c r="K3" s="729" t="s">
        <v>265</v>
      </c>
    </row>
    <row r="4" spans="2:11" ht="30.75" customHeight="1" thickBot="1" x14ac:dyDescent="0.3">
      <c r="B4" s="802" t="s">
        <v>6</v>
      </c>
      <c r="C4" s="800" t="s">
        <v>79</v>
      </c>
      <c r="D4" s="706" t="s">
        <v>188</v>
      </c>
      <c r="E4" s="773"/>
      <c r="F4" s="774"/>
      <c r="G4" s="761" t="s">
        <v>390</v>
      </c>
      <c r="H4" s="704"/>
      <c r="I4" s="772"/>
      <c r="J4" s="15"/>
      <c r="K4" s="729"/>
    </row>
    <row r="5" spans="2:11" ht="18.75" customHeight="1" thickBot="1" x14ac:dyDescent="0.3">
      <c r="B5" s="803"/>
      <c r="C5" s="801"/>
      <c r="D5" s="134">
        <v>2016</v>
      </c>
      <c r="E5" s="135">
        <v>2017</v>
      </c>
      <c r="F5" s="136">
        <v>2018</v>
      </c>
      <c r="G5" s="132">
        <v>2020</v>
      </c>
      <c r="H5" s="133">
        <v>2025</v>
      </c>
      <c r="I5" s="133">
        <v>2030</v>
      </c>
      <c r="K5" s="729"/>
    </row>
    <row r="6" spans="2:11" ht="20.100000000000001" customHeight="1" thickBot="1" x14ac:dyDescent="0.3">
      <c r="B6" s="106"/>
      <c r="C6" s="775" t="s">
        <v>17</v>
      </c>
      <c r="D6" s="776"/>
      <c r="E6" s="776"/>
      <c r="F6" s="776"/>
      <c r="G6" s="776"/>
      <c r="H6" s="776"/>
      <c r="I6" s="777"/>
      <c r="J6" s="6"/>
      <c r="K6" s="729"/>
    </row>
    <row r="7" spans="2:11" s="29" customFormat="1" ht="21" customHeight="1" thickBot="1" x14ac:dyDescent="0.3">
      <c r="B7" s="778" t="s">
        <v>11</v>
      </c>
      <c r="C7" s="346" t="s">
        <v>192</v>
      </c>
      <c r="D7" s="196">
        <f>D8+D9</f>
        <v>816</v>
      </c>
      <c r="E7" s="197">
        <f t="shared" ref="E7:I7" si="0">E8+E9</f>
        <v>1357</v>
      </c>
      <c r="F7" s="197">
        <f t="shared" si="0"/>
        <v>2104</v>
      </c>
      <c r="G7" s="197">
        <f t="shared" si="0"/>
        <v>11750</v>
      </c>
      <c r="H7" s="197">
        <f t="shared" si="0"/>
        <v>69972</v>
      </c>
      <c r="I7" s="198">
        <f t="shared" si="0"/>
        <v>213007</v>
      </c>
      <c r="J7" s="6"/>
      <c r="K7" s="131" t="s">
        <v>381</v>
      </c>
    </row>
    <row r="8" spans="2:11" s="29" customFormat="1" ht="18" customHeight="1" thickBot="1" x14ac:dyDescent="0.3">
      <c r="B8" s="779"/>
      <c r="C8" s="300" t="s">
        <v>365</v>
      </c>
      <c r="D8" s="630">
        <v>190</v>
      </c>
      <c r="E8" s="630">
        <v>201</v>
      </c>
      <c r="F8" s="630">
        <v>202</v>
      </c>
      <c r="G8" s="631"/>
      <c r="H8" s="631"/>
      <c r="I8" s="632"/>
      <c r="J8" s="6"/>
      <c r="K8" s="283"/>
    </row>
    <row r="9" spans="2:11" s="29" customFormat="1" ht="18" customHeight="1" thickBot="1" x14ac:dyDescent="0.3">
      <c r="B9" s="779"/>
      <c r="C9" s="348" t="s">
        <v>366</v>
      </c>
      <c r="D9" s="196">
        <f>D10+D13+D16+D19</f>
        <v>626</v>
      </c>
      <c r="E9" s="227">
        <f t="shared" ref="E9:I9" si="1">E10+E13+E16+E19</f>
        <v>1156</v>
      </c>
      <c r="F9" s="633">
        <f t="shared" si="1"/>
        <v>1902</v>
      </c>
      <c r="G9" s="197">
        <f t="shared" si="1"/>
        <v>11750</v>
      </c>
      <c r="H9" s="197">
        <f t="shared" si="1"/>
        <v>69972</v>
      </c>
      <c r="I9" s="198">
        <f t="shared" si="1"/>
        <v>213007</v>
      </c>
      <c r="J9" s="6"/>
      <c r="K9" s="345"/>
    </row>
    <row r="10" spans="2:11" ht="15.6" customHeight="1" x14ac:dyDescent="0.25">
      <c r="B10" s="779"/>
      <c r="C10" s="295" t="s">
        <v>191</v>
      </c>
      <c r="D10" s="313">
        <f>SUM(D11:D12)</f>
        <v>560</v>
      </c>
      <c r="E10" s="195">
        <f t="shared" ref="E10:I10" si="2">SUM(E11:E12)</f>
        <v>1089</v>
      </c>
      <c r="F10" s="629">
        <f t="shared" si="2"/>
        <v>1834</v>
      </c>
      <c r="G10" s="195">
        <f t="shared" si="2"/>
        <v>11344</v>
      </c>
      <c r="H10" s="195">
        <f t="shared" si="2"/>
        <v>66687</v>
      </c>
      <c r="I10" s="195">
        <f t="shared" si="2"/>
        <v>201354</v>
      </c>
    </row>
    <row r="11" spans="2:11" x14ac:dyDescent="0.25">
      <c r="B11" s="779"/>
      <c r="C11" s="634" t="s">
        <v>194</v>
      </c>
      <c r="D11" s="444">
        <v>449</v>
      </c>
      <c r="E11" s="444">
        <v>810</v>
      </c>
      <c r="F11" s="445">
        <v>1326</v>
      </c>
      <c r="G11" s="443">
        <v>5311</v>
      </c>
      <c r="H11" s="443">
        <v>40096</v>
      </c>
      <c r="I11" s="443">
        <v>129690</v>
      </c>
    </row>
    <row r="12" spans="2:11" x14ac:dyDescent="0.25">
      <c r="B12" s="779"/>
      <c r="C12" s="634" t="s">
        <v>195</v>
      </c>
      <c r="D12" s="444">
        <v>111</v>
      </c>
      <c r="E12" s="444">
        <v>279</v>
      </c>
      <c r="F12" s="444">
        <v>508</v>
      </c>
      <c r="G12" s="638">
        <v>6033</v>
      </c>
      <c r="H12" s="638">
        <v>26591</v>
      </c>
      <c r="I12" s="638">
        <v>71664</v>
      </c>
      <c r="K12" t="s">
        <v>222</v>
      </c>
    </row>
    <row r="13" spans="2:11" ht="15" customHeight="1" x14ac:dyDescent="0.25">
      <c r="B13" s="779"/>
      <c r="C13" s="157" t="s">
        <v>193</v>
      </c>
      <c r="D13" s="635">
        <f>D14+D15</f>
        <v>62</v>
      </c>
      <c r="E13" s="636">
        <f t="shared" ref="E13:I13" si="3">E14+E15</f>
        <v>64</v>
      </c>
      <c r="F13" s="636">
        <f t="shared" si="3"/>
        <v>64</v>
      </c>
      <c r="G13" s="636">
        <f t="shared" si="3"/>
        <v>398</v>
      </c>
      <c r="H13" s="636">
        <f t="shared" si="3"/>
        <v>3189</v>
      </c>
      <c r="I13" s="637">
        <f t="shared" si="3"/>
        <v>11020</v>
      </c>
      <c r="K13" s="24" t="s">
        <v>223</v>
      </c>
    </row>
    <row r="14" spans="2:11" ht="15" customHeight="1" thickBot="1" x14ac:dyDescent="0.3">
      <c r="B14" s="779"/>
      <c r="C14" s="159" t="s">
        <v>194</v>
      </c>
      <c r="D14" s="406">
        <v>62</v>
      </c>
      <c r="E14" s="406">
        <v>64</v>
      </c>
      <c r="F14" s="406">
        <v>64</v>
      </c>
      <c r="G14" s="407">
        <v>398</v>
      </c>
      <c r="H14" s="408">
        <v>3189</v>
      </c>
      <c r="I14" s="408">
        <v>11020</v>
      </c>
    </row>
    <row r="15" spans="2:11" ht="15" customHeight="1" thickBot="1" x14ac:dyDescent="0.3">
      <c r="B15" s="779"/>
      <c r="C15" s="159" t="s">
        <v>195</v>
      </c>
      <c r="D15" s="406">
        <v>0</v>
      </c>
      <c r="E15" s="406">
        <v>0</v>
      </c>
      <c r="F15" s="406">
        <v>0</v>
      </c>
      <c r="G15" s="407">
        <v>0</v>
      </c>
      <c r="H15" s="407">
        <v>0</v>
      </c>
      <c r="I15" s="407">
        <v>0</v>
      </c>
      <c r="K15" s="29" t="s">
        <v>222</v>
      </c>
    </row>
    <row r="16" spans="2:11" ht="15" customHeight="1" x14ac:dyDescent="0.25">
      <c r="B16" s="779"/>
      <c r="C16" s="157" t="s">
        <v>197</v>
      </c>
      <c r="D16" s="314">
        <f>D17+D18</f>
        <v>0</v>
      </c>
      <c r="E16" s="139">
        <f t="shared" ref="E16:I16" si="4">E17+E18</f>
        <v>0</v>
      </c>
      <c r="F16" s="139">
        <f t="shared" si="4"/>
        <v>0</v>
      </c>
      <c r="G16" s="139">
        <f t="shared" si="4"/>
        <v>0</v>
      </c>
      <c r="H16" s="139">
        <f t="shared" si="4"/>
        <v>32</v>
      </c>
      <c r="I16" s="193">
        <f t="shared" si="4"/>
        <v>418</v>
      </c>
      <c r="K16" t="s">
        <v>304</v>
      </c>
    </row>
    <row r="17" spans="2:11" ht="15" customHeight="1" thickBot="1" x14ac:dyDescent="0.3">
      <c r="B17" s="779"/>
      <c r="C17" s="159" t="s">
        <v>194</v>
      </c>
      <c r="D17" s="406">
        <v>0</v>
      </c>
      <c r="E17" s="406">
        <v>0</v>
      </c>
      <c r="F17" s="406">
        <v>0</v>
      </c>
      <c r="G17" s="407">
        <v>0</v>
      </c>
      <c r="H17" s="407">
        <v>14</v>
      </c>
      <c r="I17" s="407">
        <v>258</v>
      </c>
    </row>
    <row r="18" spans="2:11" ht="15" customHeight="1" thickBot="1" x14ac:dyDescent="0.3">
      <c r="B18" s="779"/>
      <c r="C18" s="159" t="s">
        <v>195</v>
      </c>
      <c r="D18" s="406">
        <v>0</v>
      </c>
      <c r="E18" s="406">
        <v>0</v>
      </c>
      <c r="F18" s="406">
        <v>0</v>
      </c>
      <c r="G18" s="407">
        <v>0</v>
      </c>
      <c r="H18" s="407">
        <v>18</v>
      </c>
      <c r="I18" s="407">
        <v>160</v>
      </c>
      <c r="K18" s="29" t="s">
        <v>222</v>
      </c>
    </row>
    <row r="19" spans="2:11" ht="15.75" customHeight="1" x14ac:dyDescent="0.25">
      <c r="B19" s="779"/>
      <c r="C19" s="165" t="s">
        <v>196</v>
      </c>
      <c r="D19" s="315">
        <f>D20+D21</f>
        <v>4</v>
      </c>
      <c r="E19" s="137">
        <f t="shared" ref="E19:I19" si="5">E20+E21</f>
        <v>3</v>
      </c>
      <c r="F19" s="137">
        <f t="shared" si="5"/>
        <v>4</v>
      </c>
      <c r="G19" s="137">
        <f t="shared" si="5"/>
        <v>8</v>
      </c>
      <c r="H19" s="137">
        <f t="shared" si="5"/>
        <v>64</v>
      </c>
      <c r="I19" s="194">
        <f t="shared" si="5"/>
        <v>215</v>
      </c>
    </row>
    <row r="20" spans="2:11" ht="15.75" customHeight="1" thickBot="1" x14ac:dyDescent="0.3">
      <c r="B20" s="779"/>
      <c r="C20" s="159" t="s">
        <v>194</v>
      </c>
      <c r="D20" s="406">
        <v>4</v>
      </c>
      <c r="E20" s="406">
        <v>3</v>
      </c>
      <c r="F20" s="406">
        <v>4</v>
      </c>
      <c r="G20" s="406">
        <v>8</v>
      </c>
      <c r="H20" s="406">
        <v>64</v>
      </c>
      <c r="I20" s="406">
        <v>215</v>
      </c>
      <c r="J20" s="622" t="s">
        <v>536</v>
      </c>
    </row>
    <row r="21" spans="2:11" ht="15.75" customHeight="1" thickBot="1" x14ac:dyDescent="0.3">
      <c r="B21" s="779"/>
      <c r="C21" s="161" t="s">
        <v>195</v>
      </c>
      <c r="D21" s="406">
        <v>0</v>
      </c>
      <c r="E21" s="406">
        <v>0</v>
      </c>
      <c r="F21" s="406">
        <v>0</v>
      </c>
      <c r="G21" s="406">
        <v>0</v>
      </c>
      <c r="H21" s="406">
        <v>0</v>
      </c>
      <c r="I21" s="406">
        <v>0</v>
      </c>
      <c r="K21" s="29" t="s">
        <v>222</v>
      </c>
    </row>
    <row r="22" spans="2:11" s="29" customFormat="1" ht="15.75" customHeight="1" thickBot="1" x14ac:dyDescent="0.3">
      <c r="B22" s="155"/>
      <c r="C22" s="804" t="s">
        <v>220</v>
      </c>
      <c r="D22" s="805"/>
      <c r="E22" s="805"/>
      <c r="F22" s="805"/>
      <c r="G22" s="805"/>
      <c r="H22" s="805"/>
      <c r="I22" s="806"/>
      <c r="K22" s="621"/>
    </row>
    <row r="23" spans="2:11" ht="15.75" customHeight="1" thickBot="1" x14ac:dyDescent="0.3">
      <c r="B23" s="796" t="s">
        <v>11</v>
      </c>
      <c r="C23" s="346" t="s">
        <v>210</v>
      </c>
      <c r="D23" s="199">
        <f>SUM(D24:D25)</f>
        <v>328</v>
      </c>
      <c r="E23" s="200">
        <f t="shared" ref="E23:I23" si="6">SUM(E24:E25)</f>
        <v>421</v>
      </c>
      <c r="F23" s="200">
        <f t="shared" si="6"/>
        <v>467</v>
      </c>
      <c r="G23" s="200">
        <f t="shared" si="6"/>
        <v>3030</v>
      </c>
      <c r="H23" s="200">
        <f t="shared" si="6"/>
        <v>6593</v>
      </c>
      <c r="I23" s="201">
        <f t="shared" si="6"/>
        <v>9552</v>
      </c>
    </row>
    <row r="24" spans="2:11" s="29" customFormat="1" ht="15.75" customHeight="1" x14ac:dyDescent="0.25">
      <c r="B24" s="797"/>
      <c r="C24" s="290" t="s">
        <v>305</v>
      </c>
      <c r="D24" s="301"/>
      <c r="E24" s="291"/>
      <c r="F24" s="291"/>
      <c r="G24" s="291"/>
      <c r="H24" s="291"/>
      <c r="I24" s="302"/>
    </row>
    <row r="25" spans="2:11" s="29" customFormat="1" ht="15.75" customHeight="1" x14ac:dyDescent="0.25">
      <c r="B25" s="797"/>
      <c r="C25" s="370" t="s">
        <v>371</v>
      </c>
      <c r="D25" s="371">
        <f>SUM(D26:D29)</f>
        <v>328</v>
      </c>
      <c r="E25" s="369">
        <f t="shared" ref="E25:I25" si="7">SUM(E26:E29)</f>
        <v>421</v>
      </c>
      <c r="F25" s="369">
        <f t="shared" si="7"/>
        <v>467</v>
      </c>
      <c r="G25" s="369">
        <f t="shared" si="7"/>
        <v>3030</v>
      </c>
      <c r="H25" s="369">
        <f t="shared" si="7"/>
        <v>6593</v>
      </c>
      <c r="I25" s="372">
        <f t="shared" si="7"/>
        <v>9552</v>
      </c>
    </row>
    <row r="26" spans="2:11" ht="15.75" thickBot="1" x14ac:dyDescent="0.3">
      <c r="B26" s="798"/>
      <c r="C26" s="167" t="s">
        <v>198</v>
      </c>
      <c r="D26" s="409">
        <v>163</v>
      </c>
      <c r="E26" s="409">
        <v>225</v>
      </c>
      <c r="F26" s="409">
        <v>244</v>
      </c>
      <c r="G26" s="408">
        <v>2558</v>
      </c>
      <c r="H26" s="408">
        <v>5498</v>
      </c>
      <c r="I26" s="408">
        <v>7688</v>
      </c>
      <c r="J26" t="s">
        <v>537</v>
      </c>
    </row>
    <row r="27" spans="2:11" ht="15" customHeight="1" thickBot="1" x14ac:dyDescent="0.3">
      <c r="B27" s="798"/>
      <c r="C27" s="164" t="s">
        <v>199</v>
      </c>
      <c r="D27" s="409">
        <v>73</v>
      </c>
      <c r="E27" s="406">
        <v>74</v>
      </c>
      <c r="F27" s="409">
        <v>74</v>
      </c>
      <c r="G27" s="407">
        <v>102</v>
      </c>
      <c r="H27" s="407">
        <v>232</v>
      </c>
      <c r="I27" s="407">
        <v>355</v>
      </c>
    </row>
    <row r="28" spans="2:11" ht="15" customHeight="1" thickBot="1" x14ac:dyDescent="0.3">
      <c r="B28" s="798"/>
      <c r="C28" s="164" t="s">
        <v>200</v>
      </c>
      <c r="D28" s="409">
        <v>8</v>
      </c>
      <c r="E28" s="409">
        <v>39</v>
      </c>
      <c r="F28" s="409">
        <v>60</v>
      </c>
      <c r="G28" s="407">
        <v>102</v>
      </c>
      <c r="H28" s="407">
        <v>232</v>
      </c>
      <c r="I28" s="407">
        <v>355</v>
      </c>
    </row>
    <row r="29" spans="2:11" ht="15.75" customHeight="1" thickBot="1" x14ac:dyDescent="0.3">
      <c r="B29" s="799"/>
      <c r="C29" s="226" t="s">
        <v>201</v>
      </c>
      <c r="D29" s="409">
        <v>84</v>
      </c>
      <c r="E29" s="409">
        <v>83</v>
      </c>
      <c r="F29" s="409">
        <v>89</v>
      </c>
      <c r="G29" s="407">
        <v>268</v>
      </c>
      <c r="H29" s="407">
        <v>631</v>
      </c>
      <c r="I29" s="408">
        <v>1154</v>
      </c>
    </row>
    <row r="30" spans="2:11" ht="15" customHeight="1" thickBot="1" x14ac:dyDescent="0.3">
      <c r="B30" s="160"/>
      <c r="C30" s="793" t="s">
        <v>221</v>
      </c>
      <c r="D30" s="794"/>
      <c r="E30" s="794"/>
      <c r="F30" s="794"/>
      <c r="G30" s="794"/>
      <c r="H30" s="794"/>
      <c r="I30" s="795"/>
    </row>
    <row r="31" spans="2:11" ht="15.75" customHeight="1" thickBot="1" x14ac:dyDescent="0.3">
      <c r="B31" s="787" t="s">
        <v>11</v>
      </c>
      <c r="C31" s="294" t="s">
        <v>209</v>
      </c>
      <c r="D31" s="293">
        <f>SUM(D32:D36)</f>
        <v>8</v>
      </c>
      <c r="E31" s="293">
        <f>SUM(E32:E36)</f>
        <v>8</v>
      </c>
      <c r="F31" s="293">
        <f t="shared" ref="F31:I31" si="8">SUM(F32:F36)</f>
        <v>8</v>
      </c>
      <c r="G31" s="293">
        <f t="shared" si="8"/>
        <v>179</v>
      </c>
      <c r="H31" s="293">
        <f t="shared" si="8"/>
        <v>1906</v>
      </c>
      <c r="I31" s="367">
        <f t="shared" si="8"/>
        <v>4337</v>
      </c>
    </row>
    <row r="32" spans="2:11" s="29" customFormat="1" ht="15.75" customHeight="1" x14ac:dyDescent="0.25">
      <c r="B32" s="788"/>
      <c r="C32" s="295" t="s">
        <v>305</v>
      </c>
      <c r="D32" s="624"/>
      <c r="E32" s="625"/>
      <c r="F32" s="625"/>
      <c r="G32" s="625"/>
      <c r="H32" s="625"/>
      <c r="I32" s="626"/>
    </row>
    <row r="33" spans="2:11" x14ac:dyDescent="0.25">
      <c r="B33" s="788"/>
      <c r="C33" s="158" t="s">
        <v>202</v>
      </c>
      <c r="D33" s="143">
        <v>0</v>
      </c>
      <c r="E33" s="141">
        <v>0</v>
      </c>
      <c r="F33" s="141">
        <v>0</v>
      </c>
      <c r="G33" s="144">
        <v>0</v>
      </c>
      <c r="H33" s="144">
        <v>0</v>
      </c>
      <c r="I33" s="292">
        <v>0</v>
      </c>
    </row>
    <row r="34" spans="2:11" s="29" customFormat="1" x14ac:dyDescent="0.25">
      <c r="B34" s="788"/>
      <c r="C34" s="157" t="s">
        <v>203</v>
      </c>
      <c r="D34" s="143">
        <v>0</v>
      </c>
      <c r="E34" s="141">
        <v>0</v>
      </c>
      <c r="F34" s="141">
        <v>0</v>
      </c>
      <c r="G34" s="144">
        <v>0</v>
      </c>
      <c r="H34" s="144">
        <v>0</v>
      </c>
      <c r="I34" s="292">
        <v>0</v>
      </c>
    </row>
    <row r="35" spans="2:11" s="29" customFormat="1" ht="15" customHeight="1" x14ac:dyDescent="0.25">
      <c r="B35" s="788"/>
      <c r="C35" s="157" t="s">
        <v>204</v>
      </c>
      <c r="D35" s="142">
        <v>8</v>
      </c>
      <c r="E35" s="140">
        <v>8</v>
      </c>
      <c r="F35" s="140">
        <v>8</v>
      </c>
      <c r="G35" s="138">
        <v>179</v>
      </c>
      <c r="H35" s="138">
        <v>1906</v>
      </c>
      <c r="I35" s="192">
        <v>4337</v>
      </c>
      <c r="J35" s="768" t="s">
        <v>532</v>
      </c>
      <c r="K35" s="769"/>
    </row>
    <row r="36" spans="2:11" ht="15" customHeight="1" thickBot="1" x14ac:dyDescent="0.3">
      <c r="B36" s="789"/>
      <c r="C36" s="166" t="s">
        <v>206</v>
      </c>
      <c r="D36" s="296">
        <v>0</v>
      </c>
      <c r="E36" s="297">
        <v>0</v>
      </c>
      <c r="F36" s="297">
        <v>0</v>
      </c>
      <c r="G36" s="298">
        <v>0</v>
      </c>
      <c r="H36" s="298">
        <v>0</v>
      </c>
      <c r="I36" s="299">
        <v>0</v>
      </c>
      <c r="J36" s="620" t="s">
        <v>533</v>
      </c>
    </row>
    <row r="37" spans="2:11" s="29" customFormat="1" ht="15.75" thickBot="1" x14ac:dyDescent="0.3">
      <c r="B37" s="162"/>
      <c r="C37" s="807" t="s">
        <v>166</v>
      </c>
      <c r="D37" s="808"/>
      <c r="E37" s="808"/>
      <c r="F37" s="808"/>
      <c r="G37" s="808"/>
      <c r="H37" s="808"/>
      <c r="I37" s="809"/>
      <c r="K37" s="14" t="s">
        <v>376</v>
      </c>
    </row>
    <row r="38" spans="2:11" s="29" customFormat="1" ht="15.75" customHeight="1" thickBot="1" x14ac:dyDescent="0.3">
      <c r="B38" s="780" t="s">
        <v>11</v>
      </c>
      <c r="C38" s="285" t="s">
        <v>207</v>
      </c>
      <c r="D38" s="199">
        <f>SUM(D39:D43)</f>
        <v>6</v>
      </c>
      <c r="E38" s="200">
        <f t="shared" ref="E38:I38" si="9">SUM(E39:E43)</f>
        <v>6</v>
      </c>
      <c r="F38" s="200">
        <f t="shared" si="9"/>
        <v>6</v>
      </c>
      <c r="G38" s="200">
        <f t="shared" si="9"/>
        <v>86</v>
      </c>
      <c r="H38" s="200">
        <f t="shared" si="9"/>
        <v>1240</v>
      </c>
      <c r="I38" s="201">
        <f t="shared" si="9"/>
        <v>6871</v>
      </c>
    </row>
    <row r="39" spans="2:11" s="29" customFormat="1" ht="15.75" customHeight="1" x14ac:dyDescent="0.25">
      <c r="B39" s="781"/>
      <c r="C39" s="290" t="s">
        <v>305</v>
      </c>
      <c r="D39" s="627"/>
      <c r="E39" s="625"/>
      <c r="F39" s="625"/>
      <c r="G39" s="625"/>
      <c r="H39" s="625"/>
      <c r="I39" s="628"/>
    </row>
    <row r="40" spans="2:11" s="29" customFormat="1" ht="15.75" thickBot="1" x14ac:dyDescent="0.3">
      <c r="B40" s="781"/>
      <c r="C40" s="163" t="s">
        <v>205</v>
      </c>
      <c r="D40" s="409">
        <v>6</v>
      </c>
      <c r="E40" s="406">
        <v>6</v>
      </c>
      <c r="F40" s="406">
        <v>6</v>
      </c>
      <c r="G40" s="407">
        <v>77</v>
      </c>
      <c r="H40" s="408">
        <v>1008</v>
      </c>
      <c r="I40" s="408">
        <v>5559</v>
      </c>
      <c r="J40" s="622" t="s">
        <v>534</v>
      </c>
    </row>
    <row r="41" spans="2:11" s="29" customFormat="1" ht="25.5" customHeight="1" thickBot="1" x14ac:dyDescent="0.3">
      <c r="B41" s="781"/>
      <c r="C41" s="154" t="s">
        <v>211</v>
      </c>
      <c r="D41" s="409">
        <v>0</v>
      </c>
      <c r="E41" s="406">
        <v>0</v>
      </c>
      <c r="F41" s="406">
        <v>0</v>
      </c>
      <c r="G41" s="407">
        <v>7</v>
      </c>
      <c r="H41" s="407">
        <v>81</v>
      </c>
      <c r="I41" s="407">
        <v>455</v>
      </c>
    </row>
    <row r="42" spans="2:11" s="29" customFormat="1" ht="31.5" customHeight="1" thickBot="1" x14ac:dyDescent="0.3">
      <c r="B42" s="781"/>
      <c r="C42" s="154" t="s">
        <v>212</v>
      </c>
      <c r="D42" s="409">
        <v>0</v>
      </c>
      <c r="E42" s="406">
        <v>0</v>
      </c>
      <c r="F42" s="406">
        <v>0</v>
      </c>
      <c r="G42" s="407">
        <v>0</v>
      </c>
      <c r="H42" s="407">
        <v>137</v>
      </c>
      <c r="I42" s="407">
        <v>800</v>
      </c>
    </row>
    <row r="43" spans="2:11" s="29" customFormat="1" ht="15.75" thickBot="1" x14ac:dyDescent="0.3">
      <c r="B43" s="782"/>
      <c r="C43" s="303" t="s">
        <v>213</v>
      </c>
      <c r="D43" s="410">
        <v>0</v>
      </c>
      <c r="E43" s="407">
        <v>0</v>
      </c>
      <c r="F43" s="407">
        <v>0</v>
      </c>
      <c r="G43" s="407">
        <v>2</v>
      </c>
      <c r="H43" s="407">
        <v>14</v>
      </c>
      <c r="I43" s="407">
        <v>57</v>
      </c>
    </row>
    <row r="44" spans="2:11" s="29" customFormat="1" ht="15.75" thickBot="1" x14ac:dyDescent="0.3">
      <c r="B44" s="368"/>
      <c r="C44" s="807" t="s">
        <v>10</v>
      </c>
      <c r="D44" s="810"/>
      <c r="E44" s="810"/>
      <c r="F44" s="810"/>
      <c r="G44" s="810"/>
      <c r="H44" s="810"/>
      <c r="I44" s="811"/>
    </row>
    <row r="45" spans="2:11" s="29" customFormat="1" ht="15.75" thickBot="1" x14ac:dyDescent="0.3">
      <c r="B45" s="783" t="s">
        <v>11</v>
      </c>
      <c r="C45" s="190" t="s">
        <v>208</v>
      </c>
      <c r="D45" s="202">
        <f>SUM(D46:D50)</f>
        <v>9850</v>
      </c>
      <c r="E45" s="203">
        <f t="shared" ref="E45:I45" si="10">SUM(E46:E50)</f>
        <v>10423</v>
      </c>
      <c r="F45" s="203">
        <f t="shared" si="10"/>
        <v>10670</v>
      </c>
      <c r="G45" s="203">
        <f t="shared" si="10"/>
        <v>33295</v>
      </c>
      <c r="H45" s="203">
        <f t="shared" si="10"/>
        <v>41145</v>
      </c>
      <c r="I45" s="204">
        <f t="shared" si="10"/>
        <v>36440</v>
      </c>
    </row>
    <row r="46" spans="2:11" s="29" customFormat="1" ht="15.75" thickBot="1" x14ac:dyDescent="0.3">
      <c r="B46" s="784"/>
      <c r="C46" s="290" t="s">
        <v>305</v>
      </c>
      <c r="D46" s="411"/>
      <c r="E46" s="412"/>
      <c r="F46" s="412"/>
      <c r="G46" s="412"/>
      <c r="H46" s="412"/>
      <c r="I46" s="412"/>
    </row>
    <row r="47" spans="2:11" s="29" customFormat="1" ht="15.75" thickBot="1" x14ac:dyDescent="0.3">
      <c r="B47" s="785"/>
      <c r="C47" s="167" t="s">
        <v>214</v>
      </c>
      <c r="D47" s="413">
        <v>9468</v>
      </c>
      <c r="E47" s="623">
        <v>9999</v>
      </c>
      <c r="F47" s="623">
        <v>10246</v>
      </c>
      <c r="G47" s="408">
        <v>32789</v>
      </c>
      <c r="H47" s="408">
        <v>38932</v>
      </c>
      <c r="I47" s="408">
        <v>31374</v>
      </c>
      <c r="J47" s="49"/>
      <c r="K47" s="49"/>
    </row>
    <row r="48" spans="2:11" s="29" customFormat="1" ht="15.75" thickBot="1" x14ac:dyDescent="0.3">
      <c r="B48" s="785"/>
      <c r="C48" s="164" t="s">
        <v>215</v>
      </c>
      <c r="D48" s="413">
        <v>373</v>
      </c>
      <c r="E48" s="623">
        <v>410</v>
      </c>
      <c r="F48" s="623">
        <v>410</v>
      </c>
      <c r="G48" s="408">
        <v>300</v>
      </c>
      <c r="H48" s="408">
        <v>251</v>
      </c>
      <c r="I48" s="408">
        <v>224</v>
      </c>
      <c r="J48" s="622" t="s">
        <v>535</v>
      </c>
      <c r="K48" s="25"/>
    </row>
    <row r="49" spans="2:14" ht="15.75" thickBot="1" x14ac:dyDescent="0.3">
      <c r="B49" s="785"/>
      <c r="C49" s="164" t="s">
        <v>216</v>
      </c>
      <c r="D49" s="413">
        <v>9</v>
      </c>
      <c r="E49" s="623">
        <v>14</v>
      </c>
      <c r="F49" s="623">
        <v>14</v>
      </c>
      <c r="G49" s="408">
        <v>206</v>
      </c>
      <c r="H49" s="408">
        <v>1962</v>
      </c>
      <c r="I49" s="408">
        <v>4842</v>
      </c>
    </row>
    <row r="50" spans="2:14" s="29" customFormat="1" ht="15.75" thickBot="1" x14ac:dyDescent="0.3">
      <c r="B50" s="786"/>
      <c r="C50" s="226" t="s">
        <v>217</v>
      </c>
      <c r="D50" s="206">
        <v>0</v>
      </c>
      <c r="E50" s="206">
        <v>0</v>
      </c>
      <c r="F50" s="206">
        <v>0</v>
      </c>
      <c r="G50" s="206">
        <v>0</v>
      </c>
      <c r="H50" s="206">
        <v>0</v>
      </c>
      <c r="I50" s="206">
        <v>0</v>
      </c>
      <c r="J50"/>
      <c r="K50"/>
    </row>
    <row r="51" spans="2:14" s="29" customFormat="1" x14ac:dyDescent="0.25">
      <c r="B51"/>
      <c r="L51" s="49"/>
      <c r="M51" s="49"/>
      <c r="N51" s="49"/>
    </row>
    <row r="52" spans="2:14" s="29" customFormat="1" x14ac:dyDescent="0.25">
      <c r="B52" s="715" t="s">
        <v>106</v>
      </c>
      <c r="C52" s="715"/>
      <c r="D52" s="715"/>
      <c r="E52" s="715"/>
      <c r="F52" s="715"/>
      <c r="G52" s="715"/>
      <c r="H52" s="715"/>
      <c r="I52" s="715"/>
      <c r="J52" s="715"/>
      <c r="K52" s="715"/>
      <c r="L52" s="186"/>
      <c r="M52" s="186"/>
      <c r="N52" s="186"/>
    </row>
    <row r="53" spans="2:14" s="29" customFormat="1" x14ac:dyDescent="0.25">
      <c r="B53" s="698" t="s">
        <v>133</v>
      </c>
      <c r="C53" s="698"/>
      <c r="D53" s="698"/>
      <c r="E53" s="698"/>
      <c r="F53" s="698"/>
      <c r="G53" s="698"/>
      <c r="H53" s="698"/>
      <c r="I53" s="698"/>
      <c r="J53" s="698"/>
      <c r="K53" s="698"/>
      <c r="L53" s="189"/>
      <c r="M53" s="189"/>
      <c r="N53" s="189"/>
    </row>
    <row r="54" spans="2:14" s="29" customFormat="1" x14ac:dyDescent="0.25">
      <c r="B54" s="698" t="s">
        <v>143</v>
      </c>
      <c r="C54" s="698"/>
      <c r="D54" s="698"/>
      <c r="E54" s="698"/>
      <c r="F54" s="698"/>
      <c r="G54" s="698"/>
      <c r="H54" s="698"/>
      <c r="I54" s="698"/>
      <c r="J54" s="698"/>
      <c r="K54" s="698"/>
      <c r="L54" s="189"/>
      <c r="M54" s="189"/>
      <c r="N54" s="189"/>
    </row>
    <row r="55" spans="2:14" x14ac:dyDescent="0.25">
      <c r="B55" s="698" t="s">
        <v>153</v>
      </c>
      <c r="C55" s="698"/>
      <c r="D55" s="698"/>
      <c r="E55" s="698"/>
      <c r="F55" s="698"/>
      <c r="G55" s="698"/>
      <c r="H55" s="698"/>
      <c r="I55" s="698"/>
      <c r="J55" s="698"/>
      <c r="K55" s="698"/>
      <c r="L55" s="25"/>
      <c r="M55" s="25"/>
      <c r="N55" s="25"/>
    </row>
    <row r="56" spans="2:14" s="29" customFormat="1" x14ac:dyDescent="0.25">
      <c r="B56" s="189"/>
      <c r="C56" s="189"/>
      <c r="D56" s="189"/>
      <c r="E56" s="189"/>
      <c r="F56" s="189"/>
      <c r="G56" s="189"/>
      <c r="H56" s="189"/>
      <c r="I56" s="189"/>
      <c r="J56" s="189"/>
      <c r="K56" s="189"/>
      <c r="L56" s="25"/>
      <c r="M56" s="25"/>
      <c r="N56" s="25"/>
    </row>
    <row r="57" spans="2:14" s="29" customFormat="1" x14ac:dyDescent="0.25">
      <c r="B57"/>
      <c r="C57"/>
      <c r="D57"/>
      <c r="E57"/>
      <c r="F57"/>
      <c r="G57"/>
      <c r="H57"/>
      <c r="I57"/>
      <c r="J57"/>
      <c r="K57"/>
      <c r="L57" s="25"/>
      <c r="M57" s="25"/>
      <c r="N57" s="25"/>
    </row>
    <row r="58" spans="2:14" s="29" customFormat="1" x14ac:dyDescent="0.25">
      <c r="B58"/>
      <c r="C58"/>
      <c r="D58"/>
      <c r="E58"/>
      <c r="F58"/>
      <c r="G58"/>
      <c r="H58"/>
      <c r="I58"/>
      <c r="J58"/>
      <c r="K58"/>
      <c r="L58" s="25"/>
      <c r="M58" s="25"/>
      <c r="N58" s="25"/>
    </row>
    <row r="59" spans="2:14" ht="20.100000000000001" customHeight="1" x14ac:dyDescent="0.25"/>
    <row r="60" spans="2:14" ht="27.6" customHeight="1" x14ac:dyDescent="0.25"/>
    <row r="61" spans="2:14" ht="29.1" customHeight="1" x14ac:dyDescent="0.25"/>
    <row r="62" spans="2:14" s="29" customFormat="1" ht="29.1" customHeight="1" x14ac:dyDescent="0.25">
      <c r="B62"/>
      <c r="C62"/>
      <c r="D62"/>
      <c r="E62"/>
      <c r="F62"/>
      <c r="G62"/>
      <c r="H62"/>
      <c r="I62"/>
      <c r="J62"/>
      <c r="K62"/>
    </row>
  </sheetData>
  <mergeCells count="22">
    <mergeCell ref="B52:K52"/>
    <mergeCell ref="B53:K53"/>
    <mergeCell ref="B54:K54"/>
    <mergeCell ref="B55:K55"/>
    <mergeCell ref="C44:I44"/>
    <mergeCell ref="B7:B21"/>
    <mergeCell ref="B38:B43"/>
    <mergeCell ref="B45:B50"/>
    <mergeCell ref="B31:B36"/>
    <mergeCell ref="B2:I2"/>
    <mergeCell ref="C30:I30"/>
    <mergeCell ref="B23:B29"/>
    <mergeCell ref="C4:C5"/>
    <mergeCell ref="B4:B5"/>
    <mergeCell ref="C22:I22"/>
    <mergeCell ref="C37:I37"/>
    <mergeCell ref="J35:K35"/>
    <mergeCell ref="K3:K6"/>
    <mergeCell ref="C3:I3"/>
    <mergeCell ref="G4:I4"/>
    <mergeCell ref="D4:F4"/>
    <mergeCell ref="C6:I6"/>
  </mergeCells>
  <conditionalFormatting sqref="D23:I25 D7:F7 D9:F10 G7:I10 D13:I13 D16:I16 D19:I19 D45:I45 D31:I36 D50:I50">
    <cfRule type="containsBlanks" dxfId="63" priority="11">
      <formula>LEN(TRIM(D7))=0</formula>
    </cfRule>
  </conditionalFormatting>
  <hyperlinks>
    <hyperlink ref="J36" r:id="rId1"/>
  </hyperlinks>
  <pageMargins left="0.7" right="0.7" top="0.75" bottom="0.75" header="0.3" footer="0.3"/>
  <pageSetup paperSize="8" scale="63" orientation="portrait" horizontalDpi="4294967292" verticalDpi="4294967292"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4"/>
  <sheetViews>
    <sheetView topLeftCell="A6" zoomScaleNormal="100" workbookViewId="0">
      <selection activeCell="K31" sqref="K31"/>
    </sheetView>
  </sheetViews>
  <sheetFormatPr defaultColWidth="8.7109375" defaultRowHeight="15" x14ac:dyDescent="0.25"/>
  <cols>
    <col min="1" max="1" width="1" customWidth="1"/>
    <col min="2" max="2" width="12" customWidth="1"/>
    <col min="3" max="3" width="45.85546875" style="29" customWidth="1"/>
    <col min="4" max="5" width="8.7109375" customWidth="1"/>
    <col min="6" max="6" width="9" customWidth="1"/>
    <col min="7" max="9" width="8.7109375" customWidth="1"/>
    <col min="10" max="10" width="13" customWidth="1"/>
    <col min="11" max="11" width="28.140625" style="29" customWidth="1"/>
    <col min="12" max="12" width="74.5703125" style="24" customWidth="1"/>
  </cols>
  <sheetData>
    <row r="1" spans="2:13" ht="15.75" customHeight="1" thickBot="1" x14ac:dyDescent="0.3">
      <c r="B1" t="s">
        <v>129</v>
      </c>
      <c r="J1" s="7"/>
      <c r="K1" s="7"/>
    </row>
    <row r="2" spans="2:13" ht="16.5" thickBot="1" x14ac:dyDescent="0.3">
      <c r="B2" s="742" t="s">
        <v>237</v>
      </c>
      <c r="C2" s="743"/>
      <c r="D2" s="743"/>
      <c r="E2" s="743"/>
      <c r="F2" s="743"/>
      <c r="G2" s="743"/>
      <c r="H2" s="743"/>
      <c r="I2" s="744"/>
      <c r="J2" s="18"/>
      <c r="K2" s="18"/>
      <c r="L2" s="316" t="s">
        <v>131</v>
      </c>
    </row>
    <row r="3" spans="2:13" ht="15.75" thickBot="1" x14ac:dyDescent="0.3">
      <c r="B3" s="827"/>
      <c r="C3" s="827"/>
      <c r="D3" s="827"/>
      <c r="E3" s="827"/>
      <c r="F3" s="827"/>
      <c r="G3" s="827"/>
      <c r="H3" s="827"/>
      <c r="I3" s="827"/>
      <c r="J3" s="4"/>
      <c r="K3" s="403"/>
      <c r="L3" s="317"/>
    </row>
    <row r="4" spans="2:13" ht="45.75" customHeight="1" thickBot="1" x14ac:dyDescent="0.3">
      <c r="B4" s="828" t="s">
        <v>6</v>
      </c>
      <c r="C4" s="829" t="s">
        <v>125</v>
      </c>
      <c r="D4" s="706" t="s">
        <v>170</v>
      </c>
      <c r="E4" s="826"/>
      <c r="F4" s="826"/>
      <c r="G4" s="823" t="s">
        <v>16</v>
      </c>
      <c r="H4" s="824"/>
      <c r="I4" s="825"/>
      <c r="J4" s="19"/>
      <c r="K4" s="19"/>
      <c r="L4" s="815" t="s">
        <v>382</v>
      </c>
      <c r="M4" s="11"/>
    </row>
    <row r="5" spans="2:13" ht="15.75" customHeight="1" thickBot="1" x14ac:dyDescent="0.3">
      <c r="B5" s="803"/>
      <c r="C5" s="830"/>
      <c r="D5" s="47">
        <v>2016</v>
      </c>
      <c r="E5" s="94">
        <v>2017</v>
      </c>
      <c r="F5" s="48">
        <v>2018</v>
      </c>
      <c r="G5" s="95">
        <v>2020</v>
      </c>
      <c r="H5" s="96">
        <v>2025</v>
      </c>
      <c r="I5" s="96">
        <v>2030</v>
      </c>
      <c r="J5" s="11"/>
      <c r="K5" s="11"/>
      <c r="L5" s="815"/>
    </row>
    <row r="6" spans="2:13" ht="19.350000000000001" customHeight="1" thickBot="1" x14ac:dyDescent="0.3">
      <c r="B6" s="106"/>
      <c r="C6" s="818" t="s">
        <v>17</v>
      </c>
      <c r="D6" s="821"/>
      <c r="E6" s="821"/>
      <c r="F6" s="821"/>
      <c r="G6" s="821"/>
      <c r="H6" s="821"/>
      <c r="I6" s="822"/>
      <c r="J6" s="21"/>
      <c r="K6" s="21"/>
      <c r="L6" s="815"/>
      <c r="M6" s="11"/>
    </row>
    <row r="7" spans="2:13" s="29" customFormat="1" ht="19.350000000000001" customHeight="1" thickBot="1" x14ac:dyDescent="0.3">
      <c r="B7" s="812" t="s">
        <v>11</v>
      </c>
      <c r="C7" s="187" t="s">
        <v>348</v>
      </c>
      <c r="D7" s="196">
        <f>D8+D14</f>
        <v>228</v>
      </c>
      <c r="E7" s="197">
        <f t="shared" ref="E7:I7" si="0">E8+E14</f>
        <v>295</v>
      </c>
      <c r="F7" s="198">
        <f t="shared" si="0"/>
        <v>328</v>
      </c>
      <c r="G7" s="227">
        <f t="shared" si="0"/>
        <v>1200</v>
      </c>
      <c r="H7" s="197">
        <f t="shared" si="0"/>
        <v>7000</v>
      </c>
      <c r="I7" s="198">
        <f t="shared" si="0"/>
        <v>22300</v>
      </c>
      <c r="J7" s="21"/>
      <c r="K7" s="21"/>
      <c r="L7" s="816" t="s">
        <v>147</v>
      </c>
      <c r="M7" s="11"/>
    </row>
    <row r="8" spans="2:13" s="29" customFormat="1" ht="24" customHeight="1" thickBot="1" x14ac:dyDescent="0.3">
      <c r="B8" s="813"/>
      <c r="C8" s="655" t="s">
        <v>347</v>
      </c>
      <c r="D8" s="228">
        <f>D9+D10</f>
        <v>228</v>
      </c>
      <c r="E8" s="229">
        <f>E9+E10</f>
        <v>295</v>
      </c>
      <c r="F8" s="230">
        <f t="shared" ref="F8:I8" si="1">F9+F10</f>
        <v>328</v>
      </c>
      <c r="G8" s="659">
        <f t="shared" si="1"/>
        <v>1200</v>
      </c>
      <c r="H8" s="653">
        <f t="shared" si="1"/>
        <v>7000</v>
      </c>
      <c r="I8" s="654">
        <f t="shared" si="1"/>
        <v>22300</v>
      </c>
      <c r="J8" s="21"/>
      <c r="K8" s="21"/>
      <c r="L8" s="816"/>
      <c r="M8" s="11"/>
    </row>
    <row r="9" spans="2:13" ht="30" customHeight="1" x14ac:dyDescent="0.25">
      <c r="B9" s="813"/>
      <c r="C9" s="205" t="s">
        <v>383</v>
      </c>
      <c r="D9" s="220">
        <v>189</v>
      </c>
      <c r="E9" s="219">
        <v>264</v>
      </c>
      <c r="F9" s="657">
        <v>297</v>
      </c>
      <c r="G9" s="658">
        <v>1150</v>
      </c>
      <c r="H9" s="219">
        <v>6850</v>
      </c>
      <c r="I9" s="219">
        <v>22000</v>
      </c>
      <c r="J9" s="415" t="s">
        <v>497</v>
      </c>
      <c r="K9" s="414"/>
      <c r="L9" s="279" t="s">
        <v>151</v>
      </c>
    </row>
    <row r="10" spans="2:13" ht="30.95" customHeight="1" x14ac:dyDescent="0.25">
      <c r="B10" s="813"/>
      <c r="C10" s="164" t="s">
        <v>384</v>
      </c>
      <c r="D10" s="540">
        <f>D13+D12+D11</f>
        <v>39</v>
      </c>
      <c r="E10" s="644">
        <f t="shared" ref="E10:I10" si="2">E13+E12+E11</f>
        <v>31</v>
      </c>
      <c r="F10" s="656">
        <f t="shared" si="2"/>
        <v>31</v>
      </c>
      <c r="G10" s="646">
        <f t="shared" si="2"/>
        <v>50</v>
      </c>
      <c r="H10" s="540">
        <f t="shared" si="2"/>
        <v>150</v>
      </c>
      <c r="I10" s="540">
        <f t="shared" si="2"/>
        <v>300</v>
      </c>
      <c r="J10" s="16"/>
      <c r="K10" s="16"/>
      <c r="L10" s="279" t="s">
        <v>354</v>
      </c>
    </row>
    <row r="11" spans="2:13" ht="27.95" customHeight="1" x14ac:dyDescent="0.25">
      <c r="B11" s="813"/>
      <c r="C11" s="164" t="s">
        <v>387</v>
      </c>
      <c r="D11" s="33"/>
      <c r="E11" s="34"/>
      <c r="F11" s="35"/>
      <c r="G11" s="647"/>
      <c r="H11" s="36"/>
      <c r="I11" s="37"/>
      <c r="J11" s="16"/>
      <c r="K11" s="16"/>
      <c r="L11" s="24" t="s">
        <v>349</v>
      </c>
    </row>
    <row r="12" spans="2:13" ht="21" customHeight="1" x14ac:dyDescent="0.25">
      <c r="B12" s="813"/>
      <c r="C12" s="660" t="s">
        <v>230</v>
      </c>
      <c r="D12" s="33">
        <v>39</v>
      </c>
      <c r="E12" s="34">
        <v>31</v>
      </c>
      <c r="F12" s="35">
        <v>31</v>
      </c>
      <c r="G12" s="648">
        <v>50</v>
      </c>
      <c r="H12" s="34">
        <v>150</v>
      </c>
      <c r="I12" s="34">
        <v>300</v>
      </c>
      <c r="J12" s="16"/>
      <c r="K12" s="16"/>
    </row>
    <row r="13" spans="2:13" ht="23.25" customHeight="1" thickBot="1" x14ac:dyDescent="0.3">
      <c r="B13" s="813"/>
      <c r="C13" s="168" t="s">
        <v>385</v>
      </c>
      <c r="D13" s="33"/>
      <c r="E13" s="34"/>
      <c r="F13" s="35"/>
      <c r="G13" s="649"/>
      <c r="H13" s="92"/>
      <c r="I13" s="93"/>
      <c r="J13" s="16"/>
      <c r="K13" s="16"/>
    </row>
    <row r="14" spans="2:13" ht="21.6" customHeight="1" thickBot="1" x14ac:dyDescent="0.3">
      <c r="B14" s="813"/>
      <c r="C14" s="225" t="s">
        <v>232</v>
      </c>
      <c r="D14" s="652">
        <f t="shared" ref="D14:I14" si="3">D15+D16</f>
        <v>0</v>
      </c>
      <c r="E14" s="653">
        <f t="shared" si="3"/>
        <v>0</v>
      </c>
      <c r="F14" s="654">
        <f t="shared" si="3"/>
        <v>0</v>
      </c>
      <c r="G14" s="650">
        <f t="shared" si="3"/>
        <v>0</v>
      </c>
      <c r="H14" s="229">
        <f t="shared" si="3"/>
        <v>0</v>
      </c>
      <c r="I14" s="230">
        <f t="shared" si="3"/>
        <v>0</v>
      </c>
      <c r="J14" s="7"/>
      <c r="K14" s="7"/>
      <c r="L14" s="318" t="s">
        <v>434</v>
      </c>
    </row>
    <row r="15" spans="2:13" ht="27" customHeight="1" x14ac:dyDescent="0.25">
      <c r="B15" s="813"/>
      <c r="C15" s="156" t="s">
        <v>386</v>
      </c>
      <c r="D15" s="33"/>
      <c r="E15" s="34"/>
      <c r="F15" s="35"/>
      <c r="G15" s="33"/>
      <c r="H15" s="34"/>
      <c r="I15" s="35"/>
      <c r="J15" s="415" t="s">
        <v>412</v>
      </c>
      <c r="K15" s="414"/>
      <c r="L15" s="207" t="s">
        <v>433</v>
      </c>
    </row>
    <row r="16" spans="2:13" ht="24.6" customHeight="1" x14ac:dyDescent="0.25">
      <c r="B16" s="813"/>
      <c r="C16" s="157" t="s">
        <v>101</v>
      </c>
      <c r="D16" s="33"/>
      <c r="E16" s="34"/>
      <c r="F16" s="35"/>
      <c r="G16" s="33"/>
      <c r="H16" s="34"/>
      <c r="I16" s="35"/>
      <c r="J16" s="7"/>
      <c r="K16" s="7"/>
    </row>
    <row r="17" spans="2:13" ht="24.75" customHeight="1" x14ac:dyDescent="0.25">
      <c r="B17" s="813"/>
      <c r="C17" s="157" t="s">
        <v>388</v>
      </c>
      <c r="D17" s="33"/>
      <c r="E17" s="34"/>
      <c r="F17" s="35"/>
      <c r="G17" s="33"/>
      <c r="H17" s="34"/>
      <c r="I17" s="35"/>
      <c r="J17" s="7"/>
      <c r="K17" s="7"/>
    </row>
    <row r="18" spans="2:13" ht="22.35" customHeight="1" x14ac:dyDescent="0.25">
      <c r="B18" s="813"/>
      <c r="C18" s="157" t="s">
        <v>231</v>
      </c>
      <c r="D18" s="33"/>
      <c r="E18" s="34"/>
      <c r="F18" s="35"/>
      <c r="G18" s="33"/>
      <c r="H18" s="34"/>
      <c r="I18" s="35"/>
      <c r="J18" s="7"/>
      <c r="K18" s="7"/>
      <c r="L18" s="319"/>
    </row>
    <row r="19" spans="2:13" ht="25.5" customHeight="1" thickBot="1" x14ac:dyDescent="0.3">
      <c r="B19" s="817"/>
      <c r="C19" s="166" t="s">
        <v>389</v>
      </c>
      <c r="D19" s="33"/>
      <c r="E19" s="34"/>
      <c r="F19" s="35"/>
      <c r="G19" s="33"/>
      <c r="H19" s="34"/>
      <c r="I19" s="35"/>
      <c r="J19" s="7"/>
      <c r="K19" s="7"/>
      <c r="L19" s="320"/>
    </row>
    <row r="20" spans="2:13" ht="19.350000000000001" customHeight="1" thickBot="1" x14ac:dyDescent="0.3">
      <c r="B20" s="32"/>
      <c r="C20" s="818" t="s">
        <v>123</v>
      </c>
      <c r="D20" s="819"/>
      <c r="E20" s="819"/>
      <c r="F20" s="819"/>
      <c r="G20" s="819"/>
      <c r="H20" s="819"/>
      <c r="I20" s="820"/>
      <c r="J20" s="7"/>
      <c r="K20" s="7"/>
      <c r="L20" s="321"/>
    </row>
    <row r="21" spans="2:13" s="29" customFormat="1" ht="17.100000000000001" customHeight="1" thickBot="1" x14ac:dyDescent="0.3">
      <c r="B21" s="812" t="s">
        <v>11</v>
      </c>
      <c r="C21" s="222" t="s">
        <v>83</v>
      </c>
      <c r="D21" s="196">
        <f t="shared" ref="D21:I21" si="4">D22+D23</f>
        <v>4</v>
      </c>
      <c r="E21" s="197">
        <f t="shared" si="4"/>
        <v>4</v>
      </c>
      <c r="F21" s="208">
        <f t="shared" si="4"/>
        <v>4</v>
      </c>
      <c r="G21" s="196">
        <f t="shared" si="4"/>
        <v>14</v>
      </c>
      <c r="H21" s="197">
        <f t="shared" si="4"/>
        <v>14</v>
      </c>
      <c r="I21" s="198">
        <f t="shared" si="4"/>
        <v>14</v>
      </c>
      <c r="J21" s="7"/>
      <c r="K21" s="7"/>
      <c r="L21" s="321"/>
    </row>
    <row r="22" spans="2:13" ht="16.350000000000001" customHeight="1" x14ac:dyDescent="0.25">
      <c r="B22" s="813"/>
      <c r="C22" s="205" t="s">
        <v>82</v>
      </c>
      <c r="D22" s="541">
        <v>4</v>
      </c>
      <c r="E22" s="38">
        <v>4</v>
      </c>
      <c r="F22" s="39">
        <v>4</v>
      </c>
      <c r="G22" s="40">
        <v>14</v>
      </c>
      <c r="H22" s="41">
        <v>14</v>
      </c>
      <c r="I22" s="42">
        <v>14</v>
      </c>
      <c r="J22" s="461" t="s">
        <v>435</v>
      </c>
      <c r="K22" s="414"/>
      <c r="L22" s="317"/>
    </row>
    <row r="23" spans="2:13" ht="15" customHeight="1" thickBot="1" x14ac:dyDescent="0.3">
      <c r="B23" s="813"/>
      <c r="C23" s="168" t="s">
        <v>306</v>
      </c>
      <c r="D23" s="33"/>
      <c r="E23" s="34"/>
      <c r="F23" s="35"/>
      <c r="G23" s="33"/>
      <c r="H23" s="34"/>
      <c r="I23" s="35"/>
      <c r="J23" s="7"/>
      <c r="K23" s="7"/>
      <c r="L23" s="317"/>
    </row>
    <row r="24" spans="2:13" ht="18.600000000000001" customHeight="1" thickBot="1" x14ac:dyDescent="0.3">
      <c r="B24" s="813"/>
      <c r="C24" s="225" t="s">
        <v>85</v>
      </c>
      <c r="D24" s="196">
        <f t="shared" ref="D24:I24" si="5">D25+D26</f>
        <v>0</v>
      </c>
      <c r="E24" s="197">
        <f t="shared" si="5"/>
        <v>1</v>
      </c>
      <c r="F24" s="208">
        <f t="shared" si="5"/>
        <v>1</v>
      </c>
      <c r="G24" s="196">
        <f t="shared" si="5"/>
        <v>3</v>
      </c>
      <c r="H24" s="197">
        <f t="shared" si="5"/>
        <v>3</v>
      </c>
      <c r="I24" s="198">
        <f t="shared" si="5"/>
        <v>3</v>
      </c>
      <c r="J24" s="7"/>
      <c r="K24" s="7"/>
      <c r="L24" s="317"/>
    </row>
    <row r="25" spans="2:13" ht="15.75" customHeight="1" x14ac:dyDescent="0.25">
      <c r="B25" s="813"/>
      <c r="C25" s="167" t="s">
        <v>84</v>
      </c>
      <c r="D25" s="542">
        <v>0</v>
      </c>
      <c r="E25" s="543">
        <v>1</v>
      </c>
      <c r="F25" s="544">
        <v>1</v>
      </c>
      <c r="G25" s="545">
        <v>3</v>
      </c>
      <c r="H25" s="221">
        <v>3</v>
      </c>
      <c r="I25" s="224">
        <v>3</v>
      </c>
      <c r="J25" s="7"/>
      <c r="K25" s="7"/>
      <c r="L25" s="317"/>
    </row>
    <row r="26" spans="2:13" ht="15.75" customHeight="1" thickBot="1" x14ac:dyDescent="0.3">
      <c r="B26" s="814"/>
      <c r="C26" s="226" t="s">
        <v>307</v>
      </c>
      <c r="D26" s="33"/>
      <c r="E26" s="34"/>
      <c r="F26" s="35"/>
      <c r="G26" s="33"/>
      <c r="H26" s="34"/>
      <c r="I26" s="35"/>
      <c r="J26" s="15"/>
      <c r="K26" s="15"/>
      <c r="L26" s="317"/>
      <c r="M26" s="7"/>
    </row>
    <row r="27" spans="2:13" s="29" customFormat="1" ht="15.75" customHeight="1" thickBot="1" x14ac:dyDescent="0.3">
      <c r="B27" s="32"/>
      <c r="C27" s="833" t="s">
        <v>166</v>
      </c>
      <c r="D27" s="834"/>
      <c r="E27" s="834"/>
      <c r="F27" s="834"/>
      <c r="G27" s="834"/>
      <c r="H27" s="834"/>
      <c r="I27" s="835"/>
      <c r="J27" s="17"/>
      <c r="K27" s="17"/>
      <c r="L27" s="14" t="s">
        <v>174</v>
      </c>
      <c r="M27" s="10"/>
    </row>
    <row r="28" spans="2:13" s="29" customFormat="1" ht="15.75" customHeight="1" thickBot="1" x14ac:dyDescent="0.3">
      <c r="B28" s="812" t="s">
        <v>11</v>
      </c>
      <c r="C28" s="209" t="s">
        <v>130</v>
      </c>
      <c r="D28" s="215">
        <f t="shared" ref="D28:I28" si="6">D29+D32</f>
        <v>1</v>
      </c>
      <c r="E28" s="216">
        <f t="shared" si="6"/>
        <v>1</v>
      </c>
      <c r="F28" s="217">
        <f t="shared" si="6"/>
        <v>1</v>
      </c>
      <c r="G28" s="215">
        <f t="shared" si="6"/>
        <v>2</v>
      </c>
      <c r="H28" s="216">
        <f t="shared" si="6"/>
        <v>7</v>
      </c>
      <c r="I28" s="218">
        <f t="shared" si="6"/>
        <v>7</v>
      </c>
      <c r="J28" s="17"/>
      <c r="K28" s="17"/>
      <c r="L28" s="14"/>
      <c r="M28" s="10"/>
    </row>
    <row r="29" spans="2:13" s="29" customFormat="1" ht="15.75" customHeight="1" x14ac:dyDescent="0.25">
      <c r="B29" s="813"/>
      <c r="C29" s="158" t="s">
        <v>96</v>
      </c>
      <c r="D29" s="210">
        <f t="shared" ref="D29:I29" si="7">D30+D31</f>
        <v>1</v>
      </c>
      <c r="E29" s="213">
        <f t="shared" si="7"/>
        <v>1</v>
      </c>
      <c r="F29" s="214">
        <f t="shared" si="7"/>
        <v>1</v>
      </c>
      <c r="G29" s="210">
        <f t="shared" si="7"/>
        <v>1</v>
      </c>
      <c r="H29" s="213">
        <f t="shared" si="7"/>
        <v>5</v>
      </c>
      <c r="I29" s="107">
        <f t="shared" si="7"/>
        <v>5</v>
      </c>
      <c r="J29" s="17"/>
      <c r="K29" s="17"/>
      <c r="L29" s="14"/>
      <c r="M29" s="10"/>
    </row>
    <row r="30" spans="2:13" s="29" customFormat="1" ht="15.75" customHeight="1" x14ac:dyDescent="0.25">
      <c r="B30" s="813"/>
      <c r="C30" s="158" t="s">
        <v>95</v>
      </c>
      <c r="D30" s="210">
        <v>1</v>
      </c>
      <c r="E30" s="210">
        <v>1</v>
      </c>
      <c r="F30" s="210">
        <v>1</v>
      </c>
      <c r="G30" s="546">
        <v>1</v>
      </c>
      <c r="H30" s="547">
        <v>5</v>
      </c>
      <c r="I30" s="107">
        <v>5</v>
      </c>
      <c r="J30" s="462" t="s">
        <v>436</v>
      </c>
      <c r="K30" s="462"/>
      <c r="L30" s="9"/>
      <c r="M30" s="10"/>
    </row>
    <row r="31" spans="2:13" ht="15.75" customHeight="1" x14ac:dyDescent="0.25">
      <c r="B31" s="813"/>
      <c r="C31" s="381" t="s">
        <v>308</v>
      </c>
      <c r="D31" s="33"/>
      <c r="E31" s="34"/>
      <c r="F31" s="35"/>
      <c r="G31" s="33"/>
      <c r="H31" s="34"/>
      <c r="I31" s="35"/>
      <c r="J31" s="15"/>
      <c r="K31" s="15"/>
      <c r="L31" s="317"/>
      <c r="M31" s="7"/>
    </row>
    <row r="32" spans="2:13" ht="15.75" customHeight="1" x14ac:dyDescent="0.25">
      <c r="B32" s="813"/>
      <c r="C32" s="165" t="s">
        <v>98</v>
      </c>
      <c r="D32" s="223">
        <f t="shared" ref="D32:I32" si="8">D33+D34</f>
        <v>0</v>
      </c>
      <c r="E32" s="91">
        <f t="shared" si="8"/>
        <v>0</v>
      </c>
      <c r="F32" s="651">
        <f t="shared" si="8"/>
        <v>0</v>
      </c>
      <c r="G32" s="90">
        <f t="shared" si="8"/>
        <v>1</v>
      </c>
      <c r="H32" s="90">
        <f t="shared" si="8"/>
        <v>2</v>
      </c>
      <c r="I32" s="90">
        <f t="shared" si="8"/>
        <v>2</v>
      </c>
      <c r="J32" s="15"/>
      <c r="K32" s="15"/>
      <c r="L32" s="317"/>
      <c r="M32" s="7"/>
    </row>
    <row r="33" spans="2:13" ht="15" customHeight="1" x14ac:dyDescent="0.25">
      <c r="B33" s="813"/>
      <c r="C33" s="165" t="s">
        <v>97</v>
      </c>
      <c r="D33" s="211">
        <v>0</v>
      </c>
      <c r="E33" s="30">
        <v>0</v>
      </c>
      <c r="F33" s="212">
        <v>0</v>
      </c>
      <c r="G33" s="31">
        <v>1</v>
      </c>
      <c r="H33" s="44">
        <v>2</v>
      </c>
      <c r="I33" s="45">
        <v>2</v>
      </c>
      <c r="J33" s="7"/>
      <c r="K33" s="7"/>
      <c r="L33" s="317"/>
      <c r="M33" s="8"/>
    </row>
    <row r="34" spans="2:13" ht="15" customHeight="1" x14ac:dyDescent="0.25">
      <c r="B34" s="813"/>
      <c r="C34" s="639" t="s">
        <v>309</v>
      </c>
      <c r="D34" s="33"/>
      <c r="E34" s="34"/>
      <c r="F34" s="35"/>
      <c r="G34" s="33"/>
      <c r="H34" s="34"/>
      <c r="I34" s="35"/>
      <c r="J34" s="7"/>
      <c r="K34" s="7"/>
      <c r="L34" s="317"/>
      <c r="M34" s="8"/>
    </row>
    <row r="35" spans="2:13" ht="15" customHeight="1" x14ac:dyDescent="0.25">
      <c r="B35" s="640"/>
      <c r="C35" s="832" t="s">
        <v>10</v>
      </c>
      <c r="D35" s="832"/>
      <c r="E35" s="832"/>
      <c r="F35" s="832"/>
      <c r="G35" s="832"/>
      <c r="H35" s="832"/>
      <c r="I35" s="832"/>
    </row>
    <row r="36" spans="2:13" s="29" customFormat="1" ht="15" customHeight="1" x14ac:dyDescent="0.25">
      <c r="B36" s="836" t="s">
        <v>11</v>
      </c>
      <c r="C36" s="641" t="s">
        <v>100</v>
      </c>
      <c r="D36" s="642">
        <f t="shared" ref="D36:I36" si="9">D37+D38</f>
        <v>115</v>
      </c>
      <c r="E36" s="642">
        <f t="shared" si="9"/>
        <v>115</v>
      </c>
      <c r="F36" s="642">
        <f t="shared" si="9"/>
        <v>115</v>
      </c>
      <c r="G36" s="642">
        <f t="shared" si="9"/>
        <v>0</v>
      </c>
      <c r="H36" s="642">
        <f t="shared" si="9"/>
        <v>0</v>
      </c>
      <c r="I36" s="642">
        <f t="shared" si="9"/>
        <v>0</v>
      </c>
      <c r="L36" s="24"/>
    </row>
    <row r="37" spans="2:13" ht="30" customHeight="1" x14ac:dyDescent="0.25">
      <c r="B37" s="836"/>
      <c r="C37" s="643" t="s">
        <v>99</v>
      </c>
      <c r="D37" s="644">
        <v>115</v>
      </c>
      <c r="E37" s="644">
        <v>115</v>
      </c>
      <c r="F37" s="644">
        <v>115</v>
      </c>
      <c r="G37" s="645"/>
      <c r="H37" s="645"/>
      <c r="I37" s="645"/>
      <c r="J37" s="837" t="s">
        <v>538</v>
      </c>
      <c r="K37" s="837"/>
    </row>
    <row r="38" spans="2:13" x14ac:dyDescent="0.25">
      <c r="B38" s="836"/>
      <c r="C38" s="643" t="s">
        <v>310</v>
      </c>
      <c r="D38" s="645"/>
      <c r="E38" s="645"/>
      <c r="F38" s="645"/>
      <c r="G38" s="645"/>
      <c r="H38" s="645"/>
      <c r="I38" s="645"/>
    </row>
    <row r="41" spans="2:13" x14ac:dyDescent="0.25">
      <c r="B41" s="715" t="s">
        <v>106</v>
      </c>
      <c r="C41" s="715"/>
      <c r="D41" s="715"/>
      <c r="E41" s="715"/>
      <c r="F41" s="715"/>
      <c r="G41" s="715"/>
      <c r="H41" s="715"/>
      <c r="I41" s="715"/>
      <c r="J41" s="715"/>
      <c r="K41" s="715"/>
      <c r="L41" s="715"/>
    </row>
    <row r="42" spans="2:13" x14ac:dyDescent="0.25">
      <c r="B42" s="698" t="s">
        <v>133</v>
      </c>
      <c r="C42" s="698"/>
      <c r="D42" s="698"/>
      <c r="E42" s="698"/>
      <c r="F42" s="698"/>
      <c r="G42" s="698"/>
      <c r="H42" s="698"/>
      <c r="I42" s="698"/>
      <c r="J42" s="698"/>
      <c r="K42" s="698"/>
      <c r="L42" s="698"/>
    </row>
    <row r="43" spans="2:13" x14ac:dyDescent="0.25">
      <c r="B43" s="831" t="s">
        <v>154</v>
      </c>
      <c r="C43" s="831"/>
      <c r="D43" s="831"/>
      <c r="E43" s="831"/>
      <c r="F43" s="831"/>
      <c r="G43" s="831"/>
      <c r="H43" s="831"/>
      <c r="I43" s="831"/>
      <c r="J43" s="831"/>
      <c r="K43" s="831"/>
      <c r="L43" s="831"/>
    </row>
    <row r="44" spans="2:13" x14ac:dyDescent="0.25">
      <c r="B44" s="698" t="s">
        <v>152</v>
      </c>
      <c r="C44" s="698"/>
      <c r="D44" s="698"/>
      <c r="E44" s="698"/>
      <c r="F44" s="698"/>
      <c r="G44" s="698"/>
      <c r="H44" s="698"/>
      <c r="I44" s="698"/>
      <c r="J44" s="698"/>
      <c r="K44" s="698"/>
      <c r="L44" s="698"/>
    </row>
  </sheetData>
  <mergeCells count="21">
    <mergeCell ref="C27:I27"/>
    <mergeCell ref="B28:B34"/>
    <mergeCell ref="B36:B38"/>
    <mergeCell ref="J37:K37"/>
    <mergeCell ref="B43:L43"/>
    <mergeCell ref="B44:L44"/>
    <mergeCell ref="B42:L42"/>
    <mergeCell ref="B41:L41"/>
    <mergeCell ref="C35:I35"/>
    <mergeCell ref="B2:I2"/>
    <mergeCell ref="G4:I4"/>
    <mergeCell ref="D4:F4"/>
    <mergeCell ref="B3:I3"/>
    <mergeCell ref="B4:B5"/>
    <mergeCell ref="C4:C5"/>
    <mergeCell ref="B21:B26"/>
    <mergeCell ref="L4:L6"/>
    <mergeCell ref="L7:L8"/>
    <mergeCell ref="B7:B19"/>
    <mergeCell ref="C20:I20"/>
    <mergeCell ref="C6:I6"/>
  </mergeCells>
  <conditionalFormatting sqref="D22:I22 D25:I25 D8:I13 D37:J37">
    <cfRule type="containsBlanks" dxfId="62" priority="28">
      <formula>LEN(TRIM(D8))=0</formula>
    </cfRule>
  </conditionalFormatting>
  <conditionalFormatting sqref="D28:I30 D32:I33">
    <cfRule type="containsBlanks" dxfId="61" priority="21">
      <formula>LEN(TRIM(#REF!))=0</formula>
    </cfRule>
  </conditionalFormatting>
  <conditionalFormatting sqref="D15:F15">
    <cfRule type="containsBlanks" dxfId="60" priority="20">
      <formula>LEN(TRIM(D15))=0</formula>
    </cfRule>
  </conditionalFormatting>
  <conditionalFormatting sqref="G15:I15">
    <cfRule type="containsBlanks" dxfId="59" priority="19">
      <formula>LEN(TRIM(G15))=0</formula>
    </cfRule>
  </conditionalFormatting>
  <conditionalFormatting sqref="D16:F16">
    <cfRule type="containsBlanks" dxfId="58" priority="18">
      <formula>LEN(TRIM(D16))=0</formula>
    </cfRule>
  </conditionalFormatting>
  <conditionalFormatting sqref="G16:I16">
    <cfRule type="containsBlanks" dxfId="57" priority="17">
      <formula>LEN(TRIM(G16))=0</formula>
    </cfRule>
  </conditionalFormatting>
  <conditionalFormatting sqref="D17:F17">
    <cfRule type="containsBlanks" dxfId="56" priority="16">
      <formula>LEN(TRIM(D17))=0</formula>
    </cfRule>
  </conditionalFormatting>
  <conditionalFormatting sqref="G17:I17">
    <cfRule type="containsBlanks" dxfId="55" priority="15">
      <formula>LEN(TRIM(G17))=0</formula>
    </cfRule>
  </conditionalFormatting>
  <conditionalFormatting sqref="D18:F18">
    <cfRule type="containsBlanks" dxfId="54" priority="14">
      <formula>LEN(TRIM(D18))=0</formula>
    </cfRule>
  </conditionalFormatting>
  <conditionalFormatting sqref="G18:I18">
    <cfRule type="containsBlanks" dxfId="53" priority="13">
      <formula>LEN(TRIM(G18))=0</formula>
    </cfRule>
  </conditionalFormatting>
  <conditionalFormatting sqref="D19:F19">
    <cfRule type="containsBlanks" dxfId="52" priority="12">
      <formula>LEN(TRIM(D19))=0</formula>
    </cfRule>
  </conditionalFormatting>
  <conditionalFormatting sqref="G19:I19">
    <cfRule type="containsBlanks" dxfId="51" priority="11">
      <formula>LEN(TRIM(G19))=0</formula>
    </cfRule>
  </conditionalFormatting>
  <conditionalFormatting sqref="D23:F23">
    <cfRule type="containsBlanks" dxfId="50" priority="10">
      <formula>LEN(TRIM(D23))=0</formula>
    </cfRule>
  </conditionalFormatting>
  <conditionalFormatting sqref="G23:I23">
    <cfRule type="containsBlanks" dxfId="49" priority="9">
      <formula>LEN(TRIM(G23))=0</formula>
    </cfRule>
  </conditionalFormatting>
  <conditionalFormatting sqref="D26:F26">
    <cfRule type="containsBlanks" dxfId="48" priority="8">
      <formula>LEN(TRIM(D26))=0</formula>
    </cfRule>
  </conditionalFormatting>
  <conditionalFormatting sqref="G26:I26">
    <cfRule type="containsBlanks" dxfId="47" priority="7">
      <formula>LEN(TRIM(G26))=0</formula>
    </cfRule>
  </conditionalFormatting>
  <conditionalFormatting sqref="G34:I34">
    <cfRule type="containsBlanks" dxfId="46" priority="6">
      <formula>LEN(TRIM(G34))=0</formula>
    </cfRule>
  </conditionalFormatting>
  <conditionalFormatting sqref="D34:F34">
    <cfRule type="containsBlanks" dxfId="45" priority="5">
      <formula>LEN(TRIM(D34))=0</formula>
    </cfRule>
  </conditionalFormatting>
  <conditionalFormatting sqref="D31:F31">
    <cfRule type="containsBlanks" dxfId="44" priority="4">
      <formula>LEN(TRIM(D31))=0</formula>
    </cfRule>
  </conditionalFormatting>
  <conditionalFormatting sqref="G31:I31">
    <cfRule type="containsBlanks" dxfId="43" priority="3">
      <formula>LEN(TRIM(G31))=0</formula>
    </cfRule>
  </conditionalFormatting>
  <conditionalFormatting sqref="D38:F38">
    <cfRule type="containsBlanks" dxfId="42" priority="2">
      <formula>LEN(TRIM(D38))=0</formula>
    </cfRule>
  </conditionalFormatting>
  <conditionalFormatting sqref="G38:I38">
    <cfRule type="containsBlanks" dxfId="41" priority="1">
      <formula>LEN(TRIM(G38))=0</formula>
    </cfRule>
  </conditionalFormatting>
  <hyperlinks>
    <hyperlink ref="L15" r:id="rId1"/>
  </hyperlinks>
  <pageMargins left="0.7" right="0.7" top="0.75" bottom="0.75" header="0.3" footer="0.3"/>
  <pageSetup paperSize="8" scale="57" orientation="portrait"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6"/>
  <sheetViews>
    <sheetView zoomScaleNormal="100" workbookViewId="0">
      <selection activeCell="N24" sqref="N24"/>
    </sheetView>
  </sheetViews>
  <sheetFormatPr defaultColWidth="8.7109375" defaultRowHeight="15" x14ac:dyDescent="0.25"/>
  <cols>
    <col min="1" max="1" width="2.28515625" customWidth="1"/>
    <col min="2" max="2" width="11.28515625" customWidth="1"/>
    <col min="3" max="3" width="19.140625" customWidth="1"/>
    <col min="4" max="4" width="10.140625" style="29" customWidth="1"/>
    <col min="5" max="5" width="11.28515625" customWidth="1"/>
    <col min="6" max="7" width="8.7109375" customWidth="1"/>
    <col min="8" max="8" width="11.140625" style="29" customWidth="1"/>
    <col min="9" max="10" width="8.7109375" style="29" customWidth="1"/>
    <col min="11" max="11" width="10.42578125" style="29" customWidth="1"/>
    <col min="12" max="13" width="8.7109375" customWidth="1"/>
    <col min="14" max="14" width="11.42578125" customWidth="1"/>
    <col min="15" max="16" width="8.7109375" style="29" customWidth="1"/>
    <col min="17" max="17" width="12" style="29" customWidth="1"/>
    <col min="18" max="19" width="8.7109375" style="29" customWidth="1"/>
    <col min="20" max="20" width="11.28515625" style="29" customWidth="1"/>
    <col min="21" max="21" width="8.7109375" style="29" customWidth="1"/>
    <col min="22" max="22" width="12.140625" style="29" customWidth="1"/>
    <col min="23" max="23" width="70.42578125" style="29" customWidth="1"/>
    <col min="24" max="24" width="8.28515625" customWidth="1"/>
    <col min="25" max="25" width="6.7109375" customWidth="1"/>
  </cols>
  <sheetData>
    <row r="1" spans="2:38" ht="15.75" thickBot="1" x14ac:dyDescent="0.3">
      <c r="B1" t="s">
        <v>124</v>
      </c>
      <c r="C1" s="5"/>
      <c r="D1" s="5"/>
    </row>
    <row r="2" spans="2:38" ht="14.85" customHeight="1" thickBot="1" x14ac:dyDescent="0.3">
      <c r="B2" s="838" t="s">
        <v>238</v>
      </c>
      <c r="C2" s="839"/>
      <c r="D2" s="839"/>
      <c r="E2" s="839"/>
      <c r="F2" s="839"/>
      <c r="G2" s="839"/>
      <c r="H2" s="839"/>
      <c r="I2" s="839"/>
      <c r="J2" s="839"/>
      <c r="K2" s="839"/>
      <c r="L2" s="839"/>
      <c r="M2" s="839"/>
      <c r="N2" s="839"/>
      <c r="O2" s="839"/>
      <c r="P2" s="839"/>
      <c r="Q2" s="839"/>
      <c r="R2" s="839"/>
      <c r="S2" s="839"/>
      <c r="T2" s="839"/>
      <c r="U2" s="840"/>
      <c r="V2" s="130"/>
      <c r="W2" s="43" t="s">
        <v>131</v>
      </c>
      <c r="Z2" s="1"/>
      <c r="AA2" s="1"/>
      <c r="AB2" s="1"/>
    </row>
    <row r="3" spans="2:38" ht="14.85" customHeight="1" thickBot="1" x14ac:dyDescent="0.3">
      <c r="B3" s="857"/>
      <c r="C3" s="858"/>
      <c r="D3" s="858"/>
      <c r="E3" s="858"/>
      <c r="F3" s="858"/>
      <c r="G3" s="858"/>
      <c r="H3" s="858"/>
      <c r="I3" s="858"/>
      <c r="J3" s="858"/>
      <c r="K3" s="858"/>
      <c r="L3" s="858"/>
      <c r="M3" s="858"/>
      <c r="N3" s="858"/>
      <c r="O3" s="113"/>
      <c r="P3" s="347"/>
      <c r="Q3" s="347"/>
      <c r="R3" s="347"/>
      <c r="S3" s="347"/>
      <c r="T3" s="347"/>
      <c r="U3" s="347"/>
      <c r="V3" s="113"/>
      <c r="Z3" s="29"/>
      <c r="AA3" s="1"/>
      <c r="AB3" s="1"/>
    </row>
    <row r="4" spans="2:38" ht="35.25" customHeight="1" thickBot="1" x14ac:dyDescent="0.3">
      <c r="B4" s="859"/>
      <c r="C4" s="860"/>
      <c r="D4" s="844" t="s">
        <v>360</v>
      </c>
      <c r="E4" s="845"/>
      <c r="F4" s="845"/>
      <c r="G4" s="845"/>
      <c r="H4" s="845"/>
      <c r="I4" s="845"/>
      <c r="J4" s="845"/>
      <c r="K4" s="845"/>
      <c r="L4" s="845"/>
      <c r="M4" s="844" t="s">
        <v>361</v>
      </c>
      <c r="N4" s="845"/>
      <c r="O4" s="845"/>
      <c r="P4" s="845"/>
      <c r="Q4" s="845"/>
      <c r="R4" s="845"/>
      <c r="S4" s="845"/>
      <c r="T4" s="845"/>
      <c r="U4" s="846"/>
      <c r="V4" s="234"/>
      <c r="W4" s="24" t="s">
        <v>134</v>
      </c>
    </row>
    <row r="5" spans="2:38" s="29" customFormat="1" ht="35.25" customHeight="1" thickBot="1" x14ac:dyDescent="0.3">
      <c r="B5" s="861"/>
      <c r="C5" s="862"/>
      <c r="D5" s="844">
        <v>2016</v>
      </c>
      <c r="E5" s="845"/>
      <c r="F5" s="846"/>
      <c r="G5" s="847">
        <v>2017</v>
      </c>
      <c r="H5" s="848"/>
      <c r="I5" s="849"/>
      <c r="J5" s="844">
        <v>2018</v>
      </c>
      <c r="K5" s="845"/>
      <c r="L5" s="846"/>
      <c r="M5" s="847">
        <v>2020</v>
      </c>
      <c r="N5" s="848"/>
      <c r="O5" s="849"/>
      <c r="P5" s="844">
        <v>2025</v>
      </c>
      <c r="Q5" s="845"/>
      <c r="R5" s="846"/>
      <c r="S5" s="847">
        <v>2030</v>
      </c>
      <c r="T5" s="848"/>
      <c r="U5" s="849"/>
      <c r="W5" s="24" t="s">
        <v>245</v>
      </c>
      <c r="X5" s="25"/>
      <c r="Y5" s="25"/>
      <c r="Z5" s="25"/>
      <c r="AA5" s="25"/>
      <c r="AB5" s="25"/>
      <c r="AC5" s="25"/>
      <c r="AD5" s="25"/>
      <c r="AE5" s="25"/>
      <c r="AF5" s="25"/>
      <c r="AG5" s="25"/>
      <c r="AH5" s="25"/>
      <c r="AI5" s="25"/>
      <c r="AJ5" s="25"/>
      <c r="AK5" s="25"/>
      <c r="AL5" s="25"/>
    </row>
    <row r="6" spans="2:38" ht="50.25" customHeight="1" thickBot="1" x14ac:dyDescent="0.3">
      <c r="B6" s="661" t="s">
        <v>126</v>
      </c>
      <c r="C6" s="661" t="s">
        <v>103</v>
      </c>
      <c r="D6" s="662" t="s">
        <v>362</v>
      </c>
      <c r="E6" s="663" t="s">
        <v>363</v>
      </c>
      <c r="F6" s="664" t="s">
        <v>364</v>
      </c>
      <c r="G6" s="662" t="s">
        <v>362</v>
      </c>
      <c r="H6" s="663" t="s">
        <v>363</v>
      </c>
      <c r="I6" s="664" t="s">
        <v>364</v>
      </c>
      <c r="J6" s="665" t="s">
        <v>362</v>
      </c>
      <c r="K6" s="663" t="s">
        <v>363</v>
      </c>
      <c r="L6" s="664" t="s">
        <v>364</v>
      </c>
      <c r="M6" s="662" t="s">
        <v>362</v>
      </c>
      <c r="N6" s="663" t="s">
        <v>363</v>
      </c>
      <c r="O6" s="664" t="s">
        <v>364</v>
      </c>
      <c r="P6" s="666" t="s">
        <v>362</v>
      </c>
      <c r="Q6" s="667" t="s">
        <v>363</v>
      </c>
      <c r="R6" s="668" t="s">
        <v>364</v>
      </c>
      <c r="S6" s="666" t="s">
        <v>362</v>
      </c>
      <c r="T6" s="667" t="s">
        <v>363</v>
      </c>
      <c r="U6" s="668" t="s">
        <v>364</v>
      </c>
      <c r="V6"/>
      <c r="W6" s="273" t="s">
        <v>246</v>
      </c>
      <c r="X6" s="25"/>
      <c r="Y6" s="25"/>
      <c r="Z6" s="25"/>
      <c r="AA6" s="25"/>
      <c r="AB6" s="25"/>
      <c r="AC6" s="25"/>
      <c r="AD6" s="25"/>
      <c r="AE6" s="25"/>
      <c r="AF6" s="25"/>
      <c r="AG6" s="25"/>
      <c r="AH6" s="25"/>
      <c r="AI6" s="25"/>
      <c r="AJ6" s="25"/>
      <c r="AK6" s="25"/>
      <c r="AL6" s="25"/>
    </row>
    <row r="7" spans="2:38" ht="16.5" customHeight="1" x14ac:dyDescent="0.25">
      <c r="B7" s="863" t="s">
        <v>11</v>
      </c>
      <c r="C7" s="669" t="s">
        <v>7</v>
      </c>
      <c r="D7" s="670">
        <f>'5b. AFI targets'!D8</f>
        <v>228</v>
      </c>
      <c r="E7" s="671">
        <f>'5a. AFV estimates'!D9</f>
        <v>626</v>
      </c>
      <c r="F7" s="672">
        <f>E7/D7</f>
        <v>2.7456140350877192</v>
      </c>
      <c r="G7" s="670">
        <f>'5b. AFI targets'!E8</f>
        <v>295</v>
      </c>
      <c r="H7" s="671">
        <f>'5a. AFV estimates'!E9</f>
        <v>1156</v>
      </c>
      <c r="I7" s="672">
        <f>H7/G7</f>
        <v>3.9186440677966101</v>
      </c>
      <c r="J7" s="670">
        <f>'5b. AFI targets'!F8</f>
        <v>328</v>
      </c>
      <c r="K7" s="671">
        <f>'5a. AFV estimates'!F9</f>
        <v>1902</v>
      </c>
      <c r="L7" s="673">
        <f>K7/J7</f>
        <v>5.7987804878048781</v>
      </c>
      <c r="M7" s="670">
        <f>'5b. AFI targets'!G8</f>
        <v>1200</v>
      </c>
      <c r="N7" s="671">
        <f>'5a. AFV estimates'!G9</f>
        <v>11750</v>
      </c>
      <c r="O7" s="674">
        <f>N7/M7</f>
        <v>9.7916666666666661</v>
      </c>
      <c r="P7" s="675">
        <f>'5b. AFI targets'!H8</f>
        <v>7000</v>
      </c>
      <c r="Q7" s="671">
        <f>'5a. AFV estimates'!H9</f>
        <v>69972</v>
      </c>
      <c r="R7" s="674">
        <f>Q7/P7</f>
        <v>9.9960000000000004</v>
      </c>
      <c r="S7" s="675">
        <f>'5b. AFI targets'!I8</f>
        <v>22300</v>
      </c>
      <c r="T7" s="671">
        <f>'5a. AFV estimates'!I9</f>
        <v>213007</v>
      </c>
      <c r="U7" s="674">
        <f>T7/S7</f>
        <v>9.551883408071749</v>
      </c>
      <c r="V7"/>
      <c r="W7" s="29" t="s">
        <v>264</v>
      </c>
      <c r="X7" s="25"/>
      <c r="Y7" s="25"/>
      <c r="Z7" s="25"/>
      <c r="AA7" s="25"/>
      <c r="AB7" s="25"/>
      <c r="AC7" s="25"/>
      <c r="AD7" s="25"/>
      <c r="AE7" s="25"/>
      <c r="AF7" s="25"/>
      <c r="AG7" s="25"/>
      <c r="AH7" s="25"/>
      <c r="AI7" s="25"/>
      <c r="AJ7" s="25"/>
      <c r="AK7" s="25"/>
      <c r="AL7" s="25"/>
    </row>
    <row r="8" spans="2:38" ht="18.75" x14ac:dyDescent="0.25">
      <c r="B8" s="864"/>
      <c r="C8" s="676" t="s">
        <v>105</v>
      </c>
      <c r="D8" s="677">
        <f>'5b. AFI targets'!D22</f>
        <v>4</v>
      </c>
      <c r="E8" s="678">
        <f>'5a. AFV estimates'!D25</f>
        <v>328</v>
      </c>
      <c r="F8" s="679">
        <f>E8/D8</f>
        <v>82</v>
      </c>
      <c r="G8" s="677">
        <f>'5b. AFI targets'!E22</f>
        <v>4</v>
      </c>
      <c r="H8" s="678">
        <f>'5a. AFV estimates'!E25</f>
        <v>421</v>
      </c>
      <c r="I8" s="679">
        <f>H8/G8</f>
        <v>105.25</v>
      </c>
      <c r="J8" s="677">
        <f>'5b. AFI targets'!F22</f>
        <v>4</v>
      </c>
      <c r="K8" s="678">
        <f>'5a. AFV estimates'!F25</f>
        <v>467</v>
      </c>
      <c r="L8" s="680">
        <f>K8/J8</f>
        <v>116.75</v>
      </c>
      <c r="M8" s="677">
        <f>'5b. AFI targets'!G22</f>
        <v>14</v>
      </c>
      <c r="N8" s="678">
        <f>'5a. AFV estimates'!G25</f>
        <v>3030</v>
      </c>
      <c r="O8" s="681">
        <f>N8/M8</f>
        <v>216.42857142857142</v>
      </c>
      <c r="P8" s="682">
        <f>'5b. AFI targets'!H22</f>
        <v>14</v>
      </c>
      <c r="Q8" s="678">
        <f>'5a. AFV estimates'!H25</f>
        <v>6593</v>
      </c>
      <c r="R8" s="681">
        <f>Q8/P8</f>
        <v>470.92857142857144</v>
      </c>
      <c r="S8" s="682">
        <f>'5b. AFI targets'!I22</f>
        <v>14</v>
      </c>
      <c r="T8" s="678">
        <f>'5a. AFV estimates'!I25</f>
        <v>9552</v>
      </c>
      <c r="U8" s="681">
        <f>T8/S8</f>
        <v>682.28571428571433</v>
      </c>
      <c r="V8"/>
      <c r="W8" s="235"/>
    </row>
    <row r="9" spans="2:38" ht="19.5" thickBot="1" x14ac:dyDescent="0.35">
      <c r="B9" s="865"/>
      <c r="C9" s="683"/>
      <c r="D9" s="684"/>
      <c r="E9" s="685"/>
      <c r="F9" s="686"/>
      <c r="G9" s="684"/>
      <c r="H9" s="685"/>
      <c r="I9" s="686"/>
      <c r="J9" s="684"/>
      <c r="K9" s="685"/>
      <c r="L9" s="687"/>
      <c r="M9" s="684"/>
      <c r="N9" s="685"/>
      <c r="O9" s="688"/>
      <c r="P9" s="689"/>
      <c r="Q9" s="685"/>
      <c r="R9" s="688"/>
      <c r="S9" s="689"/>
      <c r="T9" s="685"/>
      <c r="U9" s="688"/>
      <c r="V9" s="548" t="s">
        <v>498</v>
      </c>
      <c r="W9" s="463"/>
    </row>
    <row r="10" spans="2:38" x14ac:dyDescent="0.25">
      <c r="B10" s="866" t="s">
        <v>12</v>
      </c>
      <c r="C10" s="373" t="s">
        <v>104</v>
      </c>
      <c r="D10" s="374"/>
      <c r="E10" s="249"/>
      <c r="F10" s="252"/>
      <c r="G10" s="251"/>
      <c r="H10" s="249"/>
      <c r="I10" s="252"/>
      <c r="J10" s="249"/>
      <c r="K10" s="249"/>
      <c r="L10" s="250"/>
      <c r="M10" s="251"/>
      <c r="N10" s="249"/>
      <c r="O10" s="252"/>
      <c r="P10" s="249"/>
      <c r="Q10" s="249"/>
      <c r="R10" s="250"/>
      <c r="S10" s="251"/>
      <c r="T10" s="249"/>
      <c r="U10" s="252"/>
      <c r="V10"/>
      <c r="W10" s="383"/>
    </row>
    <row r="11" spans="2:38" ht="15" customHeight="1" x14ac:dyDescent="0.25">
      <c r="B11" s="867"/>
      <c r="C11" s="340" t="s">
        <v>104</v>
      </c>
      <c r="D11" s="311"/>
      <c r="E11" s="241"/>
      <c r="F11" s="244"/>
      <c r="G11" s="243"/>
      <c r="H11" s="241"/>
      <c r="I11" s="244"/>
      <c r="J11" s="241"/>
      <c r="K11" s="241"/>
      <c r="L11" s="242"/>
      <c r="M11" s="243"/>
      <c r="N11" s="241"/>
      <c r="O11" s="244"/>
      <c r="P11" s="241"/>
      <c r="Q11" s="241"/>
      <c r="R11" s="242"/>
      <c r="S11" s="243"/>
      <c r="T11" s="241"/>
      <c r="U11" s="244"/>
      <c r="V11"/>
      <c r="W11" s="24"/>
    </row>
    <row r="12" spans="2:38" ht="15.75" thickBot="1" x14ac:dyDescent="0.3">
      <c r="B12" s="868"/>
      <c r="C12" s="341" t="s">
        <v>104</v>
      </c>
      <c r="D12" s="312"/>
      <c r="E12" s="245"/>
      <c r="F12" s="248"/>
      <c r="G12" s="247"/>
      <c r="H12" s="245"/>
      <c r="I12" s="248"/>
      <c r="J12" s="245"/>
      <c r="K12" s="245"/>
      <c r="L12" s="246"/>
      <c r="M12" s="247"/>
      <c r="N12" s="245"/>
      <c r="O12" s="248"/>
      <c r="P12" s="245"/>
      <c r="Q12" s="245"/>
      <c r="R12" s="246"/>
      <c r="S12" s="247"/>
      <c r="T12" s="245"/>
      <c r="U12" s="248"/>
      <c r="V12"/>
      <c r="W12" s="24"/>
    </row>
    <row r="13" spans="2:38" x14ac:dyDescent="0.25">
      <c r="B13" s="866" t="s">
        <v>13</v>
      </c>
      <c r="C13" s="339" t="s">
        <v>104</v>
      </c>
      <c r="D13" s="310"/>
      <c r="E13" s="237"/>
      <c r="F13" s="240"/>
      <c r="G13" s="239"/>
      <c r="H13" s="237"/>
      <c r="I13" s="240"/>
      <c r="J13" s="237"/>
      <c r="K13" s="237"/>
      <c r="L13" s="238"/>
      <c r="M13" s="239"/>
      <c r="N13" s="237"/>
      <c r="O13" s="240"/>
      <c r="P13" s="237"/>
      <c r="Q13" s="237"/>
      <c r="R13" s="238"/>
      <c r="S13" s="239"/>
      <c r="T13" s="237"/>
      <c r="U13" s="240"/>
      <c r="V13"/>
      <c r="W13" s="24"/>
    </row>
    <row r="14" spans="2:38" ht="14.1" customHeight="1" x14ac:dyDescent="0.25">
      <c r="B14" s="867"/>
      <c r="C14" s="340" t="s">
        <v>104</v>
      </c>
      <c r="D14" s="311"/>
      <c r="E14" s="241"/>
      <c r="F14" s="244"/>
      <c r="G14" s="243"/>
      <c r="H14" s="241"/>
      <c r="I14" s="244"/>
      <c r="J14" s="241"/>
      <c r="K14" s="241"/>
      <c r="L14" s="242"/>
      <c r="M14" s="243"/>
      <c r="N14" s="241"/>
      <c r="O14" s="244"/>
      <c r="P14" s="241"/>
      <c r="Q14" s="241"/>
      <c r="R14" s="242"/>
      <c r="S14" s="243"/>
      <c r="T14" s="241"/>
      <c r="U14" s="244"/>
      <c r="V14"/>
      <c r="W14" s="24"/>
    </row>
    <row r="15" spans="2:38" ht="15.75" thickBot="1" x14ac:dyDescent="0.3">
      <c r="B15" s="868"/>
      <c r="C15" s="341" t="s">
        <v>104</v>
      </c>
      <c r="D15" s="312"/>
      <c r="E15" s="245"/>
      <c r="F15" s="248"/>
      <c r="G15" s="247"/>
      <c r="H15" s="245"/>
      <c r="I15" s="248"/>
      <c r="J15" s="245"/>
      <c r="K15" s="245"/>
      <c r="L15" s="246"/>
      <c r="M15" s="247"/>
      <c r="N15" s="245"/>
      <c r="O15" s="248"/>
      <c r="P15" s="245"/>
      <c r="Q15" s="245"/>
      <c r="R15" s="246"/>
      <c r="S15" s="247"/>
      <c r="T15" s="245"/>
      <c r="U15" s="248"/>
      <c r="V15"/>
      <c r="W15" s="24"/>
    </row>
    <row r="16" spans="2:38" s="29" customFormat="1" x14ac:dyDescent="0.25">
      <c r="B16" s="866" t="s">
        <v>14</v>
      </c>
      <c r="C16" s="339" t="s">
        <v>104</v>
      </c>
      <c r="D16" s="310"/>
      <c r="E16" s="237"/>
      <c r="F16" s="240"/>
      <c r="G16" s="251"/>
      <c r="H16" s="249"/>
      <c r="I16" s="252"/>
      <c r="J16" s="249"/>
      <c r="K16" s="249"/>
      <c r="L16" s="250"/>
      <c r="M16" s="251"/>
      <c r="N16" s="249"/>
      <c r="O16" s="252"/>
      <c r="P16" s="249"/>
      <c r="Q16" s="249"/>
      <c r="R16" s="250"/>
      <c r="S16" s="251"/>
      <c r="T16" s="249"/>
      <c r="U16" s="252"/>
      <c r="W16" s="24"/>
    </row>
    <row r="17" spans="2:27" s="29" customFormat="1" x14ac:dyDescent="0.25">
      <c r="B17" s="867"/>
      <c r="C17" s="340" t="s">
        <v>104</v>
      </c>
      <c r="D17" s="311"/>
      <c r="E17" s="241"/>
      <c r="F17" s="244"/>
      <c r="G17" s="243"/>
      <c r="H17" s="241"/>
      <c r="I17" s="244"/>
      <c r="J17" s="241"/>
      <c r="K17" s="241"/>
      <c r="L17" s="242"/>
      <c r="M17" s="243"/>
      <c r="N17" s="241"/>
      <c r="O17" s="244"/>
      <c r="P17" s="241"/>
      <c r="Q17" s="241"/>
      <c r="R17" s="242"/>
      <c r="S17" s="243"/>
      <c r="T17" s="241"/>
      <c r="U17" s="244"/>
      <c r="W17" s="24"/>
    </row>
    <row r="18" spans="2:27" ht="15.75" thickBot="1" x14ac:dyDescent="0.3">
      <c r="B18" s="868"/>
      <c r="C18" s="341" t="s">
        <v>104</v>
      </c>
      <c r="D18" s="312"/>
      <c r="E18" s="245"/>
      <c r="F18" s="248"/>
      <c r="G18" s="247"/>
      <c r="H18" s="245"/>
      <c r="I18" s="248"/>
      <c r="J18" s="245"/>
      <c r="K18" s="245"/>
      <c r="L18" s="246"/>
      <c r="M18" s="247"/>
      <c r="N18" s="245"/>
      <c r="O18" s="248"/>
      <c r="P18" s="245"/>
      <c r="Q18" s="245"/>
      <c r="R18" s="246"/>
      <c r="S18" s="247"/>
      <c r="T18" s="245"/>
      <c r="U18" s="248"/>
      <c r="V18"/>
      <c r="W18" s="24"/>
    </row>
    <row r="19" spans="2:27" x14ac:dyDescent="0.25">
      <c r="B19" s="12"/>
    </row>
    <row r="20" spans="2:27" s="29" customFormat="1" x14ac:dyDescent="0.25">
      <c r="B20" s="20" t="s">
        <v>106</v>
      </c>
    </row>
    <row r="21" spans="2:27" s="29" customFormat="1" x14ac:dyDescent="0.25">
      <c r="B21" s="698" t="s">
        <v>144</v>
      </c>
      <c r="C21" s="698"/>
      <c r="D21" s="698"/>
      <c r="E21" s="698"/>
      <c r="F21" s="698"/>
      <c r="G21" s="698"/>
      <c r="H21" s="698"/>
      <c r="I21" s="698"/>
      <c r="J21" s="698"/>
      <c r="K21" s="698"/>
      <c r="L21" s="698"/>
      <c r="M21" s="698"/>
      <c r="N21" s="698"/>
      <c r="O21" s="698"/>
      <c r="P21" s="344"/>
      <c r="Q21" s="344"/>
      <c r="R21" s="344"/>
      <c r="S21" s="344"/>
      <c r="T21" s="344"/>
      <c r="U21" s="344"/>
      <c r="V21" s="25"/>
      <c r="W21" s="25"/>
      <c r="X21" s="25"/>
      <c r="Y21" s="25"/>
      <c r="Z21" s="25"/>
      <c r="AA21" s="25"/>
    </row>
    <row r="22" spans="2:27" s="29" customFormat="1" x14ac:dyDescent="0.25">
      <c r="B22" s="698" t="s">
        <v>145</v>
      </c>
      <c r="C22" s="698"/>
      <c r="D22" s="698"/>
      <c r="E22" s="698"/>
      <c r="F22" s="698"/>
      <c r="G22" s="698"/>
      <c r="H22" s="698"/>
      <c r="I22" s="698"/>
      <c r="J22" s="698"/>
      <c r="K22" s="698"/>
      <c r="L22" s="698"/>
      <c r="M22" s="698"/>
      <c r="N22" s="698"/>
      <c r="O22" s="698"/>
      <c r="P22" s="344"/>
      <c r="Q22" s="344"/>
      <c r="R22" s="344"/>
      <c r="S22" s="344"/>
      <c r="T22" s="344"/>
      <c r="U22" s="344"/>
      <c r="X22" s="25"/>
      <c r="Y22" s="25"/>
      <c r="Z22" s="25"/>
      <c r="AA22" s="25"/>
    </row>
    <row r="23" spans="2:27" s="29" customFormat="1" x14ac:dyDescent="0.25">
      <c r="X23" s="3"/>
    </row>
    <row r="24" spans="2:27" ht="15.75" thickBot="1" x14ac:dyDescent="0.3"/>
    <row r="25" spans="2:27" ht="16.5" customHeight="1" thickBot="1" x14ac:dyDescent="0.3">
      <c r="B25" s="838" t="s">
        <v>234</v>
      </c>
      <c r="C25" s="839"/>
      <c r="D25" s="839"/>
      <c r="E25" s="839"/>
      <c r="F25" s="839"/>
      <c r="G25" s="839"/>
      <c r="H25" s="839"/>
      <c r="I25" s="840"/>
      <c r="J25" s="130"/>
      <c r="K25" s="126"/>
      <c r="L25" s="130"/>
      <c r="M25" s="130"/>
      <c r="N25" s="130"/>
      <c r="O25" s="126"/>
      <c r="P25" s="130"/>
      <c r="Q25" s="126"/>
      <c r="R25" s="130"/>
      <c r="S25" s="130"/>
      <c r="T25" s="130"/>
      <c r="U25" s="126"/>
      <c r="V25" s="126"/>
      <c r="W25" s="126"/>
    </row>
    <row r="26" spans="2:27" ht="15.75" thickBot="1" x14ac:dyDescent="0.3">
      <c r="B26" s="869"/>
      <c r="C26" s="869"/>
      <c r="D26" s="869"/>
      <c r="E26" s="869"/>
      <c r="F26" s="869"/>
      <c r="G26" s="869"/>
      <c r="H26" s="869"/>
      <c r="I26" s="869"/>
      <c r="J26" s="236"/>
      <c r="K26" s="236"/>
      <c r="L26" s="236"/>
      <c r="M26" s="236"/>
      <c r="N26" s="236"/>
      <c r="O26" s="112"/>
      <c r="P26" s="236"/>
      <c r="Q26" s="236"/>
      <c r="R26" s="236"/>
      <c r="S26" s="236"/>
      <c r="T26" s="236"/>
      <c r="U26" s="146"/>
      <c r="V26" s="112"/>
      <c r="W26" s="112"/>
    </row>
    <row r="27" spans="2:27" ht="45" customHeight="1" thickBot="1" x14ac:dyDescent="0.3">
      <c r="B27" s="823"/>
      <c r="C27" s="825"/>
      <c r="D27" s="823" t="s">
        <v>233</v>
      </c>
      <c r="E27" s="824"/>
      <c r="F27" s="824"/>
      <c r="G27" s="823" t="s">
        <v>235</v>
      </c>
      <c r="H27" s="855"/>
      <c r="I27" s="856"/>
      <c r="J27" s="127"/>
      <c r="K27"/>
      <c r="N27" s="127"/>
      <c r="O27" s="127"/>
      <c r="P27" s="127"/>
      <c r="T27" s="127"/>
      <c r="U27" s="127"/>
      <c r="V27" s="127"/>
      <c r="W27"/>
    </row>
    <row r="28" spans="2:27" ht="46.35" customHeight="1" thickBot="1" x14ac:dyDescent="0.3">
      <c r="B28" s="850" t="s">
        <v>126</v>
      </c>
      <c r="C28" s="850" t="s">
        <v>146</v>
      </c>
      <c r="D28" s="824" t="s">
        <v>368</v>
      </c>
      <c r="E28" s="824"/>
      <c r="F28" s="824"/>
      <c r="G28" s="852" t="s">
        <v>369</v>
      </c>
      <c r="H28" s="853"/>
      <c r="I28" s="854"/>
      <c r="J28" s="146"/>
      <c r="K28"/>
      <c r="N28" s="128"/>
      <c r="O28" s="128"/>
      <c r="P28" s="146"/>
      <c r="T28" s="128"/>
      <c r="U28" s="128"/>
      <c r="V28" s="128"/>
      <c r="W28"/>
    </row>
    <row r="29" spans="2:27" ht="16.350000000000001" customHeight="1" thickBot="1" x14ac:dyDescent="0.3">
      <c r="B29" s="851"/>
      <c r="C29" s="851"/>
      <c r="D29" s="233">
        <v>2016</v>
      </c>
      <c r="E29" s="184">
        <v>2017</v>
      </c>
      <c r="F29" s="185">
        <v>2018</v>
      </c>
      <c r="G29" s="151">
        <v>2020</v>
      </c>
      <c r="H29" s="152">
        <v>2025</v>
      </c>
      <c r="I29" s="169">
        <v>2030</v>
      </c>
      <c r="J29" s="182"/>
      <c r="K29"/>
      <c r="N29" s="125"/>
      <c r="O29" s="125"/>
      <c r="P29" s="182"/>
      <c r="T29" s="125"/>
      <c r="U29" s="125"/>
      <c r="V29" s="125"/>
      <c r="W29"/>
    </row>
    <row r="30" spans="2:27" x14ac:dyDescent="0.25">
      <c r="B30" s="841" t="s">
        <v>11</v>
      </c>
      <c r="C30" s="170" t="s">
        <v>18</v>
      </c>
      <c r="D30" s="349"/>
      <c r="E30" s="350"/>
      <c r="F30" s="351"/>
      <c r="G30" s="349"/>
      <c r="H30" s="352"/>
      <c r="I30" s="353"/>
      <c r="J30" s="183"/>
      <c r="K30"/>
      <c r="N30" s="129"/>
      <c r="O30" s="129"/>
      <c r="P30" s="183"/>
      <c r="T30" s="129"/>
      <c r="U30" s="129"/>
      <c r="V30" s="129"/>
      <c r="W30"/>
    </row>
    <row r="31" spans="2:27" x14ac:dyDescent="0.25">
      <c r="B31" s="842"/>
      <c r="C31" s="171" t="s">
        <v>19</v>
      </c>
      <c r="D31" s="354"/>
      <c r="E31" s="355"/>
      <c r="F31" s="356"/>
      <c r="G31" s="354"/>
      <c r="H31" s="357"/>
      <c r="I31" s="358"/>
      <c r="J31" s="183"/>
      <c r="K31"/>
      <c r="N31" s="129"/>
      <c r="O31" s="129"/>
      <c r="P31" s="183"/>
      <c r="T31" s="129"/>
      <c r="U31" s="129"/>
      <c r="V31" s="129"/>
      <c r="W31"/>
    </row>
    <row r="32" spans="2:27" x14ac:dyDescent="0.25">
      <c r="B32" s="842"/>
      <c r="C32" s="171" t="s">
        <v>7</v>
      </c>
      <c r="D32" s="359"/>
      <c r="E32" s="357"/>
      <c r="F32" s="358"/>
      <c r="G32" s="359"/>
      <c r="H32" s="357"/>
      <c r="I32" s="358"/>
      <c r="J32" s="183"/>
      <c r="K32"/>
      <c r="N32" s="129"/>
      <c r="O32" s="129"/>
      <c r="P32" s="183"/>
      <c r="T32" s="129"/>
      <c r="U32" s="129"/>
      <c r="V32" s="129"/>
      <c r="W32"/>
    </row>
    <row r="33" spans="2:23" x14ac:dyDescent="0.25">
      <c r="B33" s="842"/>
      <c r="C33" s="171" t="s">
        <v>8</v>
      </c>
      <c r="D33" s="359"/>
      <c r="E33" s="357"/>
      <c r="F33" s="358"/>
      <c r="G33" s="359"/>
      <c r="H33" s="357"/>
      <c r="I33" s="358"/>
      <c r="J33" s="183"/>
      <c r="K33"/>
      <c r="N33" s="129"/>
      <c r="O33" s="129"/>
      <c r="P33" s="183"/>
      <c r="T33" s="129"/>
      <c r="U33" s="129"/>
      <c r="V33" s="129"/>
      <c r="W33"/>
    </row>
    <row r="34" spans="2:23" x14ac:dyDescent="0.25">
      <c r="B34" s="842"/>
      <c r="C34" s="171" t="s">
        <v>9</v>
      </c>
      <c r="D34" s="359"/>
      <c r="E34" s="357"/>
      <c r="F34" s="358"/>
      <c r="G34" s="359"/>
      <c r="H34" s="357"/>
      <c r="I34" s="358"/>
      <c r="J34" s="183"/>
      <c r="K34"/>
      <c r="N34" s="129"/>
      <c r="O34" s="129"/>
      <c r="P34" s="183"/>
      <c r="T34" s="129"/>
      <c r="U34" s="129"/>
      <c r="V34" s="129"/>
      <c r="W34"/>
    </row>
    <row r="35" spans="2:23" x14ac:dyDescent="0.25">
      <c r="B35" s="842"/>
      <c r="C35" s="171" t="s">
        <v>20</v>
      </c>
      <c r="D35" s="359"/>
      <c r="E35" s="357"/>
      <c r="F35" s="358"/>
      <c r="G35" s="359"/>
      <c r="H35" s="357"/>
      <c r="I35" s="358"/>
      <c r="J35" s="183"/>
      <c r="K35"/>
      <c r="N35" s="129"/>
      <c r="O35" s="129"/>
      <c r="P35" s="183"/>
      <c r="T35" s="129"/>
      <c r="U35" s="129"/>
      <c r="V35" s="129"/>
      <c r="W35"/>
    </row>
    <row r="36" spans="2:23" x14ac:dyDescent="0.25">
      <c r="B36" s="842"/>
      <c r="C36" s="171" t="s">
        <v>10</v>
      </c>
      <c r="D36" s="359"/>
      <c r="E36" s="357"/>
      <c r="F36" s="358"/>
      <c r="G36" s="359"/>
      <c r="H36" s="357"/>
      <c r="I36" s="358"/>
      <c r="J36" s="183"/>
      <c r="K36"/>
      <c r="N36" s="129"/>
      <c r="O36" s="129"/>
      <c r="P36" s="183"/>
      <c r="T36" s="129"/>
      <c r="U36" s="129"/>
      <c r="V36" s="129"/>
      <c r="W36"/>
    </row>
    <row r="37" spans="2:23" x14ac:dyDescent="0.25">
      <c r="B37" s="842"/>
      <c r="C37" s="172" t="s">
        <v>86</v>
      </c>
      <c r="D37" s="359"/>
      <c r="E37" s="357"/>
      <c r="F37" s="358"/>
      <c r="G37" s="359"/>
      <c r="H37" s="357"/>
      <c r="I37" s="358"/>
      <c r="J37" s="183"/>
      <c r="K37"/>
      <c r="N37" s="129"/>
      <c r="O37" s="129"/>
      <c r="P37" s="183"/>
      <c r="T37" s="129"/>
      <c r="U37" s="129"/>
      <c r="V37" s="129"/>
      <c r="W37"/>
    </row>
    <row r="38" spans="2:23" ht="26.25" x14ac:dyDescent="0.25">
      <c r="B38" s="842"/>
      <c r="C38" s="231" t="s">
        <v>94</v>
      </c>
      <c r="D38" s="359"/>
      <c r="E38" s="357"/>
      <c r="F38" s="358"/>
      <c r="G38" s="359"/>
      <c r="H38" s="357"/>
      <c r="I38" s="358"/>
      <c r="J38" s="183"/>
      <c r="K38"/>
      <c r="N38" s="129"/>
      <c r="O38" s="129"/>
      <c r="P38" s="183"/>
      <c r="T38" s="129"/>
      <c r="U38" s="129"/>
      <c r="V38" s="129"/>
      <c r="W38"/>
    </row>
    <row r="39" spans="2:23" ht="17.100000000000001" customHeight="1" thickBot="1" x14ac:dyDescent="0.3">
      <c r="B39" s="842"/>
      <c r="C39" s="173" t="s">
        <v>158</v>
      </c>
      <c r="D39" s="360"/>
      <c r="E39" s="361"/>
      <c r="F39" s="362"/>
      <c r="G39" s="360"/>
      <c r="H39" s="361"/>
      <c r="I39" s="362"/>
      <c r="J39" s="183"/>
      <c r="K39"/>
      <c r="N39" s="129"/>
      <c r="O39" s="129"/>
      <c r="P39" s="183"/>
      <c r="T39" s="129"/>
      <c r="U39" s="129"/>
      <c r="V39" s="129"/>
      <c r="W39"/>
    </row>
    <row r="40" spans="2:23" s="29" customFormat="1" ht="17.100000000000001" customHeight="1" thickBot="1" x14ac:dyDescent="0.3">
      <c r="B40" s="843"/>
      <c r="C40" s="377" t="s">
        <v>367</v>
      </c>
      <c r="D40" s="378">
        <f>SUM(D30:D39)</f>
        <v>0</v>
      </c>
      <c r="E40" s="379">
        <f t="shared" ref="E40:I40" si="0">SUM(E30:E39)</f>
        <v>0</v>
      </c>
      <c r="F40" s="380">
        <f t="shared" si="0"/>
        <v>0</v>
      </c>
      <c r="G40" s="378">
        <f>SUM(G30:G39)</f>
        <v>0</v>
      </c>
      <c r="H40" s="379">
        <f t="shared" si="0"/>
        <v>0</v>
      </c>
      <c r="I40" s="380">
        <f t="shared" si="0"/>
        <v>0</v>
      </c>
      <c r="J40" s="183" t="s">
        <v>370</v>
      </c>
      <c r="N40" s="129"/>
      <c r="O40" s="129"/>
      <c r="P40" s="183"/>
      <c r="T40" s="129"/>
      <c r="U40" s="129"/>
      <c r="V40" s="129"/>
    </row>
    <row r="41" spans="2:23" ht="19.7" customHeight="1" x14ac:dyDescent="0.25">
      <c r="B41" s="841" t="s">
        <v>21</v>
      </c>
      <c r="C41" s="170" t="s">
        <v>337</v>
      </c>
      <c r="D41" s="363"/>
      <c r="E41" s="352"/>
      <c r="F41" s="353"/>
      <c r="G41" s="363"/>
      <c r="H41" s="352"/>
      <c r="I41" s="353"/>
      <c r="J41" s="183"/>
      <c r="K41"/>
      <c r="N41" s="129"/>
      <c r="O41" s="129"/>
      <c r="P41" s="183"/>
      <c r="T41" s="129"/>
      <c r="U41" s="129"/>
      <c r="V41" s="129"/>
      <c r="W41"/>
    </row>
    <row r="42" spans="2:23" ht="20.45" customHeight="1" x14ac:dyDescent="0.25">
      <c r="B42" s="842"/>
      <c r="C42" s="232" t="s">
        <v>338</v>
      </c>
      <c r="D42" s="359"/>
      <c r="E42" s="357"/>
      <c r="F42" s="358"/>
      <c r="G42" s="359"/>
      <c r="H42" s="357"/>
      <c r="I42" s="358"/>
      <c r="J42" s="183"/>
      <c r="K42"/>
      <c r="N42" s="129"/>
      <c r="O42" s="129"/>
      <c r="P42" s="183"/>
      <c r="T42" s="129"/>
      <c r="U42" s="129"/>
      <c r="V42" s="129"/>
      <c r="W42"/>
    </row>
    <row r="43" spans="2:23" ht="15.75" thickBot="1" x14ac:dyDescent="0.3">
      <c r="B43" s="843"/>
      <c r="C43" s="173" t="s">
        <v>9</v>
      </c>
      <c r="D43" s="360"/>
      <c r="E43" s="361"/>
      <c r="F43" s="362"/>
      <c r="G43" s="360"/>
      <c r="H43" s="361"/>
      <c r="I43" s="362"/>
      <c r="J43" s="183"/>
      <c r="K43"/>
      <c r="N43" s="129"/>
      <c r="O43" s="129"/>
      <c r="P43" s="183"/>
      <c r="T43" s="129"/>
      <c r="U43" s="129"/>
      <c r="V43" s="129"/>
      <c r="W43"/>
    </row>
    <row r="44" spans="2:23" ht="22.35" customHeight="1" x14ac:dyDescent="0.25">
      <c r="B44" s="841" t="s">
        <v>22</v>
      </c>
      <c r="C44" s="174" t="s">
        <v>337</v>
      </c>
      <c r="D44" s="364"/>
      <c r="E44" s="365"/>
      <c r="F44" s="366"/>
      <c r="G44" s="363"/>
      <c r="H44" s="352"/>
      <c r="I44" s="353"/>
      <c r="J44" s="183"/>
      <c r="K44"/>
      <c r="N44" s="129"/>
      <c r="O44" s="129"/>
      <c r="P44" s="183"/>
      <c r="T44" s="129"/>
      <c r="U44" s="129"/>
      <c r="V44" s="129"/>
      <c r="W44"/>
    </row>
    <row r="45" spans="2:23" ht="19.7" customHeight="1" x14ac:dyDescent="0.25">
      <c r="B45" s="842"/>
      <c r="C45" s="232" t="s">
        <v>339</v>
      </c>
      <c r="D45" s="359"/>
      <c r="E45" s="357"/>
      <c r="F45" s="358"/>
      <c r="G45" s="359"/>
      <c r="H45" s="357"/>
      <c r="I45" s="358"/>
      <c r="J45" s="183"/>
      <c r="K45"/>
      <c r="N45" s="129"/>
      <c r="O45" s="129"/>
      <c r="P45" s="183"/>
      <c r="T45" s="129"/>
      <c r="U45" s="129"/>
      <c r="V45" s="129"/>
      <c r="W45"/>
    </row>
    <row r="46" spans="2:23" ht="15.75" thickBot="1" x14ac:dyDescent="0.3">
      <c r="B46" s="843"/>
      <c r="C46" s="173" t="s">
        <v>9</v>
      </c>
      <c r="D46" s="360"/>
      <c r="E46" s="361"/>
      <c r="F46" s="362"/>
      <c r="G46" s="360"/>
      <c r="H46" s="361"/>
      <c r="I46" s="362"/>
      <c r="J46" s="183"/>
      <c r="K46" s="129"/>
      <c r="L46" s="129"/>
      <c r="M46" s="129"/>
      <c r="N46" s="129"/>
      <c r="O46" s="129"/>
      <c r="P46" s="183"/>
      <c r="Q46" s="129"/>
      <c r="R46" s="129"/>
      <c r="S46" s="129"/>
      <c r="T46" s="129"/>
      <c r="U46" s="129"/>
      <c r="V46" s="129"/>
      <c r="W46"/>
    </row>
  </sheetData>
  <mergeCells count="29">
    <mergeCell ref="J5:L5"/>
    <mergeCell ref="B25:I25"/>
    <mergeCell ref="B21:O21"/>
    <mergeCell ref="B22:O22"/>
    <mergeCell ref="B26:I26"/>
    <mergeCell ref="B41:B43"/>
    <mergeCell ref="B44:B46"/>
    <mergeCell ref="B7:B9"/>
    <mergeCell ref="B16:B18"/>
    <mergeCell ref="B28:B29"/>
    <mergeCell ref="B27:C27"/>
    <mergeCell ref="B10:B12"/>
    <mergeCell ref="B13:B15"/>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s>
  <pageMargins left="0.7" right="0.7" top="0.75" bottom="0.75" header="0.3" footer="0.3"/>
  <pageSetup paperSize="8" scale="70" orientation="landscape" r:id="rId1"/>
  <ignoredErrors>
    <ignoredError sqref="D40:H40 I40" formulaRange="1"/>
    <ignoredError sqref="F7 I7:I8 L7:L8 O7: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5546875" defaultRowHeight="15" x14ac:dyDescent="0.25"/>
  <cols>
    <col min="2" max="2" width="62.140625" customWidth="1"/>
  </cols>
  <sheetData>
    <row r="1" spans="1:2" ht="15.75" x14ac:dyDescent="0.25">
      <c r="A1" s="870" t="s">
        <v>31</v>
      </c>
      <c r="B1" s="870"/>
    </row>
    <row r="2" spans="1:2" x14ac:dyDescent="0.25">
      <c r="A2" s="2" t="s">
        <v>32</v>
      </c>
      <c r="B2" s="2" t="s">
        <v>377</v>
      </c>
    </row>
    <row r="3" spans="1:2" x14ac:dyDescent="0.25">
      <c r="A3" s="2" t="s">
        <v>33</v>
      </c>
      <c r="B3" s="2" t="s">
        <v>34</v>
      </c>
    </row>
    <row r="4" spans="1:2" x14ac:dyDescent="0.25">
      <c r="A4" s="2" t="s">
        <v>161</v>
      </c>
      <c r="B4" s="2" t="s">
        <v>294</v>
      </c>
    </row>
    <row r="5" spans="1:2" s="29" customFormat="1" x14ac:dyDescent="0.25">
      <c r="A5" s="2" t="s">
        <v>171</v>
      </c>
      <c r="B5" s="2" t="s">
        <v>295</v>
      </c>
    </row>
    <row r="6" spans="1:2" x14ac:dyDescent="0.25">
      <c r="A6" s="2" t="s">
        <v>162</v>
      </c>
      <c r="B6" s="2" t="s">
        <v>298</v>
      </c>
    </row>
    <row r="7" spans="1:2" s="29" customFormat="1" x14ac:dyDescent="0.25">
      <c r="A7" s="2" t="s">
        <v>296</v>
      </c>
      <c r="B7" s="2" t="s">
        <v>297</v>
      </c>
    </row>
    <row r="8" spans="1:2" s="29" customFormat="1" x14ac:dyDescent="0.25">
      <c r="A8" s="2" t="s">
        <v>260</v>
      </c>
      <c r="B8" s="2" t="s">
        <v>243</v>
      </c>
    </row>
    <row r="9" spans="1:2" x14ac:dyDescent="0.25">
      <c r="A9" s="2" t="s">
        <v>35</v>
      </c>
      <c r="B9" s="2" t="s">
        <v>36</v>
      </c>
    </row>
    <row r="10" spans="1:2" x14ac:dyDescent="0.25">
      <c r="A10" s="2" t="s">
        <v>37</v>
      </c>
      <c r="B10" s="2" t="s">
        <v>38</v>
      </c>
    </row>
    <row r="11" spans="1:2" s="29" customFormat="1" x14ac:dyDescent="0.25">
      <c r="A11" s="2" t="s">
        <v>8</v>
      </c>
      <c r="B11" s="2" t="s">
        <v>299</v>
      </c>
    </row>
    <row r="12" spans="1:2" x14ac:dyDescent="0.25">
      <c r="A12" s="2" t="s">
        <v>317</v>
      </c>
      <c r="B12" s="2" t="s">
        <v>318</v>
      </c>
    </row>
    <row r="13" spans="1:2" x14ac:dyDescent="0.25">
      <c r="A13" s="2" t="s">
        <v>39</v>
      </c>
      <c r="B13" s="2" t="s">
        <v>40</v>
      </c>
    </row>
    <row r="14" spans="1:2" s="29" customFormat="1" x14ac:dyDescent="0.25">
      <c r="A14" s="2" t="s">
        <v>263</v>
      </c>
      <c r="B14" s="2" t="s">
        <v>240</v>
      </c>
    </row>
    <row r="15" spans="1:2" x14ac:dyDescent="0.25">
      <c r="A15" s="2" t="s">
        <v>41</v>
      </c>
      <c r="B15" s="2" t="s">
        <v>378</v>
      </c>
    </row>
    <row r="16" spans="1:2" x14ac:dyDescent="0.25">
      <c r="A16" s="2" t="s">
        <v>127</v>
      </c>
      <c r="B16" s="2" t="s">
        <v>102</v>
      </c>
    </row>
    <row r="17" spans="1:2" s="29" customFormat="1" x14ac:dyDescent="0.25">
      <c r="A17" s="2" t="s">
        <v>379</v>
      </c>
      <c r="B17" s="2" t="s">
        <v>380</v>
      </c>
    </row>
    <row r="18" spans="1:2" s="29" customFormat="1" x14ac:dyDescent="0.25">
      <c r="A18" s="2" t="s">
        <v>270</v>
      </c>
      <c r="B18" s="2" t="s">
        <v>271</v>
      </c>
    </row>
    <row r="19" spans="1:2" x14ac:dyDescent="0.25">
      <c r="A19" s="2" t="s">
        <v>42</v>
      </c>
      <c r="B19" s="2" t="s">
        <v>43</v>
      </c>
    </row>
    <row r="20" spans="1:2" x14ac:dyDescent="0.25">
      <c r="A20" s="2" t="s">
        <v>44</v>
      </c>
      <c r="B20" s="2" t="s">
        <v>45</v>
      </c>
    </row>
    <row r="21" spans="1:2" x14ac:dyDescent="0.25">
      <c r="A21" s="2" t="s">
        <v>46</v>
      </c>
      <c r="B21" s="2" t="s">
        <v>47</v>
      </c>
    </row>
    <row r="22" spans="1:2" x14ac:dyDescent="0.25">
      <c r="A22" s="2" t="s">
        <v>48</v>
      </c>
      <c r="B22" s="2" t="s">
        <v>116</v>
      </c>
    </row>
    <row r="23" spans="1:2" x14ac:dyDescent="0.25">
      <c r="A23" s="2" t="s">
        <v>156</v>
      </c>
      <c r="B23" s="2" t="s">
        <v>157</v>
      </c>
    </row>
    <row r="24" spans="1:2" x14ac:dyDescent="0.25">
      <c r="A24" s="2" t="s">
        <v>121</v>
      </c>
      <c r="B24" s="2" t="s">
        <v>122</v>
      </c>
    </row>
    <row r="25" spans="1:2" x14ac:dyDescent="0.25">
      <c r="A25" s="2" t="s">
        <v>49</v>
      </c>
      <c r="B25" s="2" t="s">
        <v>50</v>
      </c>
    </row>
    <row r="26" spans="1:2" x14ac:dyDescent="0.25">
      <c r="A26" s="2" t="s">
        <v>51</v>
      </c>
      <c r="B26" s="2" t="s">
        <v>20</v>
      </c>
    </row>
    <row r="27" spans="1:2" s="29" customFormat="1" x14ac:dyDescent="0.25">
      <c r="A27" s="2" t="s">
        <v>311</v>
      </c>
      <c r="B27" s="2" t="s">
        <v>219</v>
      </c>
    </row>
    <row r="28" spans="1:2" x14ac:dyDescent="0.25">
      <c r="A28" s="2" t="s">
        <v>52</v>
      </c>
      <c r="B28" s="2" t="s">
        <v>53</v>
      </c>
    </row>
    <row r="29" spans="1:2" x14ac:dyDescent="0.25">
      <c r="A29" s="2" t="s">
        <v>117</v>
      </c>
      <c r="B29" s="2" t="s">
        <v>118</v>
      </c>
    </row>
    <row r="30" spans="1:2" x14ac:dyDescent="0.25">
      <c r="A30" s="2" t="s">
        <v>115</v>
      </c>
      <c r="B30" s="2" t="s">
        <v>114</v>
      </c>
    </row>
    <row r="31" spans="1:2" x14ac:dyDescent="0.25">
      <c r="A31" s="2" t="s">
        <v>54</v>
      </c>
      <c r="B31" s="2" t="s">
        <v>55</v>
      </c>
    </row>
    <row r="32" spans="1:2" x14ac:dyDescent="0.25">
      <c r="A32" s="2" t="s">
        <v>56</v>
      </c>
      <c r="B32" s="2" t="s">
        <v>57</v>
      </c>
    </row>
    <row r="33" spans="1:2" s="29" customFormat="1" x14ac:dyDescent="0.25">
      <c r="A33" s="2" t="s">
        <v>58</v>
      </c>
      <c r="B33" s="2" t="s">
        <v>59</v>
      </c>
    </row>
    <row r="34" spans="1:2" x14ac:dyDescent="0.25">
      <c r="A34" s="304" t="s">
        <v>316</v>
      </c>
      <c r="B34" s="304" t="s">
        <v>218</v>
      </c>
    </row>
    <row r="35" spans="1:2" x14ac:dyDescent="0.25">
      <c r="A35" s="2" t="s">
        <v>9</v>
      </c>
      <c r="B35" s="2" t="s">
        <v>300</v>
      </c>
    </row>
    <row r="36" spans="1:2" x14ac:dyDescent="0.25">
      <c r="A36" s="2" t="s">
        <v>302</v>
      </c>
      <c r="B36" s="2" t="s">
        <v>301</v>
      </c>
    </row>
    <row r="37" spans="1:2" x14ac:dyDescent="0.25">
      <c r="A37" s="2" t="s">
        <v>60</v>
      </c>
      <c r="B37" s="2" t="s">
        <v>61</v>
      </c>
    </row>
    <row r="38" spans="1:2" s="29" customFormat="1" x14ac:dyDescent="0.25">
      <c r="A38" s="2" t="s">
        <v>312</v>
      </c>
      <c r="B38" s="2" t="s">
        <v>314</v>
      </c>
    </row>
    <row r="39" spans="1:2" s="29" customFormat="1" x14ac:dyDescent="0.25">
      <c r="A39" s="2" t="s">
        <v>313</v>
      </c>
      <c r="B39" s="2" t="s">
        <v>315</v>
      </c>
    </row>
    <row r="40" spans="1:2" x14ac:dyDescent="0.25">
      <c r="A40" s="2" t="s">
        <v>62</v>
      </c>
      <c r="B40" s="2" t="s">
        <v>63</v>
      </c>
    </row>
    <row r="41" spans="1:2" s="29" customFormat="1" x14ac:dyDescent="0.25">
      <c r="A41" s="2" t="s">
        <v>261</v>
      </c>
      <c r="B41" s="2" t="s">
        <v>242</v>
      </c>
    </row>
    <row r="42" spans="1:2" s="29" customFormat="1" x14ac:dyDescent="0.25">
      <c r="A42" s="2" t="s">
        <v>262</v>
      </c>
      <c r="B42" s="2" t="s">
        <v>241</v>
      </c>
    </row>
    <row r="43" spans="1:2" x14ac:dyDescent="0.25">
      <c r="A43" s="2" t="s">
        <v>64</v>
      </c>
      <c r="B43" s="2" t="s">
        <v>78</v>
      </c>
    </row>
    <row r="44" spans="1:2" x14ac:dyDescent="0.25">
      <c r="A44" s="2" t="s">
        <v>65</v>
      </c>
      <c r="B44" s="2" t="s">
        <v>66</v>
      </c>
    </row>
    <row r="45" spans="1:2" x14ac:dyDescent="0.25">
      <c r="A45" s="2" t="s">
        <v>67</v>
      </c>
      <c r="B45" s="2" t="s">
        <v>68</v>
      </c>
    </row>
    <row r="46" spans="1:2" x14ac:dyDescent="0.25">
      <c r="A46" s="2" t="s">
        <v>69</v>
      </c>
      <c r="B46" s="2" t="s">
        <v>70</v>
      </c>
    </row>
    <row r="47" spans="1:2" x14ac:dyDescent="0.25">
      <c r="A47" s="2" t="s">
        <v>71</v>
      </c>
      <c r="B47" s="2" t="s">
        <v>72</v>
      </c>
    </row>
    <row r="48" spans="1:2" x14ac:dyDescent="0.25">
      <c r="A48" s="2" t="s">
        <v>73</v>
      </c>
      <c r="B48" s="2" t="s">
        <v>74</v>
      </c>
    </row>
    <row r="49" spans="1:2" x14ac:dyDescent="0.25">
      <c r="A49" s="2" t="s">
        <v>75</v>
      </c>
      <c r="B49" s="2" t="s">
        <v>76</v>
      </c>
    </row>
    <row r="50" spans="1:2" x14ac:dyDescent="0.25">
      <c r="A50" s="2" t="s">
        <v>77</v>
      </c>
      <c r="B50" s="2" t="s">
        <v>155</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13</vt:i4>
      </vt:variant>
      <vt:variant>
        <vt:lpstr>Imenovani obsegi</vt:lpstr>
      </vt:variant>
      <vt:variant>
        <vt:i4>18</vt:i4>
      </vt:variant>
    </vt:vector>
  </HeadingPairs>
  <TitlesOfParts>
    <vt:vector size="3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oprostitev davka</vt:lpstr>
      <vt:lpstr>MJU javna naročila</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lpstr>'1. Legal Measures'!Področje_tiskanja</vt:lpstr>
      <vt:lpstr>'2. Policy Measures'!Področje_tiskanja</vt:lpstr>
      <vt:lpstr>'3. Deployment and manufactu'!Področje_tiskanja</vt:lpstr>
      <vt:lpstr>'4. RTD&amp;D'!Področje_tiskanja</vt:lpstr>
      <vt:lpstr>'5a. AFV estimates'!Področje_tiskanja</vt:lpstr>
      <vt:lpstr>'5b. AFI targets'!Področje_tiskanja</vt:lpstr>
      <vt:lpstr>'6. AFI developments'!Področje_tiskanja</vt:lpstr>
      <vt:lpstr>'READ ME'!Področje_tiskanja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Marija Lesjak</cp:lastModifiedBy>
  <cp:lastPrinted>2019-11-20T08:52:48Z</cp:lastPrinted>
  <dcterms:created xsi:type="dcterms:W3CDTF">2018-09-29T21:26:45Z</dcterms:created>
  <dcterms:modified xsi:type="dcterms:W3CDTF">2019-11-26T18:56:13Z</dcterms:modified>
</cp:coreProperties>
</file>